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P 0641.2017 - UDESC - Encadernação, Restauração SRP - sgpe 2975.2017 vig 12.07.18\"/>
    </mc:Choice>
  </mc:AlternateContent>
  <bookViews>
    <workbookView xWindow="0" yWindow="0" windowWidth="19200" windowHeight="11595" tabRatio="711" activeTab="3"/>
  </bookViews>
  <sheets>
    <sheet name="CEAD" sheetId="75" r:id="rId1"/>
    <sheet name="CEART" sheetId="79" r:id="rId2"/>
    <sheet name="CEFID" sheetId="82" r:id="rId3"/>
    <sheet name="CAV" sheetId="87" r:id="rId4"/>
    <sheet name="FAED" sheetId="80" r:id="rId5"/>
    <sheet name="CEO" sheetId="91" r:id="rId6"/>
    <sheet name="CEPLAN" sheetId="92" r:id="rId7"/>
    <sheet name="ESAG" sheetId="78" r:id="rId8"/>
    <sheet name="CEAVI" sheetId="93" r:id="rId9"/>
    <sheet name="CCT" sheetId="86" r:id="rId10"/>
    <sheet name="CERES" sheetId="83" r:id="rId11"/>
    <sheet name="CESFI" sheetId="84" r:id="rId12"/>
    <sheet name="GESTOR" sheetId="90" r:id="rId13"/>
    <sheet name="Modelo Anexo II IN 002_2014" sheetId="77" r:id="rId14"/>
  </sheets>
  <definedNames>
    <definedName name="_xlnm._FilterDatabase" localSheetId="12" hidden="1">GESTOR!$A$3:$I$3</definedName>
    <definedName name="CEAVI">#REF!</definedName>
    <definedName name="CEO" localSheetId="8">#REF!</definedName>
    <definedName name="CEO" localSheetId="6">#REF!</definedName>
    <definedName name="CEO">#REF!</definedName>
    <definedName name="CEPLAN" localSheetId="8">OFFSET(#REF!,(MATCH(SMALL(#REF!,ROW()-10),#REF!,0)-1),0)</definedName>
    <definedName name="CEPLAN">OFFSET(#REF!,(MATCH(SMALL(#REF!,ROW()-10),#REF!,0)-1),0)</definedName>
    <definedName name="diasuteis" localSheetId="3">#REF!</definedName>
    <definedName name="diasuteis" localSheetId="9">#REF!</definedName>
    <definedName name="diasuteis" localSheetId="0">#REF!</definedName>
    <definedName name="diasuteis" localSheetId="1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6">#REF!</definedName>
    <definedName name="diasuteis" localSheetId="10">#REF!</definedName>
    <definedName name="diasuteis" localSheetId="11">#REF!</definedName>
    <definedName name="diasuteis" localSheetId="7">#REF!</definedName>
    <definedName name="diasuteis" localSheetId="4">#REF!</definedName>
    <definedName name="diasuteis" localSheetId="12">#REF!</definedName>
    <definedName name="diasuteis">#REF!</definedName>
    <definedName name="Ferias" localSheetId="3">#REF!</definedName>
    <definedName name="Ferias" localSheetId="9">#REF!</definedName>
    <definedName name="Ferias" localSheetId="1">#REF!</definedName>
    <definedName name="Ferias" localSheetId="8">#REF!</definedName>
    <definedName name="Ferias" localSheetId="2">#REF!</definedName>
    <definedName name="Ferias" localSheetId="5">#REF!</definedName>
    <definedName name="Ferias" localSheetId="6">#REF!</definedName>
    <definedName name="Ferias" localSheetId="10">#REF!</definedName>
    <definedName name="Ferias" localSheetId="11">#REF!</definedName>
    <definedName name="Ferias" localSheetId="7">#REF!</definedName>
    <definedName name="Ferias" localSheetId="4">#REF!</definedName>
    <definedName name="Ferias" localSheetId="12">#REF!</definedName>
    <definedName name="Ferias">#REF!</definedName>
    <definedName name="RD" localSheetId="8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J4" i="90" l="1"/>
  <c r="J5" i="90"/>
  <c r="J6" i="90"/>
  <c r="J7" i="90"/>
  <c r="J8" i="90"/>
  <c r="J9" i="90"/>
  <c r="J10" i="90"/>
  <c r="J11" i="90"/>
  <c r="J12" i="90"/>
  <c r="J13" i="90"/>
  <c r="J14" i="90"/>
  <c r="J15" i="90"/>
  <c r="J16" i="90"/>
  <c r="J17" i="90"/>
  <c r="J18" i="90"/>
  <c r="J19" i="90"/>
  <c r="J20" i="90"/>
  <c r="G5" i="90"/>
  <c r="G6" i="90"/>
  <c r="G7" i="90"/>
  <c r="G8" i="90"/>
  <c r="G9" i="90"/>
  <c r="G10" i="90"/>
  <c r="G11" i="90"/>
  <c r="G12" i="90"/>
  <c r="G13" i="90"/>
  <c r="G14" i="90"/>
  <c r="G15" i="90"/>
  <c r="G16" i="90"/>
  <c r="G17" i="90"/>
  <c r="G18" i="90"/>
  <c r="G19" i="90"/>
  <c r="G20" i="90"/>
  <c r="G4" i="90"/>
  <c r="H20" i="84"/>
  <c r="I20" i="84" s="1"/>
  <c r="H19" i="84"/>
  <c r="I19" i="84" s="1"/>
  <c r="H18" i="84"/>
  <c r="I18" i="84" s="1"/>
  <c r="H17" i="84"/>
  <c r="I17" i="84" s="1"/>
  <c r="H16" i="84"/>
  <c r="I16" i="84" s="1"/>
  <c r="I15" i="84"/>
  <c r="H15" i="84"/>
  <c r="H14" i="84"/>
  <c r="I14" i="84" s="1"/>
  <c r="H13" i="84"/>
  <c r="I13" i="84" s="1"/>
  <c r="H12" i="84"/>
  <c r="I12" i="84" s="1"/>
  <c r="H11" i="84"/>
  <c r="I11" i="84" s="1"/>
  <c r="H10" i="84"/>
  <c r="I10" i="84" s="1"/>
  <c r="H9" i="84"/>
  <c r="I9" i="84" s="1"/>
  <c r="H8" i="84"/>
  <c r="I8" i="84" s="1"/>
  <c r="I7" i="84"/>
  <c r="H7" i="84"/>
  <c r="H6" i="84"/>
  <c r="I6" i="84" s="1"/>
  <c r="H5" i="84"/>
  <c r="I5" i="84" s="1"/>
  <c r="H4" i="84"/>
  <c r="I4" i="84" s="1"/>
  <c r="H20" i="83"/>
  <c r="I20" i="83" s="1"/>
  <c r="H19" i="83"/>
  <c r="I19" i="83" s="1"/>
  <c r="H18" i="83"/>
  <c r="I18" i="83" s="1"/>
  <c r="H17" i="83"/>
  <c r="I17" i="83" s="1"/>
  <c r="H16" i="83"/>
  <c r="I16" i="83" s="1"/>
  <c r="H15" i="83"/>
  <c r="I15" i="83" s="1"/>
  <c r="H14" i="83"/>
  <c r="I14" i="83" s="1"/>
  <c r="H13" i="83"/>
  <c r="I13" i="83" s="1"/>
  <c r="H12" i="83"/>
  <c r="I12" i="83" s="1"/>
  <c r="H11" i="83"/>
  <c r="I11" i="83" s="1"/>
  <c r="H10" i="83"/>
  <c r="I10" i="83" s="1"/>
  <c r="H9" i="83"/>
  <c r="I9" i="83" s="1"/>
  <c r="H8" i="83"/>
  <c r="I8" i="83" s="1"/>
  <c r="H7" i="83"/>
  <c r="I7" i="83" s="1"/>
  <c r="H6" i="83"/>
  <c r="I6" i="83" s="1"/>
  <c r="H5" i="83"/>
  <c r="I5" i="83" s="1"/>
  <c r="H4" i="83"/>
  <c r="I4" i="83" s="1"/>
  <c r="I20" i="86"/>
  <c r="H20" i="86"/>
  <c r="H19" i="86"/>
  <c r="I19" i="86" s="1"/>
  <c r="H18" i="86"/>
  <c r="I18" i="86" s="1"/>
  <c r="H17" i="86"/>
  <c r="I17" i="86" s="1"/>
  <c r="I16" i="86"/>
  <c r="H16" i="86"/>
  <c r="H15" i="86"/>
  <c r="I15" i="86" s="1"/>
  <c r="H14" i="86"/>
  <c r="I14" i="86" s="1"/>
  <c r="H13" i="86"/>
  <c r="I13" i="86" s="1"/>
  <c r="I12" i="86"/>
  <c r="H12" i="86"/>
  <c r="H11" i="86"/>
  <c r="I11" i="86" s="1"/>
  <c r="H10" i="86"/>
  <c r="I10" i="86" s="1"/>
  <c r="H9" i="86"/>
  <c r="I9" i="86" s="1"/>
  <c r="I8" i="86"/>
  <c r="H8" i="86"/>
  <c r="H7" i="86"/>
  <c r="I7" i="86" s="1"/>
  <c r="H6" i="86"/>
  <c r="I6" i="86" s="1"/>
  <c r="H5" i="86"/>
  <c r="I5" i="86" s="1"/>
  <c r="I4" i="86"/>
  <c r="H4" i="86"/>
  <c r="H20" i="93"/>
  <c r="I20" i="93" s="1"/>
  <c r="I19" i="93"/>
  <c r="H19" i="93"/>
  <c r="H18" i="93"/>
  <c r="I18" i="93" s="1"/>
  <c r="H17" i="93"/>
  <c r="I17" i="93" s="1"/>
  <c r="H16" i="93"/>
  <c r="I16" i="93" s="1"/>
  <c r="H15" i="93"/>
  <c r="I15" i="93" s="1"/>
  <c r="H14" i="93"/>
  <c r="I14" i="93" s="1"/>
  <c r="H13" i="93"/>
  <c r="I13" i="93" s="1"/>
  <c r="H12" i="93"/>
  <c r="I12" i="93" s="1"/>
  <c r="H11" i="93"/>
  <c r="I11" i="93" s="1"/>
  <c r="H10" i="93"/>
  <c r="I10" i="93" s="1"/>
  <c r="H9" i="93"/>
  <c r="I9" i="93" s="1"/>
  <c r="H8" i="93"/>
  <c r="I8" i="93" s="1"/>
  <c r="H7" i="93"/>
  <c r="I7" i="93" s="1"/>
  <c r="H6" i="93"/>
  <c r="I6" i="93" s="1"/>
  <c r="H5" i="93"/>
  <c r="I5" i="93" s="1"/>
  <c r="H4" i="93"/>
  <c r="I4" i="93" s="1"/>
  <c r="H20" i="78"/>
  <c r="I20" i="78" s="1"/>
  <c r="H19" i="78"/>
  <c r="I19" i="78" s="1"/>
  <c r="H18" i="78"/>
  <c r="I18" i="78" s="1"/>
  <c r="H17" i="78"/>
  <c r="I17" i="78" s="1"/>
  <c r="H16" i="78"/>
  <c r="I16" i="78" s="1"/>
  <c r="H15" i="78"/>
  <c r="I15" i="78" s="1"/>
  <c r="H14" i="78"/>
  <c r="I14" i="78" s="1"/>
  <c r="H13" i="78"/>
  <c r="I13" i="78" s="1"/>
  <c r="H12" i="78"/>
  <c r="I12" i="78" s="1"/>
  <c r="H11" i="78"/>
  <c r="I11" i="78" s="1"/>
  <c r="H10" i="78"/>
  <c r="I10" i="78" s="1"/>
  <c r="H9" i="78"/>
  <c r="I9" i="78" s="1"/>
  <c r="H8" i="78"/>
  <c r="I8" i="78" s="1"/>
  <c r="H7" i="78"/>
  <c r="I7" i="78" s="1"/>
  <c r="H6" i="78"/>
  <c r="I6" i="78" s="1"/>
  <c r="H5" i="78"/>
  <c r="I5" i="78" s="1"/>
  <c r="H4" i="78"/>
  <c r="I4" i="78" s="1"/>
  <c r="H20" i="92"/>
  <c r="I20" i="92" s="1"/>
  <c r="H19" i="92"/>
  <c r="I19" i="92" s="1"/>
  <c r="H18" i="92"/>
  <c r="I18" i="92" s="1"/>
  <c r="H17" i="92"/>
  <c r="I17" i="92" s="1"/>
  <c r="H16" i="92"/>
  <c r="I16" i="92" s="1"/>
  <c r="H15" i="92"/>
  <c r="I15" i="92" s="1"/>
  <c r="H14" i="92"/>
  <c r="I14" i="92" s="1"/>
  <c r="I13" i="92"/>
  <c r="H13" i="92"/>
  <c r="H12" i="92"/>
  <c r="I12" i="92" s="1"/>
  <c r="H11" i="92"/>
  <c r="I11" i="92" s="1"/>
  <c r="H10" i="92"/>
  <c r="I10" i="92" s="1"/>
  <c r="H9" i="92"/>
  <c r="I9" i="92" s="1"/>
  <c r="H8" i="92"/>
  <c r="I8" i="92" s="1"/>
  <c r="H7" i="92"/>
  <c r="I7" i="92" s="1"/>
  <c r="H6" i="92"/>
  <c r="I6" i="92" s="1"/>
  <c r="H5" i="92"/>
  <c r="I5" i="92" s="1"/>
  <c r="H4" i="92"/>
  <c r="I4" i="92" s="1"/>
  <c r="H20" i="91"/>
  <c r="I20" i="91" s="1"/>
  <c r="H19" i="91"/>
  <c r="I19" i="91" s="1"/>
  <c r="H18" i="91"/>
  <c r="I18" i="91" s="1"/>
  <c r="I17" i="91"/>
  <c r="H17" i="91"/>
  <c r="H16" i="91"/>
  <c r="I16" i="91" s="1"/>
  <c r="H15" i="91"/>
  <c r="I15" i="91" s="1"/>
  <c r="H14" i="91"/>
  <c r="I14" i="91" s="1"/>
  <c r="H13" i="91"/>
  <c r="I13" i="91" s="1"/>
  <c r="H12" i="91"/>
  <c r="I12" i="91" s="1"/>
  <c r="H11" i="91"/>
  <c r="I11" i="91" s="1"/>
  <c r="H10" i="91"/>
  <c r="I10" i="91" s="1"/>
  <c r="I9" i="91"/>
  <c r="H9" i="91"/>
  <c r="H8" i="91"/>
  <c r="I8" i="91" s="1"/>
  <c r="H7" i="91"/>
  <c r="I7" i="91" s="1"/>
  <c r="H6" i="91"/>
  <c r="I6" i="91" s="1"/>
  <c r="H5" i="91"/>
  <c r="I5" i="91" s="1"/>
  <c r="H4" i="91"/>
  <c r="I4" i="91" s="1"/>
  <c r="H20" i="80"/>
  <c r="I20" i="80" s="1"/>
  <c r="H19" i="80"/>
  <c r="I19" i="80" s="1"/>
  <c r="H18" i="80"/>
  <c r="I18" i="80" s="1"/>
  <c r="H17" i="80"/>
  <c r="I17" i="80" s="1"/>
  <c r="H16" i="80"/>
  <c r="I16" i="80" s="1"/>
  <c r="H15" i="80"/>
  <c r="I15" i="80" s="1"/>
  <c r="H14" i="80"/>
  <c r="I14" i="80" s="1"/>
  <c r="H13" i="80"/>
  <c r="I13" i="80" s="1"/>
  <c r="H12" i="80"/>
  <c r="I12" i="80" s="1"/>
  <c r="H11" i="80"/>
  <c r="I11" i="80" s="1"/>
  <c r="H10" i="80"/>
  <c r="I10" i="80" s="1"/>
  <c r="I9" i="80"/>
  <c r="H9" i="80"/>
  <c r="H8" i="80"/>
  <c r="I8" i="80" s="1"/>
  <c r="H7" i="80"/>
  <c r="I7" i="80" s="1"/>
  <c r="H6" i="80"/>
  <c r="I6" i="80" s="1"/>
  <c r="H5" i="80"/>
  <c r="I5" i="80" s="1"/>
  <c r="H4" i="80"/>
  <c r="I4" i="80" s="1"/>
  <c r="H20" i="87"/>
  <c r="I20" i="87" s="1"/>
  <c r="H19" i="87"/>
  <c r="I19" i="87" s="1"/>
  <c r="H18" i="87"/>
  <c r="I18" i="87" s="1"/>
  <c r="H17" i="87"/>
  <c r="I17" i="87" s="1"/>
  <c r="H16" i="87"/>
  <c r="I16" i="87" s="1"/>
  <c r="H15" i="87"/>
  <c r="I15" i="87" s="1"/>
  <c r="H14" i="87"/>
  <c r="I14" i="87" s="1"/>
  <c r="H13" i="87"/>
  <c r="I13" i="87" s="1"/>
  <c r="H12" i="87"/>
  <c r="I12" i="87" s="1"/>
  <c r="H11" i="87"/>
  <c r="I11" i="87" s="1"/>
  <c r="H10" i="87"/>
  <c r="I10" i="87" s="1"/>
  <c r="H9" i="87"/>
  <c r="I9" i="87" s="1"/>
  <c r="H8" i="87"/>
  <c r="I8" i="87" s="1"/>
  <c r="H7" i="87"/>
  <c r="I7" i="87" s="1"/>
  <c r="H6" i="87"/>
  <c r="I6" i="87" s="1"/>
  <c r="H5" i="87"/>
  <c r="I5" i="87" s="1"/>
  <c r="H4" i="87"/>
  <c r="I4" i="87" s="1"/>
  <c r="I20" i="82"/>
  <c r="H20" i="82"/>
  <c r="H19" i="82"/>
  <c r="I18" i="82"/>
  <c r="H18" i="82"/>
  <c r="H17" i="82"/>
  <c r="I17" i="82" s="1"/>
  <c r="H16" i="82"/>
  <c r="I16" i="82" s="1"/>
  <c r="H15" i="82"/>
  <c r="I15" i="82" s="1"/>
  <c r="H14" i="82"/>
  <c r="I14" i="82" s="1"/>
  <c r="H13" i="82"/>
  <c r="I13" i="82" s="1"/>
  <c r="I12" i="82"/>
  <c r="H12" i="82"/>
  <c r="H11" i="82"/>
  <c r="I11" i="82" s="1"/>
  <c r="H10" i="82"/>
  <c r="I10" i="82" s="1"/>
  <c r="H9" i="82"/>
  <c r="I9" i="82" s="1"/>
  <c r="H8" i="82"/>
  <c r="I8" i="82" s="1"/>
  <c r="H7" i="82"/>
  <c r="I7" i="82" s="1"/>
  <c r="H6" i="82"/>
  <c r="I6" i="82" s="1"/>
  <c r="H5" i="82"/>
  <c r="I5" i="82" s="1"/>
  <c r="H4" i="82"/>
  <c r="I4" i="82" s="1"/>
  <c r="H20" i="79"/>
  <c r="I20" i="79" s="1"/>
  <c r="I19" i="79"/>
  <c r="H19" i="79"/>
  <c r="H18" i="79"/>
  <c r="I18" i="79" s="1"/>
  <c r="H17" i="79"/>
  <c r="I17" i="79" s="1"/>
  <c r="H16" i="79"/>
  <c r="I16" i="79" s="1"/>
  <c r="I15" i="79"/>
  <c r="H15" i="79"/>
  <c r="H14" i="79"/>
  <c r="I14" i="79" s="1"/>
  <c r="H13" i="79"/>
  <c r="I13" i="79" s="1"/>
  <c r="H12" i="79"/>
  <c r="I12" i="79" s="1"/>
  <c r="I11" i="79"/>
  <c r="H11" i="79"/>
  <c r="H10" i="79"/>
  <c r="I10" i="79" s="1"/>
  <c r="H9" i="79"/>
  <c r="I9" i="79" s="1"/>
  <c r="H8" i="79"/>
  <c r="I8" i="79" s="1"/>
  <c r="I7" i="79"/>
  <c r="H7" i="79"/>
  <c r="H6" i="79"/>
  <c r="I6" i="79" s="1"/>
  <c r="H5" i="79"/>
  <c r="I5" i="79" s="1"/>
  <c r="H4" i="79"/>
  <c r="I4" i="79" s="1"/>
  <c r="H19" i="75"/>
  <c r="I19" i="75" s="1"/>
  <c r="H19" i="90" l="1"/>
  <c r="I19" i="90" s="1"/>
  <c r="I19" i="82"/>
  <c r="J21" i="90" l="1"/>
  <c r="K29" i="90" s="1"/>
  <c r="H11" i="75" l="1"/>
  <c r="H12" i="75"/>
  <c r="H13" i="75"/>
  <c r="H14" i="75"/>
  <c r="H15" i="75"/>
  <c r="H16" i="75"/>
  <c r="H17" i="75"/>
  <c r="H18" i="75"/>
  <c r="H20" i="75"/>
  <c r="H20" i="90" s="1"/>
  <c r="I20" i="90" s="1"/>
  <c r="I15" i="75" l="1"/>
  <c r="H15" i="90"/>
  <c r="I15" i="90" s="1"/>
  <c r="I18" i="75"/>
  <c r="H18" i="90"/>
  <c r="I18" i="90" s="1"/>
  <c r="I14" i="75"/>
  <c r="H14" i="90"/>
  <c r="I14" i="90" s="1"/>
  <c r="I17" i="75"/>
  <c r="H17" i="90"/>
  <c r="I17" i="90" s="1"/>
  <c r="I13" i="75"/>
  <c r="H13" i="90"/>
  <c r="I13" i="90" s="1"/>
  <c r="I16" i="75"/>
  <c r="H16" i="90"/>
  <c r="I16" i="90" s="1"/>
  <c r="I12" i="75"/>
  <c r="H12" i="90"/>
  <c r="I12" i="90" s="1"/>
  <c r="I11" i="75"/>
  <c r="H11" i="90"/>
  <c r="I11" i="90" s="1"/>
  <c r="K20" i="90"/>
  <c r="K19" i="90"/>
  <c r="I20" i="75"/>
  <c r="H10" i="75"/>
  <c r="H10" i="90" s="1"/>
  <c r="I10" i="90" s="1"/>
  <c r="K14" i="90" l="1"/>
  <c r="K15" i="90"/>
  <c r="K11" i="90"/>
  <c r="K18" i="90"/>
  <c r="K12" i="90"/>
  <c r="K13" i="90"/>
  <c r="K17" i="90"/>
  <c r="K16" i="90"/>
  <c r="K10" i="90"/>
  <c r="I10" i="75"/>
  <c r="H9" i="75"/>
  <c r="H9" i="90" s="1"/>
  <c r="I9" i="90" s="1"/>
  <c r="H8" i="75"/>
  <c r="H8" i="90" s="1"/>
  <c r="I8" i="90" s="1"/>
  <c r="H7" i="75"/>
  <c r="H7" i="90" s="1"/>
  <c r="I7" i="90" s="1"/>
  <c r="H6" i="75"/>
  <c r="H6" i="90" s="1"/>
  <c r="I6" i="90" s="1"/>
  <c r="H5" i="75"/>
  <c r="H5" i="90" s="1"/>
  <c r="I5" i="90" s="1"/>
  <c r="K7" i="90" l="1"/>
  <c r="K6" i="90"/>
  <c r="K8" i="90"/>
  <c r="K5" i="90"/>
  <c r="K9" i="90"/>
  <c r="I6" i="75"/>
  <c r="I8" i="75"/>
  <c r="I5" i="75"/>
  <c r="I9" i="75"/>
  <c r="I7" i="75"/>
  <c r="H4" i="75"/>
  <c r="H4" i="90" s="1"/>
  <c r="I4" i="75" l="1"/>
  <c r="K4" i="90" l="1"/>
  <c r="I4" i="90"/>
  <c r="K21" i="90" l="1"/>
  <c r="K30" i="90" s="1"/>
  <c r="K32" i="90" s="1"/>
</calcChain>
</file>

<file path=xl/sharedStrings.xml><?xml version="1.0" encoding="utf-8"?>
<sst xmlns="http://schemas.openxmlformats.org/spreadsheetml/2006/main" count="879" uniqueCount="85">
  <si>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</si>
  <si>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</si>
  <si>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</si>
  <si>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</si>
  <si>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</si>
  <si>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</si>
  <si>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</si>
  <si>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</si>
  <si>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</si>
  <si>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</si>
  <si>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</si>
  <si>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</si>
  <si>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</si>
  <si>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</si>
  <si>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</si>
  <si>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</si>
  <si>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</si>
  <si>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</si>
  <si>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</si>
  <si>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</si>
  <si>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</si>
  <si>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</si>
  <si>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</si>
  <si>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</si>
  <si>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</si>
  <si>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</si>
  <si>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</si>
  <si>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</si>
  <si>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</si>
  <si>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</si>
  <si>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OBJETO: Serviços de Encadernação, Restauração e Digitalização de acervos das Bibliotecas da UDESC</t>
  </si>
  <si>
    <t>Recuperação de capa dura com: costura simples, colagem, cantoneiras e lombadas e colocação de guardas novas</t>
  </si>
  <si>
    <t>Colocação e recuperação de capa brochura com costura, colagens e guardas</t>
  </si>
  <si>
    <t xml:space="preserve">Confecção e colocação de capa dura completa com costura interna, colagem e guardas </t>
  </si>
  <si>
    <t>Higienização c/lixas, guilhotinagem, borracha de maciez, etc</t>
  </si>
  <si>
    <t xml:space="preserve">Enxerto de folhas xerocadas </t>
  </si>
  <si>
    <t>Restauração a úmido c/papel especial</t>
  </si>
  <si>
    <t>Aplicação de carcelas</t>
  </si>
  <si>
    <t>Remoção de fita adesiva</t>
  </si>
  <si>
    <t>Restauração, encadernação e higienização de obras raras e/ou documentos históricos</t>
  </si>
  <si>
    <t>Confecção de embalagens para os livros (caixa em papel triplex” de 300 g, composto de uma camada de uma espécie de papelão revestido de papel alcalino (frente e verso).</t>
  </si>
  <si>
    <t>Pequeno*</t>
  </si>
  <si>
    <t>Médio*</t>
  </si>
  <si>
    <t>Grande*</t>
  </si>
  <si>
    <t xml:space="preserve">por folha  </t>
  </si>
  <si>
    <t>metro linear</t>
  </si>
  <si>
    <t>Folha 30X20</t>
  </si>
  <si>
    <t>IDEAL ENCADERNAÇÕES LTDA ME</t>
  </si>
  <si>
    <t>Quantidade Utilizada</t>
  </si>
  <si>
    <t>SALDO</t>
  </si>
  <si>
    <t>Qtde Registrada + Aditivos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</si>
  <si>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</si>
  <si>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</si>
  <si>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</si>
  <si>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</si>
  <si>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</si>
  <si>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</si>
  <si>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Serviços de Encadernação, Restauração e Digitalização de acervos das Bibliotecas da UDESC</t>
  </si>
  <si>
    <t>PROCESSO: 0416/2016/UDESC</t>
  </si>
  <si>
    <t>OBJETO: CONTRATAÇÃO DE EMPRESA PARA PRESTAÇÃO DE SERVIÇOS DE ENCADERNAÇÃO, RESTAURAÇÃO E DIGITALIZAÇÃO DE ACERVOS DAS BIBLIOTECAS DA UDESC.</t>
  </si>
  <si>
    <t>VIGÊNCIA DA ATA:  17/06/2016 até 16/06/2017</t>
  </si>
  <si>
    <t>CENTRO PARTICIPANTE: CEAD, CEART, CEFID, CAV, FAED, ESAG, CCT, CERES e CESFI</t>
  </si>
  <si>
    <r>
      <rPr>
        <sz val="11"/>
        <color theme="1"/>
        <rFont val="Calibri"/>
        <family val="2"/>
        <scheme val="minor"/>
      </rPr>
      <t xml:space="preserve">Digitalização de monografias </t>
    </r>
    <r>
      <rPr>
        <sz val="10"/>
        <rFont val="Arial"/>
        <family val="2"/>
      </rPr>
      <t>- Fornecimento de cópia das obras em formato digital (PDF A – OCR) -Três cópias em DVD</t>
    </r>
  </si>
  <si>
    <t>PROCESSO: 0641/2017/UDESC</t>
  </si>
  <si>
    <t>VIGÊNCIA DA ATA:  13/07/2017 até 12/07/2018</t>
  </si>
  <si>
    <t xml:space="preserve"> AF/OS nº  xxxx/2017 Qtde. DT</t>
  </si>
  <si>
    <t>Higienização de obras raras</t>
  </si>
  <si>
    <r>
      <t xml:space="preserve">*Livros </t>
    </r>
    <r>
      <rPr>
        <sz val="9"/>
        <color rgb="FF222222"/>
        <rFont val="Times New Roman"/>
        <family val="1"/>
      </rPr>
      <t>Pequeno  (altura até 225 mm), Médio (altura de 225mm até 260 mm ), Grande (altura acima de 260 mm)</t>
    </r>
  </si>
  <si>
    <r>
      <t xml:space="preserve">**Mapas e jornais: </t>
    </r>
    <r>
      <rPr>
        <sz val="9"/>
        <color rgb="FF222222"/>
        <rFont val="Times New Roman"/>
        <family val="1"/>
      </rPr>
      <t xml:space="preserve">Até A4 ( 210 x 297 mm), Até A3 (297 x 420 mm ), Até  A2 (420  </t>
    </r>
    <r>
      <rPr>
        <sz val="9"/>
        <color rgb="FF000000"/>
        <rFont val="Times New Roman"/>
        <family val="1"/>
      </rPr>
      <t xml:space="preserve">x 594). </t>
    </r>
    <r>
      <rPr>
        <sz val="9"/>
        <color rgb="FF222222"/>
        <rFont val="Times New Roman"/>
        <family val="1"/>
      </rPr>
      <t>Até A1 (594 x 840 mm), Até A0 (840 x 1.188 mm), Acima de A0 (Acima de 1.188 mm)</t>
    </r>
  </si>
  <si>
    <t xml:space="preserve">CENTRO PARTICIPANTE: </t>
  </si>
  <si>
    <t>Pregão 0616/2017/UDESC - SRP</t>
  </si>
  <si>
    <t>Vigência  13/07/2017 até 12/07/2018</t>
  </si>
  <si>
    <t xml:space="preserve"> AF/OS nº  1194/2017 Qtde. DT</t>
  </si>
  <si>
    <t xml:space="preserve"> AF/OS nº 1633/2017 Qtde. DT</t>
  </si>
  <si>
    <t xml:space="preserve"> AF/OS nº  1013/2017 Qtde. DT</t>
  </si>
  <si>
    <t xml:space="preserve"> AF/OS nº  1117/2017 Qtde. DT</t>
  </si>
  <si>
    <t xml:space="preserve"> AF/OS nº  1625/2017 Qtde. DT</t>
  </si>
  <si>
    <t xml:space="preserve"> AF/OS nº  1418/2017 Qtde. DT</t>
  </si>
  <si>
    <t>Resumo Atualizado em 15/02/18</t>
  </si>
  <si>
    <t xml:space="preserve"> AF/OS nº  549/2018 Qtde. DT</t>
  </si>
  <si>
    <t xml:space="preserve"> AF/OS nº 93/2018 Qtde. DT</t>
  </si>
  <si>
    <t xml:space="preserve"> AF/OS nº  606/2018 Qtde. DT</t>
  </si>
  <si>
    <t xml:space="preserve"> AF/OS nº  1058/2018 Qtde. DT</t>
  </si>
  <si>
    <t xml:space="preserve"> AF/OS nº  239/2018 Qtde. DT</t>
  </si>
  <si>
    <t xml:space="preserve"> AF/OS nº  463/2018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</si>
</sst>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.00\ &quot;€&quot;_-;\-* #,##0.00\ &quot;€&quot;_-;_-* &quot;-&quot;??\ &quot;€&quot;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9"/>
      <color rgb="FF222222"/>
      <name val="Times New Roman"/>
      <family val="1"/>
    </font>
    <font>
      <b/>
      <sz val="9"/>
      <color rgb="FF222222"/>
      <name val="Times New Roman"/>
      <family val="1"/>
    </font>
    <font>
      <sz val="9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ill="0" applyBorder="0" applyAlignment="0" applyProtection="0"/>
    <xf numFmtId="44" fontId="18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0" fontId="5" fillId="0" borderId="0" xfId="1" applyFo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167" fontId="5" fillId="0" borderId="0" xfId="1" applyNumberFormat="1" applyFont="1" applyFill="1" applyAlignment="1" applyProtection="1">
      <alignment horizontal="center" vertical="center"/>
      <protection locked="0"/>
    </xf>
    <xf numFmtId="0" fontId="11" fillId="8" borderId="1" xfId="0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167" fontId="17" fillId="10" borderId="18" xfId="1" applyNumberFormat="1" applyFont="1" applyFill="1" applyBorder="1" applyAlignment="1" applyProtection="1">
      <alignment horizontal="right"/>
      <protection locked="0"/>
    </xf>
    <xf numFmtId="167" fontId="17" fillId="10" borderId="8" xfId="1" applyNumberFormat="1" applyFont="1" applyFill="1" applyBorder="1" applyAlignment="1" applyProtection="1">
      <alignment horizontal="right"/>
      <protection locked="0"/>
    </xf>
    <xf numFmtId="9" fontId="17" fillId="10" borderId="8" xfId="1" applyNumberFormat="1" applyFont="1" applyFill="1" applyBorder="1" applyAlignment="1">
      <alignment horizontal="right"/>
    </xf>
    <xf numFmtId="167" fontId="5" fillId="11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4" fontId="2" fillId="12" borderId="1" xfId="12" applyFont="1" applyFill="1" applyBorder="1" applyAlignment="1" applyProtection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9" fillId="0" borderId="0" xfId="0" applyFont="1"/>
    <xf numFmtId="4" fontId="5" fillId="0" borderId="0" xfId="1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167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3" fontId="5" fillId="9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vertical="center" wrapText="1"/>
    </xf>
    <xf numFmtId="44" fontId="0" fillId="12" borderId="19" xfId="12" applyFont="1" applyFill="1" applyBorder="1" applyAlignment="1" applyProtection="1">
      <alignment horizontal="center" vertical="center"/>
    </xf>
    <xf numFmtId="44" fontId="0" fillId="12" borderId="1" xfId="12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17" fillId="10" borderId="19" xfId="10" applyNumberFormat="1" applyFont="1" applyFill="1" applyBorder="1" applyAlignment="1" applyProtection="1">
      <alignment horizontal="right"/>
      <protection locked="0"/>
    </xf>
    <xf numFmtId="0" fontId="5" fillId="7" borderId="1" xfId="0" applyNumberFormat="1" applyFont="1" applyFill="1" applyBorder="1" applyAlignment="1">
      <alignment horizontal="left" vertical="center" wrapText="1"/>
    </xf>
    <xf numFmtId="3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left" vertical="center" wrapText="1"/>
    </xf>
    <xf numFmtId="0" fontId="17" fillId="10" borderId="11" xfId="1" applyFont="1" applyFill="1" applyBorder="1" applyAlignment="1" applyProtection="1">
      <alignment horizontal="left"/>
      <protection locked="0"/>
    </xf>
    <xf numFmtId="0" fontId="17" fillId="10" borderId="12" xfId="1" applyFont="1" applyFill="1" applyBorder="1" applyAlignment="1" applyProtection="1">
      <alignment horizontal="left"/>
      <protection locked="0"/>
    </xf>
    <xf numFmtId="0" fontId="17" fillId="10" borderId="13" xfId="1" applyFont="1" applyFill="1" applyBorder="1" applyAlignment="1" applyProtection="1">
      <alignment horizontal="left"/>
      <protection locked="0"/>
    </xf>
    <xf numFmtId="0" fontId="17" fillId="10" borderId="14" xfId="1" applyFont="1" applyFill="1" applyBorder="1" applyAlignment="1">
      <alignment horizontal="left" vertical="center" wrapText="1"/>
    </xf>
    <xf numFmtId="0" fontId="17" fillId="10" borderId="15" xfId="1" applyFont="1" applyFill="1" applyBorder="1" applyAlignment="1">
      <alignment horizontal="left" vertical="center" wrapText="1"/>
    </xf>
    <xf numFmtId="0" fontId="17" fillId="10" borderId="16" xfId="1" applyFont="1" applyFill="1" applyBorder="1" applyAlignment="1">
      <alignment horizontal="left" vertical="center" wrapText="1"/>
    </xf>
    <xf numFmtId="0" fontId="17" fillId="10" borderId="17" xfId="1" applyFont="1" applyFill="1" applyBorder="1" applyAlignment="1">
      <alignment horizontal="left" vertical="center" wrapText="1"/>
    </xf>
    <xf numFmtId="0" fontId="17" fillId="10" borderId="0" xfId="1" applyFont="1" applyFill="1" applyBorder="1" applyAlignment="1">
      <alignment horizontal="left" vertical="center" wrapText="1"/>
    </xf>
    <xf numFmtId="0" fontId="17" fillId="10" borderId="6" xfId="1" applyFont="1" applyFill="1" applyBorder="1" applyAlignment="1">
      <alignment horizontal="left" vertical="center" wrapText="1"/>
    </xf>
    <xf numFmtId="0" fontId="17" fillId="10" borderId="9" xfId="1" applyFont="1" applyFill="1" applyBorder="1" applyAlignment="1">
      <alignment horizontal="left" vertical="center" wrapText="1"/>
    </xf>
    <xf numFmtId="0" fontId="17" fillId="10" borderId="10" xfId="1" applyFont="1" applyFill="1" applyBorder="1" applyAlignment="1">
      <alignment horizontal="left" vertical="center" wrapText="1"/>
    </xf>
    <xf numFmtId="0" fontId="17" fillId="10" borderId="7" xfId="1" applyFont="1" applyFill="1" applyBorder="1" applyAlignment="1">
      <alignment horizontal="left" vertical="center" wrapText="1"/>
    </xf>
    <xf numFmtId="0" fontId="17" fillId="10" borderId="14" xfId="1" applyFont="1" applyFill="1" applyBorder="1" applyAlignment="1" applyProtection="1">
      <alignment horizontal="left"/>
      <protection locked="0"/>
    </xf>
    <xf numFmtId="0" fontId="17" fillId="10" borderId="15" xfId="1" applyFont="1" applyFill="1" applyBorder="1" applyAlignment="1" applyProtection="1">
      <alignment horizontal="left"/>
      <protection locked="0"/>
    </xf>
    <xf numFmtId="0" fontId="17" fillId="10" borderId="17" xfId="1" applyFont="1" applyFill="1" applyBorder="1" applyAlignment="1" applyProtection="1">
      <alignment horizontal="left"/>
      <protection locked="0"/>
    </xf>
    <xf numFmtId="0" fontId="17" fillId="10" borderId="0" xfId="1" applyFont="1" applyFill="1" applyBorder="1" applyAlignment="1" applyProtection="1">
      <alignment horizontal="left"/>
      <protection locked="0"/>
    </xf>
    <xf numFmtId="0" fontId="17" fillId="10" borderId="9" xfId="1" applyFont="1" applyFill="1" applyBorder="1" applyAlignment="1" applyProtection="1">
      <alignment horizontal="left"/>
      <protection locked="0"/>
    </xf>
    <xf numFmtId="0" fontId="17" fillId="10" borderId="10" xfId="1" applyFont="1" applyFill="1" applyBorder="1" applyAlignment="1" applyProtection="1">
      <alignment horizontal="left"/>
      <protection locked="0"/>
    </xf>
    <xf numFmtId="0" fontId="5" fillId="7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3">
    <cellStyle name="Moeda" xfId="12" builtinId="4"/>
    <cellStyle name="Moeda 2" xfId="7"/>
    <cellStyle name="Moeda 3" xfId="6"/>
    <cellStyle name="Normal" xfId="0" builtinId="0"/>
    <cellStyle name="Normal 2" xfId="1"/>
    <cellStyle name="Porcentagem 2" xfId="10"/>
    <cellStyle name="Separador de milhares 2" xfId="2"/>
    <cellStyle name="Separador de milhares 2 2" xfId="9"/>
    <cellStyle name="Separador de milhares 2 2 2" xfId="11"/>
    <cellStyle name="Separador de milhares 2 3" xfId="8"/>
    <cellStyle name="Separador de milhares 2 4" xfId="5"/>
    <cellStyle name="Separador de milhares 3" xfId="3"/>
    <cellStyle name="Título 5" xfId="4"/>
  </cellStyles>
  <dxfs count="144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23"/>
  <sheetViews>
    <sheetView topLeftCell="A7" zoomScale="90" zoomScaleNormal="90" workbookViewId="0">
      <selection activeCell="G4" sqref="G4:G20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65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42" t="s">
        <v>2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35" t="s">
        <v>41</v>
      </c>
      <c r="F4" s="59">
        <v>30</v>
      </c>
      <c r="G4" s="29"/>
      <c r="H4" s="45">
        <f>G4-(SUM(J4:U4))</f>
        <v>0</v>
      </c>
      <c r="I4" s="46" t="str">
        <f>IF(H4&lt;0,"ATENÇÃO","OK")</f>
        <v>OK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35" t="s">
        <v>42</v>
      </c>
      <c r="F5" s="60">
        <v>32</v>
      </c>
      <c r="G5" s="29"/>
      <c r="H5" s="45">
        <f t="shared" ref="H5:H9" si="0">G5-(SUM(J5:U5))</f>
        <v>0</v>
      </c>
      <c r="I5" s="46" t="str">
        <f t="shared" ref="I5:I9" si="1">IF(H5&lt;0,"ATENÇÃO","OK")</f>
        <v>OK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35" t="s">
        <v>43</v>
      </c>
      <c r="F6" s="60">
        <v>35</v>
      </c>
      <c r="G6" s="29">
        <v>10</v>
      </c>
      <c r="H6" s="45">
        <f t="shared" si="0"/>
        <v>10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35" t="s">
        <v>41</v>
      </c>
      <c r="F7" s="60">
        <v>18</v>
      </c>
      <c r="G7" s="29"/>
      <c r="H7" s="45">
        <f t="shared" si="0"/>
        <v>0</v>
      </c>
      <c r="I7" s="46" t="str">
        <f t="shared" si="1"/>
        <v>OK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35" t="s">
        <v>42</v>
      </c>
      <c r="F8" s="60">
        <v>18</v>
      </c>
      <c r="G8" s="29"/>
      <c r="H8" s="45">
        <f t="shared" si="0"/>
        <v>0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35" t="s">
        <v>43</v>
      </c>
      <c r="F9" s="60">
        <v>18</v>
      </c>
      <c r="G9" s="29">
        <v>10</v>
      </c>
      <c r="H9" s="45">
        <f t="shared" si="0"/>
        <v>10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35" t="s">
        <v>41</v>
      </c>
      <c r="F10" s="60">
        <v>40</v>
      </c>
      <c r="G10" s="29"/>
      <c r="H10" s="45">
        <f t="shared" ref="H10" si="2">G10-(SUM(J10:U10))</f>
        <v>0</v>
      </c>
      <c r="I10" s="46" t="str">
        <f t="shared" ref="I10" si="3">IF(H10&lt;0,"ATENÇÃO","OK")</f>
        <v>OK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35" t="s">
        <v>42</v>
      </c>
      <c r="F11" s="60">
        <v>42</v>
      </c>
      <c r="G11" s="29"/>
      <c r="H11" s="45">
        <f t="shared" ref="H11:H20" si="4">G11-(SUM(J11:U11))</f>
        <v>0</v>
      </c>
      <c r="I11" s="46" t="str">
        <f t="shared" ref="I11:I20" si="5">IF(H11&lt;0,"ATENÇÃO","OK")</f>
        <v>OK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35" t="s">
        <v>43</v>
      </c>
      <c r="F12" s="60">
        <v>42</v>
      </c>
      <c r="G12" s="29">
        <v>10</v>
      </c>
      <c r="H12" s="45">
        <f t="shared" si="4"/>
        <v>10</v>
      </c>
      <c r="I12" s="46" t="str">
        <f t="shared" si="5"/>
        <v>OK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35" t="s">
        <v>10</v>
      </c>
      <c r="F13" s="60">
        <v>17</v>
      </c>
      <c r="G13" s="29">
        <v>35</v>
      </c>
      <c r="H13" s="45">
        <f t="shared" si="4"/>
        <v>35</v>
      </c>
      <c r="I13" s="46" t="str">
        <f t="shared" si="5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35" t="s">
        <v>44</v>
      </c>
      <c r="F14" s="60">
        <v>1</v>
      </c>
      <c r="G14" s="29">
        <v>15</v>
      </c>
      <c r="H14" s="45">
        <f t="shared" si="4"/>
        <v>15</v>
      </c>
      <c r="I14" s="46" t="str">
        <f t="shared" si="5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35" t="s">
        <v>44</v>
      </c>
      <c r="F15" s="60">
        <v>1</v>
      </c>
      <c r="G15" s="29">
        <v>20</v>
      </c>
      <c r="H15" s="45">
        <f t="shared" si="4"/>
        <v>20</v>
      </c>
      <c r="I15" s="46" t="str">
        <f t="shared" si="5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35" t="s">
        <v>44</v>
      </c>
      <c r="F16" s="60">
        <v>1</v>
      </c>
      <c r="G16" s="29">
        <v>30</v>
      </c>
      <c r="H16" s="45">
        <f t="shared" si="4"/>
        <v>30</v>
      </c>
      <c r="I16" s="46" t="str">
        <f t="shared" si="5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35" t="s">
        <v>45</v>
      </c>
      <c r="F17" s="60">
        <v>1</v>
      </c>
      <c r="G17" s="29">
        <v>30</v>
      </c>
      <c r="H17" s="45">
        <f t="shared" si="4"/>
        <v>30</v>
      </c>
      <c r="I17" s="46" t="str">
        <f t="shared" si="5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35" t="s">
        <v>10</v>
      </c>
      <c r="F18" s="60">
        <v>18</v>
      </c>
      <c r="G18" s="29"/>
      <c r="H18" s="45">
        <f t="shared" si="4"/>
        <v>0</v>
      </c>
      <c r="I18" s="46" t="str">
        <f t="shared" si="5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35" t="s">
        <v>41</v>
      </c>
      <c r="F19" s="60">
        <v>5.45</v>
      </c>
      <c r="G19" s="29"/>
      <c r="H19" s="45">
        <f t="shared" si="4"/>
        <v>0</v>
      </c>
      <c r="I19" s="46" t="str">
        <f t="shared" si="5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4"/>
        <v>0</v>
      </c>
      <c r="I20" s="46" t="str">
        <f t="shared" si="5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B4:B20"/>
    <mergeCell ref="A4:A20"/>
    <mergeCell ref="D4:D6"/>
    <mergeCell ref="D7:D9"/>
    <mergeCell ref="D10:D12"/>
    <mergeCell ref="A1:C1"/>
    <mergeCell ref="G1:I1"/>
    <mergeCell ref="D1:F1"/>
    <mergeCell ref="J1:J2"/>
    <mergeCell ref="U1:U2"/>
    <mergeCell ref="O1:O2"/>
    <mergeCell ref="P1:P2"/>
    <mergeCell ref="Q1:Q2"/>
    <mergeCell ref="R1:R2"/>
    <mergeCell ref="S1:S2"/>
    <mergeCell ref="K1:K2"/>
    <mergeCell ref="L1:L2"/>
    <mergeCell ref="M1:M2"/>
    <mergeCell ref="N1:N2"/>
    <mergeCell ref="T1:T2"/>
    <mergeCell ref="A2:I2"/>
  </mergeCells>
  <phoneticPr fontId="0" type="noConversion"/>
  <conditionalFormatting sqref="J4:U4 J10:U20">
    <cfRule type="cellIs" dxfId="143" priority="34" stopIfTrue="1" operator="greaterThan">
      <formula>0</formula>
    </cfRule>
    <cfRule type="cellIs" dxfId="142" priority="35" stopIfTrue="1" operator="greaterThan">
      <formula>0</formula>
    </cfRule>
    <cfRule type="cellIs" dxfId="141" priority="36" stopIfTrue="1" operator="greaterThan">
      <formula>0</formula>
    </cfRule>
  </conditionalFormatting>
  <conditionalFormatting sqref="J5:U9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7" zoomScale="90" zoomScaleNormal="90" workbookViewId="0">
      <selection activeCell="K6" sqref="K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1" width="11.7109375" style="7" customWidth="1"/>
    <col min="12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81</v>
      </c>
      <c r="K1" s="66" t="s">
        <v>82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43208</v>
      </c>
      <c r="K3" s="63">
        <v>43271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45</v>
      </c>
      <c r="H4" s="45">
        <f>G4-(SUM(J4:U4))</f>
        <v>27</v>
      </c>
      <c r="I4" s="46" t="str">
        <f>IF(H4&lt;0,"ATENÇÃO","OK")</f>
        <v>OK</v>
      </c>
      <c r="J4" s="30">
        <v>0</v>
      </c>
      <c r="K4" s="30">
        <v>18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60</v>
      </c>
      <c r="H5" s="45">
        <f t="shared" ref="H5:H20" si="0">G5-(SUM(J5:U5))</f>
        <v>57</v>
      </c>
      <c r="I5" s="46" t="str">
        <f t="shared" ref="I5:I20" si="1">IF(H5&lt;0,"ATENÇÃO","OK")</f>
        <v>OK</v>
      </c>
      <c r="J5" s="30">
        <v>3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60</v>
      </c>
      <c r="H6" s="45">
        <f t="shared" si="0"/>
        <v>60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40</v>
      </c>
      <c r="H7" s="45">
        <f t="shared" si="0"/>
        <v>25</v>
      </c>
      <c r="I7" s="46" t="str">
        <f t="shared" si="1"/>
        <v>OK</v>
      </c>
      <c r="J7" s="30">
        <v>5</v>
      </c>
      <c r="K7" s="30">
        <v>10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50</v>
      </c>
      <c r="H8" s="45">
        <f t="shared" si="0"/>
        <v>46</v>
      </c>
      <c r="I8" s="46" t="str">
        <f t="shared" si="1"/>
        <v>OK</v>
      </c>
      <c r="J8" s="30">
        <v>4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50</v>
      </c>
      <c r="H9" s="45">
        <f t="shared" si="0"/>
        <v>50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45</v>
      </c>
      <c r="H10" s="45">
        <f t="shared" si="0"/>
        <v>16</v>
      </c>
      <c r="I10" s="46" t="str">
        <f t="shared" si="1"/>
        <v>OK</v>
      </c>
      <c r="J10" s="30">
        <v>3</v>
      </c>
      <c r="K10" s="30">
        <v>26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50</v>
      </c>
      <c r="H11" s="45">
        <f t="shared" si="0"/>
        <v>7</v>
      </c>
      <c r="I11" s="46" t="str">
        <f t="shared" si="1"/>
        <v>OK</v>
      </c>
      <c r="J11" s="30">
        <v>32</v>
      </c>
      <c r="K11" s="30">
        <v>11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50</v>
      </c>
      <c r="H12" s="45">
        <f t="shared" si="0"/>
        <v>26</v>
      </c>
      <c r="I12" s="46" t="str">
        <f t="shared" si="1"/>
        <v>OK</v>
      </c>
      <c r="J12" s="30">
        <v>12</v>
      </c>
      <c r="K12" s="30">
        <v>12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40</v>
      </c>
      <c r="H13" s="45">
        <f t="shared" si="0"/>
        <v>0</v>
      </c>
      <c r="I13" s="46" t="str">
        <f t="shared" si="1"/>
        <v>OK</v>
      </c>
      <c r="J13" s="30">
        <v>40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100</v>
      </c>
      <c r="H14" s="45">
        <f t="shared" si="0"/>
        <v>96</v>
      </c>
      <c r="I14" s="46" t="str">
        <f t="shared" si="1"/>
        <v>OK</v>
      </c>
      <c r="J14" s="30">
        <v>0</v>
      </c>
      <c r="K14" s="30">
        <v>4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80</v>
      </c>
      <c r="H15" s="45">
        <f t="shared" si="0"/>
        <v>76</v>
      </c>
      <c r="I15" s="46" t="str">
        <f t="shared" si="1"/>
        <v>OK</v>
      </c>
      <c r="J15" s="30">
        <v>4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100</v>
      </c>
      <c r="H16" s="45">
        <f t="shared" si="0"/>
        <v>100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100</v>
      </c>
      <c r="H17" s="45">
        <f t="shared" si="0"/>
        <v>96</v>
      </c>
      <c r="I17" s="46" t="str">
        <f t="shared" si="1"/>
        <v>OK</v>
      </c>
      <c r="J17" s="30">
        <v>4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S1:S2"/>
    <mergeCell ref="T1:T2"/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  <mergeCell ref="A4:A20"/>
    <mergeCell ref="B4:B20"/>
    <mergeCell ref="K1:K2"/>
    <mergeCell ref="L1:L2"/>
    <mergeCell ref="D4:D6"/>
    <mergeCell ref="D7:D9"/>
    <mergeCell ref="D10:D12"/>
  </mergeCells>
  <conditionalFormatting sqref="L4:U4 L10:U20">
    <cfRule type="cellIs" dxfId="59" priority="16" stopIfTrue="1" operator="greaterThan">
      <formula>0</formula>
    </cfRule>
    <cfRule type="cellIs" dxfId="58" priority="17" stopIfTrue="1" operator="greaterThan">
      <formula>0</formula>
    </cfRule>
    <cfRule type="cellIs" dxfId="57" priority="18" stopIfTrue="1" operator="greaterThan">
      <formula>0</formula>
    </cfRule>
  </conditionalFormatting>
  <conditionalFormatting sqref="L5:U9">
    <cfRule type="cellIs" dxfId="56" priority="13" stopIfTrue="1" operator="greaterThan">
      <formula>0</formula>
    </cfRule>
    <cfRule type="cellIs" dxfId="55" priority="14" stopIfTrue="1" operator="greaterThan">
      <formula>0</formula>
    </cfRule>
    <cfRule type="cellIs" dxfId="54" priority="15" stopIfTrue="1" operator="greaterThan">
      <formula>0</formula>
    </cfRule>
  </conditionalFormatting>
  <conditionalFormatting sqref="J4:K4 J10:K20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J5:K9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K4 K10:K18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K5:K9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4" zoomScale="90" zoomScaleNormal="90" workbookViewId="0">
      <selection activeCell="K12" sqref="K12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73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43048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10</v>
      </c>
      <c r="H4" s="45">
        <f>G4-(SUM(J4:U4))</f>
        <v>0</v>
      </c>
      <c r="I4" s="46" t="str">
        <f>IF(H4&lt;0,"ATENÇÃO","OK")</f>
        <v>OK</v>
      </c>
      <c r="J4" s="30">
        <v>10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15</v>
      </c>
      <c r="H5" s="45">
        <f t="shared" ref="H5:H20" si="0">G5-(SUM(J5:U5))</f>
        <v>0</v>
      </c>
      <c r="I5" s="46" t="str">
        <f t="shared" ref="I5:I20" si="1">IF(H5&lt;0,"ATENÇÃO","OK")</f>
        <v>OK</v>
      </c>
      <c r="J5" s="30">
        <v>15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</v>
      </c>
      <c r="H6" s="45">
        <f t="shared" si="0"/>
        <v>0</v>
      </c>
      <c r="I6" s="46" t="str">
        <f t="shared" si="1"/>
        <v>OK</v>
      </c>
      <c r="J6" s="30">
        <v>10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10</v>
      </c>
      <c r="H7" s="45">
        <f t="shared" si="0"/>
        <v>0</v>
      </c>
      <c r="I7" s="46" t="str">
        <f t="shared" si="1"/>
        <v>OK</v>
      </c>
      <c r="J7" s="30">
        <v>10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15</v>
      </c>
      <c r="H8" s="45">
        <f t="shared" si="0"/>
        <v>0</v>
      </c>
      <c r="I8" s="46" t="str">
        <f t="shared" si="1"/>
        <v>OK</v>
      </c>
      <c r="J8" s="30">
        <v>15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10</v>
      </c>
      <c r="H9" s="45">
        <f t="shared" si="0"/>
        <v>0</v>
      </c>
      <c r="I9" s="46" t="str">
        <f t="shared" si="1"/>
        <v>OK</v>
      </c>
      <c r="J9" s="30">
        <v>10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0</v>
      </c>
      <c r="I10" s="46" t="str">
        <f t="shared" si="1"/>
        <v>OK</v>
      </c>
      <c r="J10" s="30">
        <v>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15</v>
      </c>
      <c r="H11" s="45">
        <f t="shared" si="0"/>
        <v>0</v>
      </c>
      <c r="I11" s="46" t="str">
        <f t="shared" si="1"/>
        <v>OK</v>
      </c>
      <c r="J11" s="30">
        <v>15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0</v>
      </c>
      <c r="I12" s="46" t="str">
        <f t="shared" si="1"/>
        <v>OK</v>
      </c>
      <c r="J12" s="30">
        <v>10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/>
      <c r="H13" s="45">
        <f t="shared" si="0"/>
        <v>0</v>
      </c>
      <c r="I13" s="46" t="str">
        <f t="shared" si="1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/>
      <c r="H14" s="45">
        <f t="shared" si="0"/>
        <v>0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/>
      <c r="H15" s="45">
        <f t="shared" si="0"/>
        <v>0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/>
      <c r="H16" s="45">
        <f t="shared" si="0"/>
        <v>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/>
      <c r="H17" s="45">
        <f t="shared" si="0"/>
        <v>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S1:S2"/>
    <mergeCell ref="T1:T2"/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  <mergeCell ref="A4:A20"/>
    <mergeCell ref="B4:B20"/>
    <mergeCell ref="K1:K2"/>
    <mergeCell ref="L1:L2"/>
    <mergeCell ref="D4:D6"/>
    <mergeCell ref="D7:D9"/>
    <mergeCell ref="D10:D12"/>
  </mergeCells>
  <conditionalFormatting sqref="K4:U4 K10:U20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K5:U9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J4 J10:J20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J5:J9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4" zoomScale="90" zoomScaleNormal="90" workbookViewId="0">
      <selection activeCell="K16" sqref="K1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80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43243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10</v>
      </c>
      <c r="H4" s="45">
        <f>G4-(SUM(J4:U4))</f>
        <v>10</v>
      </c>
      <c r="I4" s="46" t="str">
        <f>IF(H4&lt;0,"ATENÇÃO","OK")</f>
        <v>OK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10</v>
      </c>
      <c r="H5" s="45">
        <f t="shared" ref="H5:H20" si="0">G5-(SUM(J5:U5))</f>
        <v>10</v>
      </c>
      <c r="I5" s="46" t="str">
        <f t="shared" ref="I5:I20" si="1">IF(H5&lt;0,"ATENÇÃO","OK")</f>
        <v>OK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</v>
      </c>
      <c r="H6" s="45">
        <f t="shared" si="0"/>
        <v>10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/>
      <c r="H7" s="45">
        <f t="shared" si="0"/>
        <v>0</v>
      </c>
      <c r="I7" s="46" t="str">
        <f t="shared" si="1"/>
        <v>OK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/>
      <c r="H8" s="45">
        <f t="shared" si="0"/>
        <v>0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/>
      <c r="H9" s="45">
        <f t="shared" si="0"/>
        <v>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8</v>
      </c>
      <c r="I10" s="46" t="str">
        <f t="shared" si="1"/>
        <v>OK</v>
      </c>
      <c r="J10" s="30">
        <v>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10</v>
      </c>
      <c r="H11" s="45">
        <f t="shared" si="0"/>
        <v>10</v>
      </c>
      <c r="I11" s="46" t="str">
        <f t="shared" si="1"/>
        <v>OK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5</v>
      </c>
      <c r="I12" s="46" t="str">
        <f t="shared" si="1"/>
        <v>OK</v>
      </c>
      <c r="J12" s="30">
        <v>5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/>
      <c r="H13" s="45">
        <f t="shared" si="0"/>
        <v>0</v>
      </c>
      <c r="I13" s="46" t="str">
        <f t="shared" si="1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/>
      <c r="H14" s="45">
        <f t="shared" si="0"/>
        <v>0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/>
      <c r="H15" s="45">
        <f t="shared" si="0"/>
        <v>0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/>
      <c r="H16" s="45">
        <f t="shared" si="0"/>
        <v>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/>
      <c r="H17" s="45">
        <f t="shared" si="0"/>
        <v>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S1:S2"/>
    <mergeCell ref="T1:T2"/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  <mergeCell ref="A4:A20"/>
    <mergeCell ref="B4:B20"/>
    <mergeCell ref="K1:K2"/>
    <mergeCell ref="L1:L2"/>
    <mergeCell ref="D4:D6"/>
    <mergeCell ref="D7:D9"/>
    <mergeCell ref="D10:D12"/>
  </mergeCells>
  <conditionalFormatting sqref="K4:U4 K10:U20">
    <cfRule type="cellIs" dxfId="41" priority="10" stopIfTrue="1" operator="greaterThan">
      <formula>0</formula>
    </cfRule>
    <cfRule type="cellIs" dxfId="40" priority="11" stopIfTrue="1" operator="greaterThan">
      <formula>0</formula>
    </cfRule>
    <cfRule type="cellIs" dxfId="39" priority="12" stopIfTrue="1" operator="greaterThan">
      <formula>0</formula>
    </cfRule>
  </conditionalFormatting>
  <conditionalFormatting sqref="K5:U9">
    <cfRule type="cellIs" dxfId="38" priority="7" stopIfTrue="1" operator="greaterThan">
      <formula>0</formula>
    </cfRule>
    <cfRule type="cellIs" dxfId="37" priority="8" stopIfTrue="1" operator="greaterThan">
      <formula>0</formula>
    </cfRule>
    <cfRule type="cellIs" dxfId="36" priority="9" stopIfTrue="1" operator="greaterThan">
      <formula>0</formula>
    </cfRule>
  </conditionalFormatting>
  <conditionalFormatting sqref="J4 J10:J20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J5:J9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="80" zoomScaleNormal="80" workbookViewId="0">
      <selection activeCell="G34" sqref="G34"/>
    </sheetView>
  </sheetViews>
  <sheetFormatPr defaultColWidth="9.7109375" defaultRowHeight="15" x14ac:dyDescent="0.2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22" customWidth="1"/>
    <col min="5" max="5" width="19.7109375" style="50" customWidth="1"/>
    <col min="6" max="6" width="12.7109375" style="22" bestFit="1" customWidth="1"/>
    <col min="7" max="7" width="14.28515625" style="26" bestFit="1" customWidth="1"/>
    <col min="8" max="8" width="16.28515625" style="51" customWidth="1"/>
    <col min="9" max="9" width="12.5703125" style="27" customWidth="1"/>
    <col min="10" max="10" width="15.7109375" style="25" bestFit="1" customWidth="1"/>
    <col min="11" max="11" width="15.85546875" style="25" bestFit="1" customWidth="1"/>
    <col min="12" max="16384" width="9.7109375" style="25"/>
  </cols>
  <sheetData>
    <row r="1" spans="1:11" ht="45.75" customHeight="1" x14ac:dyDescent="0.2">
      <c r="A1" s="92" t="s">
        <v>58</v>
      </c>
      <c r="B1" s="92"/>
      <c r="C1" s="92"/>
      <c r="D1" s="92" t="s">
        <v>30</v>
      </c>
      <c r="E1" s="92"/>
      <c r="F1" s="92"/>
      <c r="G1" s="65" t="s">
        <v>60</v>
      </c>
      <c r="H1" s="65"/>
      <c r="I1" s="65"/>
      <c r="J1" s="65"/>
      <c r="K1" s="65"/>
    </row>
    <row r="2" spans="1:11" s="22" customFormat="1" ht="30.75" customHeight="1" x14ac:dyDescent="0.2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2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50</v>
      </c>
      <c r="H3" s="40" t="s">
        <v>48</v>
      </c>
      <c r="I3" s="53" t="s">
        <v>49</v>
      </c>
      <c r="J3" s="54" t="s">
        <v>51</v>
      </c>
      <c r="K3" s="54" t="s">
        <v>52</v>
      </c>
    </row>
    <row r="4" spans="1:11" ht="15" customHeight="1" x14ac:dyDescent="0.2">
      <c r="A4" s="70" t="s">
        <v>47</v>
      </c>
      <c r="B4" s="67">
        <v>1</v>
      </c>
      <c r="C4" s="43">
        <v>1</v>
      </c>
      <c r="D4" s="73" t="s">
        <v>31</v>
      </c>
      <c r="E4" s="35" t="s">
        <v>41</v>
      </c>
      <c r="F4" s="44">
        <v>30</v>
      </c>
      <c r="G4" s="29">
        <f>CEAD!G4+CEART!G4+CEFID!G4+CAV!G4+FAED!G4+CEO!G4+CEPLAN!G4+ESAG!G4+CEAVI!G4+CCT!G4+CERES!G4+CESFI!G4</f>
        <v>243</v>
      </c>
      <c r="H4" s="45">
        <f>(CEAD!G4-CEAD!H4)+(CEART!G4-CEART!H4)+(CEFID!G4-CEFID!H4)+(CAV!G4-CAV!H4)+(FAED!G4-FAED!H4)+(CEO!G4-CEO!H4)+(CEPLAN!G4-CEPLAN!H4)+(ESAG!G4-ESAG!H4)+(CEAVI!G4-CEAVI!H4)+(CCT!G4-CCT!H4)+(CERES!G4-CERES!H4)+(CESFI!G4-CESFI!H4)</f>
        <v>79</v>
      </c>
      <c r="I4" s="55">
        <f>G4-H4</f>
        <v>164</v>
      </c>
      <c r="J4" s="34">
        <f>F4*G4</f>
        <v>7290</v>
      </c>
      <c r="K4" s="34">
        <f>F4*H4</f>
        <v>2370</v>
      </c>
    </row>
    <row r="5" spans="1:11" x14ac:dyDescent="0.2">
      <c r="A5" s="71"/>
      <c r="B5" s="68"/>
      <c r="C5" s="43">
        <v>2</v>
      </c>
      <c r="D5" s="73"/>
      <c r="E5" s="35" t="s">
        <v>42</v>
      </c>
      <c r="F5" s="44">
        <v>32</v>
      </c>
      <c r="G5" s="29">
        <f>CEAD!G5+CEART!G5+CEFID!G5+CAV!G5+FAED!G5+CEO!G5+CEPLAN!G5+ESAG!G5+CEAVI!G5+CCT!G5+CERES!G5+CESFI!G5</f>
        <v>405</v>
      </c>
      <c r="H5" s="45">
        <f>(CEAD!G5-CEAD!H5)+(CEART!G5-CEART!H5)+(CEFID!G5-CEFID!H5)+(CAV!G5-CAV!H5)+(FAED!G5-FAED!H5)+(CEO!G5-CEO!H5)+(CEPLAN!G5-CEPLAN!H5)+(ESAG!G5-ESAG!H5)+(CEAVI!G5-CEAVI!H5)+(CCT!G5-CCT!H5)+(CERES!G5-CERES!H5)+(CESFI!G5-CESFI!H5)</f>
        <v>106</v>
      </c>
      <c r="I5" s="55">
        <f t="shared" ref="I5:I20" si="0">G5-H5</f>
        <v>299</v>
      </c>
      <c r="J5" s="34">
        <f t="shared" ref="J5:J20" si="1">F5*G5</f>
        <v>12960</v>
      </c>
      <c r="K5" s="34">
        <f t="shared" ref="K5:K20" si="2">F5*H5</f>
        <v>3392</v>
      </c>
    </row>
    <row r="6" spans="1:11" x14ac:dyDescent="0.2">
      <c r="A6" s="71"/>
      <c r="B6" s="68"/>
      <c r="C6" s="43">
        <v>3</v>
      </c>
      <c r="D6" s="73"/>
      <c r="E6" s="35" t="s">
        <v>43</v>
      </c>
      <c r="F6" s="44">
        <v>35</v>
      </c>
      <c r="G6" s="29">
        <f>CEAD!G6+CEART!G6+CEFID!G6+CAV!G6+FAED!G6+CEO!G6+CEPLAN!G6+ESAG!G6+CEAVI!G6+CCT!G6+CERES!G6+CESFI!G6</f>
        <v>290</v>
      </c>
      <c r="H6" s="45">
        <f>(CEAD!G6-CEAD!H6)+(CEART!G6-CEART!H6)+(CEFID!G6-CEFID!H6)+(CAV!G6-CAV!H6)+(FAED!G6-FAED!H6)+(CEO!G6-CEO!H6)+(CEPLAN!G6-CEPLAN!H6)+(ESAG!G6-ESAG!H6)+(CEAVI!G6-CEAVI!H6)+(CCT!G6-CCT!H6)+(CERES!G6-CERES!H6)+(CESFI!G6-CESFI!H6)</f>
        <v>121</v>
      </c>
      <c r="I6" s="55">
        <f t="shared" si="0"/>
        <v>169</v>
      </c>
      <c r="J6" s="34">
        <f t="shared" si="1"/>
        <v>10150</v>
      </c>
      <c r="K6" s="34">
        <f t="shared" si="2"/>
        <v>4235</v>
      </c>
    </row>
    <row r="7" spans="1:11" ht="15" customHeight="1" x14ac:dyDescent="0.2">
      <c r="A7" s="71"/>
      <c r="B7" s="68"/>
      <c r="C7" s="43">
        <v>4</v>
      </c>
      <c r="D7" s="73" t="s">
        <v>32</v>
      </c>
      <c r="E7" s="35" t="s">
        <v>41</v>
      </c>
      <c r="F7" s="44">
        <v>18</v>
      </c>
      <c r="G7" s="29">
        <f>CEAD!G7+CEART!G7+CEFID!G7+CAV!G7+FAED!G7+CEO!G7+CEPLAN!G7+ESAG!G7+CEAVI!G7+CCT!G7+CERES!G7+CESFI!G7</f>
        <v>165</v>
      </c>
      <c r="H7" s="45">
        <f>(CEAD!G7-CEAD!H7)+(CEART!G7-CEART!H7)+(CEFID!G7-CEFID!H7)+(CAV!G7-CAV!H7)+(FAED!G7-FAED!H7)+(CEO!G7-CEO!H7)+(CEPLAN!G7-CEPLAN!H7)+(ESAG!G7-ESAG!H7)+(CEAVI!G7-CEAVI!H7)+(CCT!G7-CCT!H7)+(CERES!G7-CERES!H7)+(CESFI!G7-CESFI!H7)</f>
        <v>74</v>
      </c>
      <c r="I7" s="55">
        <f t="shared" si="0"/>
        <v>91</v>
      </c>
      <c r="J7" s="34">
        <f t="shared" si="1"/>
        <v>2970</v>
      </c>
      <c r="K7" s="34">
        <f t="shared" si="2"/>
        <v>1332</v>
      </c>
    </row>
    <row r="8" spans="1:11" x14ac:dyDescent="0.2">
      <c r="A8" s="71"/>
      <c r="B8" s="68"/>
      <c r="C8" s="43">
        <v>5</v>
      </c>
      <c r="D8" s="73"/>
      <c r="E8" s="35" t="s">
        <v>42</v>
      </c>
      <c r="F8" s="44">
        <v>18</v>
      </c>
      <c r="G8" s="29">
        <f>CEAD!G8+CEART!G8+CEFID!G8+CAV!G8+FAED!G8+CEO!G8+CEPLAN!G8+ESAG!G8+CEAVI!G8+CCT!G8+CERES!G8+CESFI!G8</f>
        <v>240</v>
      </c>
      <c r="H8" s="45">
        <f>(CEAD!G8-CEAD!H8)+(CEART!G8-CEART!H8)+(CEFID!G8-CEFID!H8)+(CAV!G8-CAV!H8)+(FAED!G8-FAED!H8)+(CEO!G8-CEO!H8)+(CEPLAN!G8-CEPLAN!H8)+(ESAG!G8-ESAG!H8)+(CEAVI!G8-CEAVI!H8)+(CCT!G8-CCT!H8)+(CERES!G8-CERES!H8)+(CESFI!G8-CESFI!H8)</f>
        <v>56</v>
      </c>
      <c r="I8" s="55">
        <f t="shared" si="0"/>
        <v>184</v>
      </c>
      <c r="J8" s="34">
        <f t="shared" si="1"/>
        <v>4320</v>
      </c>
      <c r="K8" s="34">
        <f t="shared" si="2"/>
        <v>1008</v>
      </c>
    </row>
    <row r="9" spans="1:11" x14ac:dyDescent="0.2">
      <c r="A9" s="71"/>
      <c r="B9" s="68"/>
      <c r="C9" s="43">
        <v>6</v>
      </c>
      <c r="D9" s="73"/>
      <c r="E9" s="35" t="s">
        <v>43</v>
      </c>
      <c r="F9" s="44">
        <v>18</v>
      </c>
      <c r="G9" s="29">
        <f>CEAD!G9+CEART!G9+CEFID!G9+CAV!G9+FAED!G9+CEO!G9+CEPLAN!G9+ESAG!G9+CEAVI!G9+CCT!G9+CERES!G9+CESFI!G9</f>
        <v>175</v>
      </c>
      <c r="H9" s="45">
        <f>(CEAD!G9-CEAD!H9)+(CEART!G9-CEART!H9)+(CEFID!G9-CEFID!H9)+(CAV!G9-CAV!H9)+(FAED!G9-FAED!H9)+(CEO!G9-CEO!H9)+(CEPLAN!G9-CEPLAN!H9)+(ESAG!G9-ESAG!H9)+(CEAVI!G9-CEAVI!H9)+(CCT!G9-CCT!H9)+(CERES!G9-CERES!H9)+(CESFI!G9-CESFI!H9)</f>
        <v>32</v>
      </c>
      <c r="I9" s="55">
        <f t="shared" si="0"/>
        <v>143</v>
      </c>
      <c r="J9" s="34">
        <f t="shared" si="1"/>
        <v>3150</v>
      </c>
      <c r="K9" s="34">
        <f t="shared" si="2"/>
        <v>576</v>
      </c>
    </row>
    <row r="10" spans="1:11" ht="15" customHeight="1" x14ac:dyDescent="0.2">
      <c r="A10" s="71"/>
      <c r="B10" s="68"/>
      <c r="C10" s="43">
        <v>7</v>
      </c>
      <c r="D10" s="73" t="s">
        <v>33</v>
      </c>
      <c r="E10" s="35" t="s">
        <v>41</v>
      </c>
      <c r="F10" s="44">
        <v>40</v>
      </c>
      <c r="G10" s="29">
        <f>CEAD!G10+CEART!G10+CEFID!G10+CAV!G10+FAED!G10+CEO!G10+CEPLAN!G10+ESAG!G10+CEAVI!G10+CCT!G10+CERES!G10+CESFI!G10</f>
        <v>205</v>
      </c>
      <c r="H10" s="45">
        <f>(CEAD!G10-CEAD!H10)+(CEART!G10-CEART!H10)+(CEFID!G10-CEFID!H10)+(CAV!G10-CAV!H10)+(FAED!G10-FAED!H10)+(CEO!G10-CEO!H10)+(CEPLAN!G10-CEPLAN!H10)+(ESAG!G10-ESAG!H10)+(CEAVI!G10-CEAVI!H10)+(CCT!G10-CCT!H10)+(CERES!G10-CERES!H10)+(CESFI!G10-CESFI!H10)</f>
        <v>135</v>
      </c>
      <c r="I10" s="55">
        <f t="shared" si="0"/>
        <v>70</v>
      </c>
      <c r="J10" s="34">
        <f t="shared" si="1"/>
        <v>8200</v>
      </c>
      <c r="K10" s="34">
        <f t="shared" si="2"/>
        <v>5400</v>
      </c>
    </row>
    <row r="11" spans="1:11" x14ac:dyDescent="0.2">
      <c r="A11" s="71"/>
      <c r="B11" s="68"/>
      <c r="C11" s="43">
        <v>8</v>
      </c>
      <c r="D11" s="73"/>
      <c r="E11" s="35" t="s">
        <v>42</v>
      </c>
      <c r="F11" s="44">
        <v>42</v>
      </c>
      <c r="G11" s="29">
        <f>CEAD!G11+CEART!G11+CEFID!G11+CAV!G11+FAED!G11+CEO!G11+CEPLAN!G11+ESAG!G11+CEAVI!G11+CCT!G11+CERES!G11+CESFI!G11</f>
        <v>270</v>
      </c>
      <c r="H11" s="45">
        <f>(CEAD!G11-CEAD!H11)+(CEART!G11-CEART!H11)+(CEFID!G11-CEFID!H11)+(CAV!G11-CAV!H11)+(FAED!G11-FAED!H11)+(CEO!G11-CEO!H11)+(CEPLAN!G11-CEPLAN!H11)+(ESAG!G11-ESAG!H11)+(CEAVI!G11-CEAVI!H11)+(CCT!G11-CCT!H11)+(CERES!G11-CERES!H11)+(CESFI!G11-CESFI!H11)</f>
        <v>129</v>
      </c>
      <c r="I11" s="55">
        <f t="shared" si="0"/>
        <v>141</v>
      </c>
      <c r="J11" s="34">
        <f t="shared" si="1"/>
        <v>11340</v>
      </c>
      <c r="K11" s="34">
        <f t="shared" si="2"/>
        <v>5418</v>
      </c>
    </row>
    <row r="12" spans="1:11" x14ac:dyDescent="0.2">
      <c r="A12" s="71"/>
      <c r="B12" s="68"/>
      <c r="C12" s="43">
        <v>9</v>
      </c>
      <c r="D12" s="73"/>
      <c r="E12" s="35" t="s">
        <v>43</v>
      </c>
      <c r="F12" s="44">
        <v>42</v>
      </c>
      <c r="G12" s="29">
        <f>CEAD!G12+CEART!G12+CEFID!G12+CAV!G12+FAED!G12+CEO!G12+CEPLAN!G12+ESAG!G12+CEAVI!G12+CCT!G12+CERES!G12+CESFI!G12</f>
        <v>290</v>
      </c>
      <c r="H12" s="45">
        <f>(CEAD!G12-CEAD!H12)+(CEART!G12-CEART!H12)+(CEFID!G12-CEFID!H12)+(CAV!G12-CAV!H12)+(FAED!G12-FAED!H12)+(CEO!G12-CEO!H12)+(CEPLAN!G12-CEPLAN!H12)+(ESAG!G12-ESAG!H12)+(CEAVI!G12-CEAVI!H12)+(CCT!G12-CCT!H12)+(CERES!G12-CERES!H12)+(CESFI!G12-CESFI!H12)</f>
        <v>138</v>
      </c>
      <c r="I12" s="55">
        <f t="shared" si="0"/>
        <v>152</v>
      </c>
      <c r="J12" s="34">
        <f t="shared" si="1"/>
        <v>12180</v>
      </c>
      <c r="K12" s="34">
        <f t="shared" si="2"/>
        <v>5796</v>
      </c>
    </row>
    <row r="13" spans="1:11" x14ac:dyDescent="0.2">
      <c r="A13" s="71"/>
      <c r="B13" s="68"/>
      <c r="C13" s="43">
        <v>10</v>
      </c>
      <c r="D13" s="23" t="s">
        <v>34</v>
      </c>
      <c r="E13" s="35" t="s">
        <v>10</v>
      </c>
      <c r="F13" s="44">
        <v>17</v>
      </c>
      <c r="G13" s="29">
        <f>CEAD!G13+CEART!G13+CEFID!G13+CAV!G13+FAED!G13+CEO!G13+CEPLAN!G13+ESAG!G13+CEAVI!G13+CCT!G13+CERES!G13+CESFI!G13</f>
        <v>355</v>
      </c>
      <c r="H13" s="45">
        <f>(CEAD!G13-CEAD!H13)+(CEART!G13-CEART!H13)+(CEFID!G13-CEFID!H13)+(CAV!G13-CAV!H13)+(FAED!G13-FAED!H13)+(CEO!G13-CEO!H13)+(CEPLAN!G13-CEPLAN!H13)+(ESAG!G13-ESAG!H13)+(CEAVI!G13-CEAVI!H13)+(CCT!G13-CCT!H13)+(CERES!G13-CERES!H13)+(CESFI!G13-CESFI!H13)</f>
        <v>221</v>
      </c>
      <c r="I13" s="55">
        <f t="shared" si="0"/>
        <v>134</v>
      </c>
      <c r="J13" s="34">
        <f t="shared" si="1"/>
        <v>6035</v>
      </c>
      <c r="K13" s="34">
        <f t="shared" si="2"/>
        <v>3757</v>
      </c>
    </row>
    <row r="14" spans="1:11" x14ac:dyDescent="0.2">
      <c r="A14" s="71"/>
      <c r="B14" s="68"/>
      <c r="C14" s="43">
        <v>11</v>
      </c>
      <c r="D14" s="23" t="s">
        <v>35</v>
      </c>
      <c r="E14" s="35" t="s">
        <v>44</v>
      </c>
      <c r="F14" s="44">
        <v>1</v>
      </c>
      <c r="G14" s="29">
        <f>CEAD!G14+CEART!G14+CEFID!G14+CAV!G14+FAED!G14+CEO!G14+CEPLAN!G14+ESAG!G14+CEAVI!G14+CCT!G14+CERES!G14+CESFI!G14</f>
        <v>240</v>
      </c>
      <c r="H14" s="45">
        <f>(CEAD!G14-CEAD!H14)+(CEART!G14-CEART!H14)+(CEFID!G14-CEFID!H14)+(CAV!G14-CAV!H14)+(FAED!G14-FAED!H14)+(CEO!G14-CEO!H14)+(CEPLAN!G14-CEPLAN!H14)+(ESAG!G14-ESAG!H14)+(CEAVI!G14-CEAVI!H14)+(CCT!G14-CCT!H14)+(CERES!G14-CERES!H14)+(CESFI!G14-CESFI!H14)</f>
        <v>72</v>
      </c>
      <c r="I14" s="55">
        <f t="shared" si="0"/>
        <v>168</v>
      </c>
      <c r="J14" s="34">
        <f t="shared" si="1"/>
        <v>240</v>
      </c>
      <c r="K14" s="34">
        <f t="shared" si="2"/>
        <v>72</v>
      </c>
    </row>
    <row r="15" spans="1:11" x14ac:dyDescent="0.2">
      <c r="A15" s="71"/>
      <c r="B15" s="68"/>
      <c r="C15" s="43">
        <v>12</v>
      </c>
      <c r="D15" s="23" t="s">
        <v>36</v>
      </c>
      <c r="E15" s="35" t="s">
        <v>44</v>
      </c>
      <c r="F15" s="44">
        <v>1</v>
      </c>
      <c r="G15" s="29">
        <f>CEAD!G15+CEART!G15+CEFID!G15+CAV!G15+FAED!G15+CEO!G15+CEPLAN!G15+ESAG!G15+CEAVI!G15+CCT!G15+CERES!G15+CESFI!G15</f>
        <v>235</v>
      </c>
      <c r="H15" s="45">
        <f>(CEAD!G15-CEAD!H15)+(CEART!G15-CEART!H15)+(CEFID!G15-CEFID!H15)+(CAV!G15-CAV!H15)+(FAED!G15-FAED!H15)+(CEO!G15-CEO!H15)+(CEPLAN!G15-CEPLAN!H15)+(ESAG!G15-ESAG!H15)+(CEAVI!G15-CEAVI!H15)+(CCT!G15-CCT!H15)+(CERES!G15-CERES!H15)+(CESFI!G15-CESFI!H15)</f>
        <v>59</v>
      </c>
      <c r="I15" s="55">
        <f t="shared" si="0"/>
        <v>176</v>
      </c>
      <c r="J15" s="34">
        <f t="shared" si="1"/>
        <v>235</v>
      </c>
      <c r="K15" s="34">
        <f t="shared" si="2"/>
        <v>59</v>
      </c>
    </row>
    <row r="16" spans="1:11" x14ac:dyDescent="0.2">
      <c r="A16" s="71"/>
      <c r="B16" s="68"/>
      <c r="C16" s="43">
        <v>13</v>
      </c>
      <c r="D16" s="23" t="s">
        <v>37</v>
      </c>
      <c r="E16" s="35" t="s">
        <v>44</v>
      </c>
      <c r="F16" s="44">
        <v>1</v>
      </c>
      <c r="G16" s="29">
        <f>CEAD!G16+CEART!G16+CEFID!G16+CAV!G16+FAED!G16+CEO!G16+CEPLAN!G16+ESAG!G16+CEAVI!G16+CCT!G16+CERES!G16+CESFI!G16</f>
        <v>345</v>
      </c>
      <c r="H16" s="45">
        <f>(CEAD!G16-CEAD!H16)+(CEART!G16-CEART!H16)+(CEFID!G16-CEFID!H16)+(CAV!G16-CAV!H16)+(FAED!G16-FAED!H16)+(CEO!G16-CEO!H16)+(CEPLAN!G16-CEPLAN!H16)+(ESAG!G16-ESAG!H16)+(CEAVI!G16-CEAVI!H16)+(CCT!G16-CCT!H16)+(CERES!G16-CERES!H16)+(CESFI!G16-CESFI!H16)</f>
        <v>100</v>
      </c>
      <c r="I16" s="55">
        <f t="shared" si="0"/>
        <v>245</v>
      </c>
      <c r="J16" s="34">
        <f t="shared" si="1"/>
        <v>345</v>
      </c>
      <c r="K16" s="34">
        <f t="shared" si="2"/>
        <v>100</v>
      </c>
    </row>
    <row r="17" spans="1:11" x14ac:dyDescent="0.2">
      <c r="A17" s="71"/>
      <c r="B17" s="68"/>
      <c r="C17" s="43">
        <v>14</v>
      </c>
      <c r="D17" s="23" t="s">
        <v>38</v>
      </c>
      <c r="E17" s="35" t="s">
        <v>45</v>
      </c>
      <c r="F17" s="44">
        <v>1</v>
      </c>
      <c r="G17" s="29">
        <f>CEAD!G17+CEART!G17+CEFID!G17+CAV!G17+FAED!G17+CEO!G17+CEPLAN!G17+ESAG!G17+CEAVI!G17+CCT!G17+CERES!G17+CESFI!G17</f>
        <v>770</v>
      </c>
      <c r="H17" s="45">
        <f>(CEAD!G17-CEAD!H17)+(CEART!G17-CEART!H17)+(CEFID!G17-CEFID!H17)+(CAV!G17-CAV!H17)+(FAED!G17-FAED!H17)+(CEO!G17-CEO!H17)+(CEPLAN!G17-CEPLAN!H17)+(ESAG!G17-ESAG!H17)+(CEAVI!G17-CEAVI!H17)+(CCT!G17-CCT!H17)+(CERES!G17-CERES!H17)+(CESFI!G17-CESFI!H17)</f>
        <v>88</v>
      </c>
      <c r="I17" s="55">
        <f t="shared" si="0"/>
        <v>682</v>
      </c>
      <c r="J17" s="34">
        <f t="shared" si="1"/>
        <v>770</v>
      </c>
      <c r="K17" s="34">
        <f t="shared" si="2"/>
        <v>88</v>
      </c>
    </row>
    <row r="18" spans="1:11" ht="30" x14ac:dyDescent="0.25">
      <c r="A18" s="71"/>
      <c r="B18" s="68"/>
      <c r="C18" s="43">
        <v>15</v>
      </c>
      <c r="D18" s="24" t="s">
        <v>39</v>
      </c>
      <c r="E18" s="35" t="s">
        <v>10</v>
      </c>
      <c r="F18" s="44">
        <v>18</v>
      </c>
      <c r="G18" s="29">
        <f>CEAD!G18+CEART!G18+CEFID!G18+CAV!G18+FAED!G18+CEO!G18+CEPLAN!G18+ESAG!G18+CEAVI!G18+CCT!G18+CERES!G18+CESFI!G18</f>
        <v>500</v>
      </c>
      <c r="H18" s="45">
        <f>(CEAD!G18-CEAD!H18)+(CEART!G18-CEART!H18)+(CEFID!G18-CEFID!H18)+(CAV!G18-CAV!H18)+(FAED!G18-FAED!H18)+(CEO!G18-CEO!H18)+(CEPLAN!G18-CEPLAN!H18)+(ESAG!G18-ESAG!H18)+(CEAVI!G18-CEAVI!H18)+(CCT!G18-CCT!H18)+(CERES!G18-CERES!H18)+(CESFI!G18-CESFI!H18)</f>
        <v>100</v>
      </c>
      <c r="I18" s="55">
        <f t="shared" si="0"/>
        <v>400</v>
      </c>
      <c r="J18" s="34">
        <f t="shared" si="1"/>
        <v>9000</v>
      </c>
      <c r="K18" s="34">
        <f t="shared" si="2"/>
        <v>1800</v>
      </c>
    </row>
    <row r="19" spans="1:11" ht="15" customHeight="1" x14ac:dyDescent="0.2">
      <c r="A19" s="71"/>
      <c r="B19" s="68"/>
      <c r="C19" s="43">
        <v>16</v>
      </c>
      <c r="D19" s="57" t="s">
        <v>40</v>
      </c>
      <c r="E19" s="35" t="s">
        <v>41</v>
      </c>
      <c r="F19" s="44">
        <v>5.45</v>
      </c>
      <c r="G19" s="29">
        <f>CEAD!G19+CEART!G19+CEFID!G19+CAV!G19+FAED!G19+CEO!G19+CEPLAN!G19+ESAG!G19+CEAVI!G19+CCT!G19+CERES!G19+CESFI!G19</f>
        <v>500</v>
      </c>
      <c r="H19" s="45">
        <f>(CEAD!G19-CEAD!H19)+(CEART!G19-CEART!H19)+(CEFID!G19-CEFID!H19)+(CAV!G19-CAV!H19)+(FAED!G19-FAED!H19)+(CEO!G19-CEO!H19)+(CEPLAN!G19-CEPLAN!H19)+(ESAG!G19-ESAG!H19)+(CEAVI!G19-CEAVI!H19)+(CCT!G19-CCT!H19)+(CERES!G19-CERES!H19)+(CESFI!G19-CESFI!H19)</f>
        <v>100</v>
      </c>
      <c r="I19" s="55">
        <f t="shared" si="0"/>
        <v>400</v>
      </c>
      <c r="J19" s="34">
        <f t="shared" si="1"/>
        <v>2725</v>
      </c>
      <c r="K19" s="34">
        <f t="shared" si="2"/>
        <v>545</v>
      </c>
    </row>
    <row r="20" spans="1:11" ht="31.5" customHeight="1" x14ac:dyDescent="0.2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>
        <f>CEAD!G20+CEART!G20+CEFID!G20+CAV!G20+FAED!G20+CEO!G20+CEPLAN!G20+ESAG!G20+CEAVI!G20+CCT!G20+CERES!G20+CESFI!G20</f>
        <v>20300</v>
      </c>
      <c r="H20" s="45">
        <f>(CEAD!G20-CEAD!H20)+(CEART!G20-CEART!H20)+(CEFID!G20-CEFID!H20)+(CAV!G20-CAV!H20)+(FAED!G20-FAED!H20)+(CEO!G20-CEO!H20)+(CEPLAN!G20-CEPLAN!H20)+(ESAG!G20-ESAG!H20)+(CEAVI!G20-CEAVI!H20)+(CCT!G20-CCT!H20)+(CERES!G20-CERES!H20)+(CESFI!G20-CESFI!H20)</f>
        <v>0</v>
      </c>
      <c r="I20" s="55">
        <f t="shared" si="0"/>
        <v>20300</v>
      </c>
      <c r="J20" s="34">
        <f t="shared" si="1"/>
        <v>6090</v>
      </c>
      <c r="K20" s="34">
        <f t="shared" si="2"/>
        <v>0</v>
      </c>
    </row>
    <row r="21" spans="1:11" x14ac:dyDescent="0.2">
      <c r="C21" s="49"/>
      <c r="D21" s="25"/>
      <c r="F21" s="2"/>
      <c r="G21" s="25"/>
      <c r="H21" s="25"/>
      <c r="I21" s="25"/>
      <c r="J21" s="34">
        <f>SUM(J4:J20)</f>
        <v>98000</v>
      </c>
      <c r="K21" s="34">
        <f>SUM(K4:K20)</f>
        <v>35948</v>
      </c>
    </row>
    <row r="22" spans="1:11" x14ac:dyDescent="0.2">
      <c r="G22" s="25"/>
      <c r="H22" s="25"/>
      <c r="I22" s="25"/>
    </row>
    <row r="23" spans="1:11" x14ac:dyDescent="0.2">
      <c r="D23" s="61" t="s">
        <v>67</v>
      </c>
      <c r="G23" s="25"/>
      <c r="H23" s="25"/>
      <c r="I23" s="25"/>
    </row>
    <row r="24" spans="1:11" x14ac:dyDescent="0.2">
      <c r="D24" s="62" t="s">
        <v>68</v>
      </c>
      <c r="G24" s="25"/>
      <c r="H24" s="25"/>
      <c r="I24" s="25"/>
    </row>
    <row r="25" spans="1:11" x14ac:dyDescent="0.2">
      <c r="G25" s="25"/>
      <c r="H25" s="25"/>
      <c r="I25" s="25"/>
    </row>
    <row r="26" spans="1:11" ht="15.75" x14ac:dyDescent="0.2">
      <c r="G26" s="77" t="s">
        <v>70</v>
      </c>
      <c r="H26" s="78"/>
      <c r="I26" s="78"/>
      <c r="J26" s="78"/>
      <c r="K26" s="79"/>
    </row>
    <row r="27" spans="1:11" ht="15.75" x14ac:dyDescent="0.2">
      <c r="G27" s="80" t="s">
        <v>57</v>
      </c>
      <c r="H27" s="81"/>
      <c r="I27" s="81"/>
      <c r="J27" s="81"/>
      <c r="K27" s="82"/>
    </row>
    <row r="28" spans="1:11" ht="15.75" x14ac:dyDescent="0.2">
      <c r="G28" s="83" t="s">
        <v>71</v>
      </c>
      <c r="H28" s="84"/>
      <c r="I28" s="84"/>
      <c r="J28" s="84"/>
      <c r="K28" s="85"/>
    </row>
    <row r="29" spans="1:11" ht="15.75" x14ac:dyDescent="0.25">
      <c r="G29" s="86" t="s">
        <v>53</v>
      </c>
      <c r="H29" s="87"/>
      <c r="I29" s="87"/>
      <c r="J29" s="87"/>
      <c r="K29" s="31">
        <f>J21</f>
        <v>98000</v>
      </c>
    </row>
    <row r="30" spans="1:11" ht="15.75" x14ac:dyDescent="0.25">
      <c r="G30" s="88" t="s">
        <v>54</v>
      </c>
      <c r="H30" s="89"/>
      <c r="I30" s="89"/>
      <c r="J30" s="89"/>
      <c r="K30" s="32">
        <f>K21</f>
        <v>35948</v>
      </c>
    </row>
    <row r="31" spans="1:11" ht="15.75" x14ac:dyDescent="0.25">
      <c r="G31" s="88" t="s">
        <v>55</v>
      </c>
      <c r="H31" s="89"/>
      <c r="I31" s="89"/>
      <c r="J31" s="89"/>
      <c r="K31" s="33">
        <v>0</v>
      </c>
    </row>
    <row r="32" spans="1:11" ht="15.75" x14ac:dyDescent="0.25">
      <c r="G32" s="90" t="s">
        <v>56</v>
      </c>
      <c r="H32" s="91"/>
      <c r="I32" s="91"/>
      <c r="J32" s="91"/>
      <c r="K32" s="64">
        <f>K30/K29</f>
        <v>0.36681632653061225</v>
      </c>
    </row>
    <row r="33" spans="7:11" ht="15.75" x14ac:dyDescent="0.25">
      <c r="G33" s="74" t="s">
        <v>78</v>
      </c>
      <c r="H33" s="75"/>
      <c r="I33" s="75"/>
      <c r="J33" s="75"/>
      <c r="K33" s="76"/>
    </row>
    <row r="34" spans="7:11" x14ac:dyDescent="0.2">
      <c r="G34" s="28"/>
    </row>
    <row r="35" spans="7:11" x14ac:dyDescent="0.2">
      <c r="G35" s="28"/>
    </row>
    <row r="36" spans="7:11" x14ac:dyDescent="0.2">
      <c r="G36" s="28"/>
    </row>
    <row r="37" spans="7:11" x14ac:dyDescent="0.2">
      <c r="G37" s="28"/>
    </row>
    <row r="38" spans="7:11" x14ac:dyDescent="0.2">
      <c r="G38" s="28"/>
    </row>
    <row r="39" spans="7:11" x14ac:dyDescent="0.2">
      <c r="G39" s="28"/>
    </row>
    <row r="40" spans="7:11" x14ac:dyDescent="0.2">
      <c r="G40" s="28"/>
    </row>
    <row r="41" spans="7:11" x14ac:dyDescent="0.2">
      <c r="G41" s="28"/>
    </row>
    <row r="42" spans="7:11" x14ac:dyDescent="0.2">
      <c r="G42" s="28"/>
    </row>
    <row r="43" spans="7:11" x14ac:dyDescent="0.2">
      <c r="G43" s="28"/>
    </row>
    <row r="44" spans="7:11" x14ac:dyDescent="0.2">
      <c r="G44" s="28"/>
    </row>
    <row r="45" spans="7:11" x14ac:dyDescent="0.2">
      <c r="G45" s="28"/>
    </row>
    <row r="46" spans="7:11" x14ac:dyDescent="0.2">
      <c r="G46" s="28"/>
    </row>
    <row r="47" spans="7:11" x14ac:dyDescent="0.2">
      <c r="G47" s="28"/>
    </row>
    <row r="48" spans="7:11" x14ac:dyDescent="0.2">
      <c r="G48" s="28"/>
    </row>
    <row r="49" spans="7:7" x14ac:dyDescent="0.2">
      <c r="G49" s="28"/>
    </row>
    <row r="50" spans="7:7" x14ac:dyDescent="0.2">
      <c r="G50" s="28"/>
    </row>
    <row r="51" spans="7:7" x14ac:dyDescent="0.2">
      <c r="G51" s="28"/>
    </row>
    <row r="52" spans="7:7" x14ac:dyDescent="0.2">
      <c r="G52" s="28"/>
    </row>
    <row r="53" spans="7:7" x14ac:dyDescent="0.2">
      <c r="G53" s="28"/>
    </row>
    <row r="54" spans="7:7" x14ac:dyDescent="0.2">
      <c r="G54" s="28"/>
    </row>
    <row r="55" spans="7:7" x14ac:dyDescent="0.2">
      <c r="G55" s="28"/>
    </row>
    <row r="56" spans="7:7" x14ac:dyDescent="0.2">
      <c r="G56" s="28"/>
    </row>
    <row r="57" spans="7:7" x14ac:dyDescent="0.2">
      <c r="G57" s="28"/>
    </row>
    <row r="58" spans="7:7" x14ac:dyDescent="0.2">
      <c r="G58" s="28"/>
    </row>
    <row r="59" spans="7:7" x14ac:dyDescent="0.2">
      <c r="G59" s="28"/>
    </row>
    <row r="60" spans="7:7" x14ac:dyDescent="0.2">
      <c r="G60" s="28"/>
    </row>
    <row r="61" spans="7:7" x14ac:dyDescent="0.2">
      <c r="G61" s="28"/>
    </row>
    <row r="62" spans="7:7" x14ac:dyDescent="0.2">
      <c r="G62" s="28"/>
    </row>
    <row r="63" spans="7:7" x14ac:dyDescent="0.2">
      <c r="G63" s="28"/>
    </row>
    <row r="64" spans="7:7" x14ac:dyDescent="0.2">
      <c r="G64" s="28"/>
    </row>
    <row r="65" spans="7:7" x14ac:dyDescent="0.2">
      <c r="G65" s="28"/>
    </row>
    <row r="66" spans="7:7" x14ac:dyDescent="0.2">
      <c r="G66" s="28"/>
    </row>
    <row r="67" spans="7:7" x14ac:dyDescent="0.2">
      <c r="G67" s="28"/>
    </row>
    <row r="68" spans="7:7" x14ac:dyDescent="0.2">
      <c r="G68" s="28"/>
    </row>
    <row r="69" spans="7:7" x14ac:dyDescent="0.2">
      <c r="G69" s="28"/>
    </row>
    <row r="70" spans="7:7" x14ac:dyDescent="0.2">
      <c r="G70" s="28"/>
    </row>
    <row r="71" spans="7:7" x14ac:dyDescent="0.2">
      <c r="G71" s="28"/>
    </row>
    <row r="72" spans="7:7" x14ac:dyDescent="0.2">
      <c r="G72" s="28"/>
    </row>
    <row r="73" spans="7:7" x14ac:dyDescent="0.2">
      <c r="G73" s="28"/>
    </row>
    <row r="74" spans="7:7" x14ac:dyDescent="0.2">
      <c r="G74" s="28"/>
    </row>
    <row r="75" spans="7:7" x14ac:dyDescent="0.2">
      <c r="G75" s="28"/>
    </row>
    <row r="76" spans="7:7" x14ac:dyDescent="0.2">
      <c r="G76" s="28"/>
    </row>
    <row r="77" spans="7:7" x14ac:dyDescent="0.2">
      <c r="G77" s="28"/>
    </row>
    <row r="78" spans="7:7" x14ac:dyDescent="0.2">
      <c r="G78" s="28"/>
    </row>
    <row r="79" spans="7:7" x14ac:dyDescent="0.2">
      <c r="G79" s="28"/>
    </row>
    <row r="80" spans="7:7" x14ac:dyDescent="0.2">
      <c r="G80" s="28"/>
    </row>
    <row r="81" spans="7:7" x14ac:dyDescent="0.2">
      <c r="G81" s="28"/>
    </row>
    <row r="82" spans="7:7" x14ac:dyDescent="0.2">
      <c r="G82" s="28"/>
    </row>
    <row r="83" spans="7:7" x14ac:dyDescent="0.2">
      <c r="G83" s="28"/>
    </row>
    <row r="84" spans="7:7" x14ac:dyDescent="0.2">
      <c r="G84" s="28"/>
    </row>
    <row r="85" spans="7:7" x14ac:dyDescent="0.2">
      <c r="G85" s="28"/>
    </row>
    <row r="86" spans="7:7" x14ac:dyDescent="0.2">
      <c r="G86" s="28"/>
    </row>
    <row r="87" spans="7:7" x14ac:dyDescent="0.2">
      <c r="G87" s="28"/>
    </row>
  </sheetData>
  <mergeCells count="17">
    <mergeCell ref="D7:D9"/>
    <mergeCell ref="D10:D12"/>
    <mergeCell ref="B4:B20"/>
    <mergeCell ref="A4:A20"/>
    <mergeCell ref="G1:K1"/>
    <mergeCell ref="A2:K2"/>
    <mergeCell ref="D1:F1"/>
    <mergeCell ref="A1:C1"/>
    <mergeCell ref="D4:D6"/>
    <mergeCell ref="G33:K33"/>
    <mergeCell ref="G26:K26"/>
    <mergeCell ref="G27:K27"/>
    <mergeCell ref="G28:K28"/>
    <mergeCell ref="G29:J29"/>
    <mergeCell ref="G30:J30"/>
    <mergeCell ref="G31:J31"/>
    <mergeCell ref="G32:J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9" customWidth="1"/>
    <col min="2" max="2" width="6.85546875" style="9" customWidth="1"/>
    <col min="3" max="3" width="31" style="9" customWidth="1"/>
    <col min="4" max="4" width="8.5703125" style="9" bestFit="1" customWidth="1"/>
    <col min="5" max="5" width="9.5703125" style="9" customWidth="1"/>
    <col min="6" max="6" width="14.7109375" style="9" customWidth="1"/>
    <col min="7" max="7" width="16" style="9" customWidth="1"/>
    <col min="8" max="8" width="11.140625" style="9" customWidth="1"/>
    <col min="9" max="16384" width="9.140625" style="9"/>
  </cols>
  <sheetData>
    <row r="1" spans="1:8" ht="20.25" customHeight="1" x14ac:dyDescent="0.2">
      <c r="A1" s="94" t="s">
        <v>13</v>
      </c>
      <c r="B1" s="94"/>
      <c r="C1" s="94"/>
      <c r="D1" s="94"/>
      <c r="E1" s="94"/>
      <c r="F1" s="94"/>
      <c r="G1" s="94"/>
      <c r="H1" s="94"/>
    </row>
    <row r="2" spans="1:8" ht="20.25" x14ac:dyDescent="0.2">
      <c r="B2" s="10"/>
    </row>
    <row r="3" spans="1:8" ht="47.25" customHeight="1" x14ac:dyDescent="0.2">
      <c r="A3" s="95" t="s">
        <v>14</v>
      </c>
      <c r="B3" s="95"/>
      <c r="C3" s="95"/>
      <c r="D3" s="95"/>
      <c r="E3" s="95"/>
      <c r="F3" s="95"/>
      <c r="G3" s="95"/>
      <c r="H3" s="95"/>
    </row>
    <row r="4" spans="1:8" ht="35.25" customHeight="1" x14ac:dyDescent="0.2">
      <c r="B4" s="11"/>
    </row>
    <row r="5" spans="1:8" ht="15" customHeight="1" x14ac:dyDescent="0.2">
      <c r="A5" s="96" t="s">
        <v>15</v>
      </c>
      <c r="B5" s="96"/>
      <c r="C5" s="96"/>
      <c r="D5" s="96"/>
      <c r="E5" s="96"/>
      <c r="F5" s="96"/>
      <c r="G5" s="96"/>
      <c r="H5" s="96"/>
    </row>
    <row r="6" spans="1:8" ht="15" customHeight="1" x14ac:dyDescent="0.2">
      <c r="A6" s="96" t="s">
        <v>16</v>
      </c>
      <c r="B6" s="96"/>
      <c r="C6" s="96"/>
      <c r="D6" s="96"/>
      <c r="E6" s="96"/>
      <c r="F6" s="96"/>
      <c r="G6" s="96"/>
      <c r="H6" s="96"/>
    </row>
    <row r="7" spans="1:8" ht="15" customHeight="1" x14ac:dyDescent="0.2">
      <c r="A7" s="96" t="s">
        <v>17</v>
      </c>
      <c r="B7" s="96"/>
      <c r="C7" s="96"/>
      <c r="D7" s="96"/>
      <c r="E7" s="96"/>
      <c r="F7" s="96"/>
      <c r="G7" s="96"/>
      <c r="H7" s="96"/>
    </row>
    <row r="8" spans="1:8" ht="15" customHeight="1" x14ac:dyDescent="0.2">
      <c r="A8" s="96" t="s">
        <v>18</v>
      </c>
      <c r="B8" s="96"/>
      <c r="C8" s="96"/>
      <c r="D8" s="96"/>
      <c r="E8" s="96"/>
      <c r="F8" s="96"/>
      <c r="G8" s="96"/>
      <c r="H8" s="96"/>
    </row>
    <row r="9" spans="1:8" ht="30" customHeight="1" x14ac:dyDescent="0.2">
      <c r="B9" s="12"/>
    </row>
    <row r="10" spans="1:8" ht="105" customHeight="1" x14ac:dyDescent="0.2">
      <c r="A10" s="97" t="s">
        <v>19</v>
      </c>
      <c r="B10" s="97"/>
      <c r="C10" s="97"/>
      <c r="D10" s="97"/>
      <c r="E10" s="97"/>
      <c r="F10" s="97"/>
      <c r="G10" s="97"/>
      <c r="H10" s="97"/>
    </row>
    <row r="11" spans="1:8" ht="15.75" thickBot="1" x14ac:dyDescent="0.25">
      <c r="B11" s="13"/>
    </row>
    <row r="12" spans="1:8" ht="48.75" thickBot="1" x14ac:dyDescent="0.25">
      <c r="A12" s="14" t="s">
        <v>11</v>
      </c>
      <c r="B12" s="14" t="s">
        <v>9</v>
      </c>
      <c r="C12" s="15" t="s">
        <v>20</v>
      </c>
      <c r="D12" s="15" t="s">
        <v>10</v>
      </c>
      <c r="E12" s="15" t="s">
        <v>21</v>
      </c>
      <c r="F12" s="15" t="s">
        <v>22</v>
      </c>
      <c r="G12" s="15" t="s">
        <v>23</v>
      </c>
      <c r="H12" s="15" t="s">
        <v>24</v>
      </c>
    </row>
    <row r="13" spans="1:8" ht="15.75" thickBot="1" x14ac:dyDescent="0.25">
      <c r="A13" s="16"/>
      <c r="B13" s="16"/>
      <c r="C13" s="17"/>
      <c r="D13" s="17"/>
      <c r="E13" s="17"/>
      <c r="F13" s="17"/>
      <c r="G13" s="17"/>
      <c r="H13" s="17"/>
    </row>
    <row r="14" spans="1:8" ht="15.75" thickBot="1" x14ac:dyDescent="0.25">
      <c r="A14" s="16"/>
      <c r="B14" s="16"/>
      <c r="C14" s="17"/>
      <c r="D14" s="17"/>
      <c r="E14" s="17"/>
      <c r="F14" s="17"/>
      <c r="G14" s="17"/>
      <c r="H14" s="17"/>
    </row>
    <row r="15" spans="1:8" ht="15.75" thickBot="1" x14ac:dyDescent="0.25">
      <c r="A15" s="16"/>
      <c r="B15" s="16"/>
      <c r="C15" s="17"/>
      <c r="D15" s="17"/>
      <c r="E15" s="17"/>
      <c r="F15" s="17"/>
      <c r="G15" s="17"/>
      <c r="H15" s="17"/>
    </row>
    <row r="16" spans="1:8" ht="15.75" thickBot="1" x14ac:dyDescent="0.25">
      <c r="A16" s="16"/>
      <c r="B16" s="16"/>
      <c r="C16" s="17"/>
      <c r="D16" s="17"/>
      <c r="E16" s="17"/>
      <c r="F16" s="17"/>
      <c r="G16" s="17"/>
      <c r="H16" s="17"/>
    </row>
    <row r="17" spans="1:8" ht="15.75" thickBot="1" x14ac:dyDescent="0.25">
      <c r="A17" s="18"/>
      <c r="B17" s="18"/>
      <c r="C17" s="19"/>
      <c r="D17" s="19"/>
      <c r="E17" s="19"/>
      <c r="F17" s="19"/>
      <c r="G17" s="19"/>
      <c r="H17" s="19"/>
    </row>
    <row r="18" spans="1:8" ht="42" customHeight="1" x14ac:dyDescent="0.2">
      <c r="B18" s="20"/>
      <c r="C18" s="21"/>
      <c r="D18" s="21"/>
      <c r="E18" s="21"/>
      <c r="F18" s="21"/>
      <c r="G18" s="21"/>
      <c r="H18" s="21"/>
    </row>
    <row r="19" spans="1:8" ht="15" customHeight="1" x14ac:dyDescent="0.2">
      <c r="A19" s="98" t="s">
        <v>25</v>
      </c>
      <c r="B19" s="98"/>
      <c r="C19" s="98"/>
      <c r="D19" s="98"/>
      <c r="E19" s="98"/>
      <c r="F19" s="98"/>
      <c r="G19" s="98"/>
      <c r="H19" s="98"/>
    </row>
    <row r="20" spans="1:8" ht="14.25" x14ac:dyDescent="0.2">
      <c r="A20" s="99" t="s">
        <v>26</v>
      </c>
      <c r="B20" s="99"/>
      <c r="C20" s="99"/>
      <c r="D20" s="99"/>
      <c r="E20" s="99"/>
      <c r="F20" s="99"/>
      <c r="G20" s="99"/>
      <c r="H20" s="99"/>
    </row>
    <row r="21" spans="1:8" ht="15" x14ac:dyDescent="0.2">
      <c r="B21" s="13"/>
    </row>
    <row r="22" spans="1:8" ht="15" x14ac:dyDescent="0.2">
      <c r="B22" s="13"/>
    </row>
    <row r="23" spans="1:8" ht="15" x14ac:dyDescent="0.2">
      <c r="B23" s="13"/>
    </row>
    <row r="24" spans="1:8" ht="15" customHeight="1" x14ac:dyDescent="0.2">
      <c r="A24" s="100" t="s">
        <v>27</v>
      </c>
      <c r="B24" s="100"/>
      <c r="C24" s="100"/>
      <c r="D24" s="100"/>
      <c r="E24" s="100"/>
      <c r="F24" s="100"/>
      <c r="G24" s="100"/>
      <c r="H24" s="100"/>
    </row>
    <row r="25" spans="1:8" ht="15" customHeight="1" x14ac:dyDescent="0.2">
      <c r="A25" s="100" t="s">
        <v>28</v>
      </c>
      <c r="B25" s="100"/>
      <c r="C25" s="100"/>
      <c r="D25" s="100"/>
      <c r="E25" s="100"/>
      <c r="F25" s="100"/>
      <c r="G25" s="100"/>
      <c r="H25" s="100"/>
    </row>
    <row r="26" spans="1:8" ht="15" customHeight="1" x14ac:dyDescent="0.2">
      <c r="A26" s="93" t="s">
        <v>29</v>
      </c>
      <c r="B26" s="93"/>
      <c r="C26" s="93"/>
      <c r="D26" s="93"/>
      <c r="E26" s="93"/>
      <c r="F26" s="93"/>
      <c r="G26" s="93"/>
      <c r="H26" s="9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90" zoomScaleNormal="90" workbookViewId="0">
      <selection activeCell="G4" sqref="G4:G20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65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42" t="s">
        <v>2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15</v>
      </c>
      <c r="H4" s="45">
        <f>G4-(SUM(J4:U4))</f>
        <v>15</v>
      </c>
      <c r="I4" s="46" t="str">
        <f>IF(H4&lt;0,"ATENÇÃO","OK")</f>
        <v>OK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10</v>
      </c>
      <c r="H5" s="45">
        <f t="shared" ref="H5:H20" si="0">G5-(SUM(J5:U5))</f>
        <v>10</v>
      </c>
      <c r="I5" s="46" t="str">
        <f t="shared" ref="I5:I20" si="1">IF(H5&lt;0,"ATENÇÃO","OK")</f>
        <v>OK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</v>
      </c>
      <c r="H6" s="45">
        <f t="shared" si="0"/>
        <v>10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15</v>
      </c>
      <c r="H7" s="45">
        <f t="shared" si="0"/>
        <v>15</v>
      </c>
      <c r="I7" s="46" t="str">
        <f t="shared" si="1"/>
        <v>OK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15</v>
      </c>
      <c r="H8" s="45">
        <f t="shared" si="0"/>
        <v>15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15</v>
      </c>
      <c r="H9" s="45">
        <f t="shared" si="0"/>
        <v>15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10</v>
      </c>
      <c r="I10" s="46" t="str">
        <f t="shared" si="1"/>
        <v>OK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10</v>
      </c>
      <c r="H11" s="45">
        <f t="shared" si="0"/>
        <v>10</v>
      </c>
      <c r="I11" s="46" t="str">
        <f t="shared" si="1"/>
        <v>OK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10</v>
      </c>
      <c r="I12" s="46" t="str">
        <f t="shared" si="1"/>
        <v>OK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15</v>
      </c>
      <c r="H13" s="45">
        <f t="shared" si="0"/>
        <v>15</v>
      </c>
      <c r="I13" s="46" t="str">
        <f t="shared" si="1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15</v>
      </c>
      <c r="H14" s="45">
        <f t="shared" si="0"/>
        <v>15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15</v>
      </c>
      <c r="H15" s="45">
        <f t="shared" si="0"/>
        <v>15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25</v>
      </c>
      <c r="H16" s="45">
        <f t="shared" si="0"/>
        <v>25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30</v>
      </c>
      <c r="H17" s="45">
        <f t="shared" si="0"/>
        <v>30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>
        <v>20000</v>
      </c>
      <c r="H20" s="45">
        <f t="shared" si="0"/>
        <v>20000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R1:R2"/>
    <mergeCell ref="S1:S2"/>
    <mergeCell ref="D4:D6"/>
    <mergeCell ref="D7:D9"/>
    <mergeCell ref="D10:D12"/>
    <mergeCell ref="U1:U2"/>
    <mergeCell ref="A4:A20"/>
    <mergeCell ref="B4:B20"/>
    <mergeCell ref="T1:T2"/>
    <mergeCell ref="A2:I2"/>
    <mergeCell ref="L1:L2"/>
    <mergeCell ref="M1:M2"/>
    <mergeCell ref="N1:N2"/>
    <mergeCell ref="O1:O2"/>
    <mergeCell ref="Q1:Q2"/>
    <mergeCell ref="A1:C1"/>
    <mergeCell ref="D1:F1"/>
    <mergeCell ref="G1:I1"/>
    <mergeCell ref="J1:J2"/>
    <mergeCell ref="K1:K2"/>
    <mergeCell ref="P1:P2"/>
  </mergeCells>
  <conditionalFormatting sqref="J4:U4 J10:U20">
    <cfRule type="cellIs" dxfId="137" priority="4" stopIfTrue="1" operator="greaterThan">
      <formula>0</formula>
    </cfRule>
    <cfRule type="cellIs" dxfId="136" priority="5" stopIfTrue="1" operator="greaterThan">
      <formula>0</formula>
    </cfRule>
    <cfRule type="cellIs" dxfId="135" priority="6" stopIfTrue="1" operator="greaterThan">
      <formula>0</formula>
    </cfRule>
  </conditionalFormatting>
  <conditionalFormatting sqref="J5:U9">
    <cfRule type="cellIs" dxfId="134" priority="1" stopIfTrue="1" operator="greaterThan">
      <formula>0</formula>
    </cfRule>
    <cfRule type="cellIs" dxfId="133" priority="2" stopIfTrue="1" operator="greaterThan">
      <formula>0</formula>
    </cfRule>
    <cfRule type="cellIs" dxfId="13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90" zoomScaleNormal="90" workbookViewId="0">
      <selection activeCell="M5" sqref="M5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1" width="12.5703125" style="7" customWidth="1"/>
    <col min="12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77</v>
      </c>
      <c r="K1" s="66" t="s">
        <v>79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43025</v>
      </c>
      <c r="K3" s="63">
        <v>43200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30</v>
      </c>
      <c r="H4" s="45">
        <f>G4-(SUM(J4:U4))</f>
        <v>24</v>
      </c>
      <c r="I4" s="46" t="str">
        <f>IF(H4&lt;0,"ATENÇÃO","OK")</f>
        <v>OK</v>
      </c>
      <c r="J4" s="30">
        <v>0</v>
      </c>
      <c r="K4" s="30">
        <v>6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50</v>
      </c>
      <c r="H5" s="45">
        <f t="shared" ref="H5:H20" si="0">G5-(SUM(J5:U5))</f>
        <v>0</v>
      </c>
      <c r="I5" s="46" t="str">
        <f t="shared" ref="I5:I20" si="1">IF(H5&lt;0,"ATENÇÃO","OK")</f>
        <v>OK</v>
      </c>
      <c r="J5" s="30">
        <v>25</v>
      </c>
      <c r="K5" s="30">
        <v>25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50</v>
      </c>
      <c r="H6" s="45">
        <f t="shared" si="0"/>
        <v>0</v>
      </c>
      <c r="I6" s="46" t="str">
        <f t="shared" si="1"/>
        <v>OK</v>
      </c>
      <c r="J6" s="30">
        <v>25</v>
      </c>
      <c r="K6" s="30">
        <v>25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30</v>
      </c>
      <c r="H7" s="45">
        <f t="shared" si="0"/>
        <v>0</v>
      </c>
      <c r="I7" s="46" t="str">
        <f t="shared" si="1"/>
        <v>OK</v>
      </c>
      <c r="J7" s="30">
        <v>15</v>
      </c>
      <c r="K7" s="30">
        <v>15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30</v>
      </c>
      <c r="H8" s="45">
        <f t="shared" si="0"/>
        <v>0</v>
      </c>
      <c r="I8" s="46" t="str">
        <f t="shared" si="1"/>
        <v>OK</v>
      </c>
      <c r="J8" s="30">
        <v>15</v>
      </c>
      <c r="K8" s="30">
        <v>15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20</v>
      </c>
      <c r="H9" s="45">
        <f t="shared" si="0"/>
        <v>0</v>
      </c>
      <c r="I9" s="46" t="str">
        <f t="shared" si="1"/>
        <v>OK</v>
      </c>
      <c r="J9" s="30">
        <v>10</v>
      </c>
      <c r="K9" s="30">
        <v>10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30</v>
      </c>
      <c r="H10" s="45">
        <f t="shared" si="0"/>
        <v>0</v>
      </c>
      <c r="I10" s="46" t="str">
        <f t="shared" si="1"/>
        <v>OK</v>
      </c>
      <c r="J10" s="30">
        <v>13</v>
      </c>
      <c r="K10" s="30">
        <v>17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25</v>
      </c>
      <c r="H11" s="45">
        <f t="shared" si="0"/>
        <v>0</v>
      </c>
      <c r="I11" s="46" t="str">
        <f t="shared" si="1"/>
        <v>OK</v>
      </c>
      <c r="J11" s="30">
        <v>15</v>
      </c>
      <c r="K11" s="30">
        <v>10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50</v>
      </c>
      <c r="H12" s="45">
        <f t="shared" si="0"/>
        <v>0</v>
      </c>
      <c r="I12" s="46" t="str">
        <f t="shared" si="1"/>
        <v>OK</v>
      </c>
      <c r="J12" s="30">
        <v>25</v>
      </c>
      <c r="K12" s="30">
        <v>25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25</v>
      </c>
      <c r="H13" s="45">
        <f t="shared" si="0"/>
        <v>0</v>
      </c>
      <c r="I13" s="46" t="str">
        <f t="shared" si="1"/>
        <v>OK</v>
      </c>
      <c r="J13" s="30">
        <v>15</v>
      </c>
      <c r="K13" s="30">
        <v>10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60</v>
      </c>
      <c r="H14" s="45">
        <f t="shared" si="0"/>
        <v>0</v>
      </c>
      <c r="I14" s="46" t="str">
        <f t="shared" si="1"/>
        <v>OK</v>
      </c>
      <c r="J14" s="30">
        <v>40</v>
      </c>
      <c r="K14" s="30">
        <v>20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50</v>
      </c>
      <c r="H15" s="45">
        <f t="shared" si="0"/>
        <v>0</v>
      </c>
      <c r="I15" s="46" t="str">
        <f t="shared" si="1"/>
        <v>OK</v>
      </c>
      <c r="J15" s="30">
        <v>30</v>
      </c>
      <c r="K15" s="30">
        <v>20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100</v>
      </c>
      <c r="H16" s="45">
        <f t="shared" si="0"/>
        <v>0</v>
      </c>
      <c r="I16" s="46" t="str">
        <f t="shared" si="1"/>
        <v>OK</v>
      </c>
      <c r="J16" s="30">
        <v>50</v>
      </c>
      <c r="K16" s="30">
        <v>50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50</v>
      </c>
      <c r="H17" s="45">
        <f t="shared" si="0"/>
        <v>0</v>
      </c>
      <c r="I17" s="46" t="str">
        <f t="shared" si="1"/>
        <v>OK</v>
      </c>
      <c r="J17" s="30">
        <v>30</v>
      </c>
      <c r="K17" s="30">
        <v>20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R1:R2"/>
    <mergeCell ref="S1:S2"/>
    <mergeCell ref="D4:D6"/>
    <mergeCell ref="D7:D9"/>
    <mergeCell ref="D10:D12"/>
    <mergeCell ref="U1:U2"/>
    <mergeCell ref="A4:A20"/>
    <mergeCell ref="B4:B20"/>
    <mergeCell ref="T1:T2"/>
    <mergeCell ref="A2:I2"/>
    <mergeCell ref="L1:L2"/>
    <mergeCell ref="M1:M2"/>
    <mergeCell ref="N1:N2"/>
    <mergeCell ref="O1:O2"/>
    <mergeCell ref="Q1:Q2"/>
    <mergeCell ref="A1:C1"/>
    <mergeCell ref="D1:F1"/>
    <mergeCell ref="G1:I1"/>
    <mergeCell ref="J1:J2"/>
    <mergeCell ref="K1:K2"/>
    <mergeCell ref="P1:P2"/>
  </mergeCells>
  <conditionalFormatting sqref="L4:U4 J18:U20 L10:U17">
    <cfRule type="cellIs" dxfId="131" priority="16" stopIfTrue="1" operator="greaterThan">
      <formula>0</formula>
    </cfRule>
    <cfRule type="cellIs" dxfId="130" priority="17" stopIfTrue="1" operator="greaterThan">
      <formula>0</formula>
    </cfRule>
    <cfRule type="cellIs" dxfId="129" priority="18" stopIfTrue="1" operator="greaterThan">
      <formula>0</formula>
    </cfRule>
  </conditionalFormatting>
  <conditionalFormatting sqref="L5:U9">
    <cfRule type="cellIs" dxfId="128" priority="13" stopIfTrue="1" operator="greaterThan">
      <formula>0</formula>
    </cfRule>
    <cfRule type="cellIs" dxfId="127" priority="14" stopIfTrue="1" operator="greaterThan">
      <formula>0</formula>
    </cfRule>
    <cfRule type="cellIs" dxfId="126" priority="15" stopIfTrue="1" operator="greaterThan">
      <formula>0</formula>
    </cfRule>
  </conditionalFormatting>
  <conditionalFormatting sqref="J4:K4 J10:K17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J5:K9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10" zoomScale="90" zoomScaleNormal="90" workbookViewId="0">
      <selection activeCell="L23" sqref="L23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1" width="12.140625" style="7" customWidth="1"/>
    <col min="12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72</v>
      </c>
      <c r="K1" s="66" t="s">
        <v>84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42990</v>
      </c>
      <c r="K3" s="63">
        <v>43186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30</v>
      </c>
      <c r="H4" s="45">
        <f>G4-(SUM(J4:U4))</f>
        <v>30</v>
      </c>
      <c r="I4" s="46" t="str">
        <f>IF(H4&lt;0,"ATENÇÃO","OK")</f>
        <v>OK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70</v>
      </c>
      <c r="H5" s="45">
        <f t="shared" ref="H5:H20" si="0">G5-(SUM(J5:U5))</f>
        <v>56</v>
      </c>
      <c r="I5" s="46" t="str">
        <f t="shared" ref="I5:I20" si="1">IF(H5&lt;0,"ATENÇÃO","OK")</f>
        <v>OK</v>
      </c>
      <c r="J5" s="30">
        <v>12</v>
      </c>
      <c r="K5" s="30">
        <v>2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100</v>
      </c>
      <c r="H6" s="45">
        <f t="shared" si="0"/>
        <v>65</v>
      </c>
      <c r="I6" s="46" t="str">
        <f t="shared" si="1"/>
        <v>OK</v>
      </c>
      <c r="J6" s="30">
        <v>23</v>
      </c>
      <c r="K6" s="30">
        <v>12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10</v>
      </c>
      <c r="H7" s="45">
        <f t="shared" si="0"/>
        <v>4</v>
      </c>
      <c r="I7" s="46" t="str">
        <f t="shared" si="1"/>
        <v>OK</v>
      </c>
      <c r="J7" s="30">
        <v>6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20</v>
      </c>
      <c r="H8" s="45">
        <f t="shared" si="0"/>
        <v>15</v>
      </c>
      <c r="I8" s="46" t="str">
        <f t="shared" si="1"/>
        <v>OK</v>
      </c>
      <c r="J8" s="30">
        <v>5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40</v>
      </c>
      <c r="H9" s="45">
        <f t="shared" si="0"/>
        <v>40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50</v>
      </c>
      <c r="H10" s="45">
        <f t="shared" si="0"/>
        <v>18</v>
      </c>
      <c r="I10" s="46" t="str">
        <f t="shared" si="1"/>
        <v>OK</v>
      </c>
      <c r="J10" s="30">
        <v>5</v>
      </c>
      <c r="K10" s="30">
        <v>27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80</v>
      </c>
      <c r="H11" s="45">
        <f t="shared" si="0"/>
        <v>46</v>
      </c>
      <c r="I11" s="46" t="str">
        <f t="shared" si="1"/>
        <v>OK</v>
      </c>
      <c r="J11" s="30">
        <v>18</v>
      </c>
      <c r="K11" s="30">
        <v>16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120</v>
      </c>
      <c r="H12" s="45">
        <f t="shared" si="0"/>
        <v>83</v>
      </c>
      <c r="I12" s="46" t="str">
        <f t="shared" si="1"/>
        <v>OK</v>
      </c>
      <c r="J12" s="30">
        <v>25</v>
      </c>
      <c r="K12" s="30">
        <v>12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200</v>
      </c>
      <c r="H13" s="45">
        <f t="shared" si="0"/>
        <v>77</v>
      </c>
      <c r="I13" s="46" t="str">
        <f t="shared" si="1"/>
        <v>OK</v>
      </c>
      <c r="J13" s="30">
        <v>55</v>
      </c>
      <c r="K13" s="30">
        <v>68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20</v>
      </c>
      <c r="H14" s="45">
        <f t="shared" si="0"/>
        <v>12</v>
      </c>
      <c r="I14" s="46" t="str">
        <f t="shared" si="1"/>
        <v>OK</v>
      </c>
      <c r="J14" s="30">
        <v>8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40</v>
      </c>
      <c r="H15" s="45">
        <f t="shared" si="0"/>
        <v>35</v>
      </c>
      <c r="I15" s="46" t="str">
        <f t="shared" si="1"/>
        <v>OK</v>
      </c>
      <c r="J15" s="30">
        <v>5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40</v>
      </c>
      <c r="H16" s="45">
        <f t="shared" si="0"/>
        <v>40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500</v>
      </c>
      <c r="H17" s="45">
        <f t="shared" si="0"/>
        <v>466</v>
      </c>
      <c r="I17" s="46" t="str">
        <f t="shared" si="1"/>
        <v>OK</v>
      </c>
      <c r="J17" s="30">
        <v>34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Q1:Q2"/>
    <mergeCell ref="A1:C1"/>
    <mergeCell ref="D1:F1"/>
    <mergeCell ref="G1:I1"/>
    <mergeCell ref="J1:J2"/>
    <mergeCell ref="U1:U2"/>
    <mergeCell ref="A4:A20"/>
    <mergeCell ref="B4:B20"/>
    <mergeCell ref="K1:K2"/>
    <mergeCell ref="D4:D6"/>
    <mergeCell ref="D7:D9"/>
    <mergeCell ref="D10:D12"/>
    <mergeCell ref="R1:R2"/>
    <mergeCell ref="S1:S2"/>
    <mergeCell ref="T1:T2"/>
    <mergeCell ref="A2:I2"/>
    <mergeCell ref="L1:L2"/>
    <mergeCell ref="M1:M2"/>
    <mergeCell ref="N1:N2"/>
    <mergeCell ref="O1:O2"/>
    <mergeCell ref="P1:P2"/>
  </mergeCells>
  <conditionalFormatting sqref="L4:U4 L10:U20">
    <cfRule type="cellIs" dxfId="119" priority="16" stopIfTrue="1" operator="greaterThan">
      <formula>0</formula>
    </cfRule>
    <cfRule type="cellIs" dxfId="118" priority="17" stopIfTrue="1" operator="greaterThan">
      <formula>0</formula>
    </cfRule>
    <cfRule type="cellIs" dxfId="117" priority="18" stopIfTrue="1" operator="greaterThan">
      <formula>0</formula>
    </cfRule>
  </conditionalFormatting>
  <conditionalFormatting sqref="L5:U9">
    <cfRule type="cellIs" dxfId="116" priority="13" stopIfTrue="1" operator="greaterThan">
      <formula>0</formula>
    </cfRule>
    <cfRule type="cellIs" dxfId="115" priority="14" stopIfTrue="1" operator="greaterThan">
      <formula>0</formula>
    </cfRule>
    <cfRule type="cellIs" dxfId="114" priority="15" stopIfTrue="1" operator="greaterThan">
      <formula>0</formula>
    </cfRule>
  </conditionalFormatting>
  <conditionalFormatting sqref="J4:K4 J10:K20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J5:K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3" zoomScale="90" zoomScaleNormal="90" workbookViewId="0">
      <selection activeCell="K12" sqref="K12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74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42957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15</v>
      </c>
      <c r="H4" s="45">
        <f>G4-(SUM(J4:U4))</f>
        <v>4</v>
      </c>
      <c r="I4" s="46" t="str">
        <f>IF(H4&lt;0,"ATENÇÃO","OK")</f>
        <v>OK</v>
      </c>
      <c r="J4" s="30">
        <v>11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10</v>
      </c>
      <c r="H5" s="45">
        <f t="shared" ref="H5:H20" si="0">G5-(SUM(J5:U5))</f>
        <v>8</v>
      </c>
      <c r="I5" s="46" t="str">
        <f t="shared" ref="I5:I20" si="1">IF(H5&lt;0,"ATENÇÃO","OK")</f>
        <v>OK</v>
      </c>
      <c r="J5" s="30">
        <v>2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</v>
      </c>
      <c r="H6" s="45">
        <f t="shared" si="0"/>
        <v>7</v>
      </c>
      <c r="I6" s="46" t="str">
        <f t="shared" si="1"/>
        <v>OK</v>
      </c>
      <c r="J6" s="30">
        <v>3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15</v>
      </c>
      <c r="H7" s="45">
        <f t="shared" si="0"/>
        <v>13</v>
      </c>
      <c r="I7" s="46" t="str">
        <f t="shared" si="1"/>
        <v>OK</v>
      </c>
      <c r="J7" s="30">
        <v>2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15</v>
      </c>
      <c r="H8" s="45">
        <f t="shared" si="0"/>
        <v>14</v>
      </c>
      <c r="I8" s="46" t="str">
        <f t="shared" si="1"/>
        <v>OK</v>
      </c>
      <c r="J8" s="30">
        <v>1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15</v>
      </c>
      <c r="H9" s="45">
        <f t="shared" si="0"/>
        <v>14</v>
      </c>
      <c r="I9" s="46" t="str">
        <f t="shared" si="1"/>
        <v>OK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9</v>
      </c>
      <c r="I10" s="46" t="str">
        <f t="shared" si="1"/>
        <v>OK</v>
      </c>
      <c r="J10" s="30">
        <v>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10</v>
      </c>
      <c r="H11" s="45">
        <f t="shared" si="0"/>
        <v>9</v>
      </c>
      <c r="I11" s="46" t="str">
        <f t="shared" si="1"/>
        <v>OK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9</v>
      </c>
      <c r="I12" s="46" t="str">
        <f t="shared" si="1"/>
        <v>OK</v>
      </c>
      <c r="J12" s="30">
        <v>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15</v>
      </c>
      <c r="H13" s="45">
        <f t="shared" si="0"/>
        <v>4</v>
      </c>
      <c r="I13" s="46" t="str">
        <f t="shared" si="1"/>
        <v>OK</v>
      </c>
      <c r="J13" s="30">
        <v>11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15</v>
      </c>
      <c r="H14" s="45">
        <f t="shared" si="0"/>
        <v>15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15</v>
      </c>
      <c r="H15" s="45">
        <f t="shared" si="0"/>
        <v>15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25</v>
      </c>
      <c r="H16" s="45">
        <f t="shared" si="0"/>
        <v>25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30</v>
      </c>
      <c r="H17" s="45">
        <f t="shared" si="0"/>
        <v>30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>
        <v>500</v>
      </c>
      <c r="H18" s="45">
        <f t="shared" si="0"/>
        <v>400</v>
      </c>
      <c r="I18" s="46" t="str">
        <f t="shared" si="1"/>
        <v>OK</v>
      </c>
      <c r="J18" s="30">
        <v>100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>
        <v>500</v>
      </c>
      <c r="H19" s="45">
        <f t="shared" si="0"/>
        <v>400</v>
      </c>
      <c r="I19" s="46" t="str">
        <f t="shared" si="1"/>
        <v>OK</v>
      </c>
      <c r="J19" s="30">
        <v>100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>
        <v>300</v>
      </c>
      <c r="H20" s="45">
        <f t="shared" si="0"/>
        <v>300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D4:D6"/>
    <mergeCell ref="D7:D9"/>
    <mergeCell ref="D10:D12"/>
    <mergeCell ref="A4:A20"/>
    <mergeCell ref="B4:B20"/>
    <mergeCell ref="U1:U2"/>
    <mergeCell ref="A2:I2"/>
    <mergeCell ref="M1:M2"/>
    <mergeCell ref="N1:N2"/>
    <mergeCell ref="O1:O2"/>
    <mergeCell ref="P1:P2"/>
    <mergeCell ref="R1:R2"/>
    <mergeCell ref="A1:C1"/>
    <mergeCell ref="D1:F1"/>
    <mergeCell ref="G1:I1"/>
    <mergeCell ref="J1:J2"/>
    <mergeCell ref="K1:K2"/>
    <mergeCell ref="L1:L2"/>
    <mergeCell ref="Q1:Q2"/>
    <mergeCell ref="S1:S2"/>
    <mergeCell ref="T1:T2"/>
  </mergeCells>
  <conditionalFormatting sqref="K4:U4 K10:U20">
    <cfRule type="cellIs" dxfId="107" priority="10" stopIfTrue="1" operator="greaterThan">
      <formula>0</formula>
    </cfRule>
    <cfRule type="cellIs" dxfId="106" priority="11" stopIfTrue="1" operator="greaterThan">
      <formula>0</formula>
    </cfRule>
    <cfRule type="cellIs" dxfId="105" priority="12" stopIfTrue="1" operator="greaterThan">
      <formula>0</formula>
    </cfRule>
  </conditionalFormatting>
  <conditionalFormatting sqref="K5:U9">
    <cfRule type="cellIs" dxfId="104" priority="7" stopIfTrue="1" operator="greaterThan">
      <formula>0</formula>
    </cfRule>
    <cfRule type="cellIs" dxfId="103" priority="8" stopIfTrue="1" operator="greaterThan">
      <formula>0</formula>
    </cfRule>
    <cfRule type="cellIs" dxfId="102" priority="9" stopIfTrue="1" operator="greaterThan">
      <formula>0</formula>
    </cfRule>
  </conditionalFormatting>
  <conditionalFormatting sqref="J4 J10:J20">
    <cfRule type="cellIs" dxfId="101" priority="4" stopIfTrue="1" operator="greaterThan">
      <formula>0</formula>
    </cfRule>
    <cfRule type="cellIs" dxfId="100" priority="5" stopIfTrue="1" operator="greaterThan">
      <formula>0</formula>
    </cfRule>
    <cfRule type="cellIs" dxfId="99" priority="6" stopIfTrue="1" operator="greaterThan">
      <formula>0</formula>
    </cfRule>
  </conditionalFormatting>
  <conditionalFormatting sqref="J5:J9">
    <cfRule type="cellIs" dxfId="98" priority="1" stopIfTrue="1" operator="greaterThan">
      <formula>0</formula>
    </cfRule>
    <cfRule type="cellIs" dxfId="97" priority="2" stopIfTrue="1" operator="greaterThan">
      <formula>0</formula>
    </cfRule>
    <cfRule type="cellIs" dxfId="9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4" zoomScale="90" zoomScaleNormal="90" workbookViewId="0">
      <selection activeCell="G4" sqref="G4:G20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65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42" t="s">
        <v>2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50</v>
      </c>
      <c r="H4" s="45">
        <f>G4-(SUM(J4:U4))</f>
        <v>50</v>
      </c>
      <c r="I4" s="46" t="str">
        <f>IF(H4&lt;0,"ATENÇÃO","OK")</f>
        <v>OK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150</v>
      </c>
      <c r="H5" s="45">
        <f t="shared" ref="H5:H20" si="0">G5-(SUM(J5:U5))</f>
        <v>150</v>
      </c>
      <c r="I5" s="46" t="str">
        <f t="shared" ref="I5:I20" si="1">IF(H5&lt;0,"ATENÇÃO","OK")</f>
        <v>OK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/>
      <c r="H6" s="45">
        <f t="shared" si="0"/>
        <v>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20</v>
      </c>
      <c r="H7" s="45">
        <f t="shared" si="0"/>
        <v>20</v>
      </c>
      <c r="I7" s="46" t="str">
        <f t="shared" si="1"/>
        <v>OK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80</v>
      </c>
      <c r="H8" s="45">
        <f t="shared" si="0"/>
        <v>80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/>
      <c r="H9" s="45">
        <f t="shared" si="0"/>
        <v>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/>
      <c r="H10" s="45">
        <f t="shared" si="0"/>
        <v>0</v>
      </c>
      <c r="I10" s="46" t="str">
        <f t="shared" si="1"/>
        <v>OK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50</v>
      </c>
      <c r="H11" s="45">
        <f t="shared" si="0"/>
        <v>50</v>
      </c>
      <c r="I11" s="46" t="str">
        <f t="shared" si="1"/>
        <v>OK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/>
      <c r="H12" s="45">
        <f t="shared" si="0"/>
        <v>0</v>
      </c>
      <c r="I12" s="46" t="str">
        <f t="shared" si="1"/>
        <v>OK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/>
      <c r="H13" s="45">
        <f t="shared" si="0"/>
        <v>0</v>
      </c>
      <c r="I13" s="46" t="str">
        <f t="shared" si="1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/>
      <c r="H14" s="45">
        <f t="shared" si="0"/>
        <v>0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/>
      <c r="H15" s="45">
        <f t="shared" si="0"/>
        <v>0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/>
      <c r="H16" s="45">
        <f t="shared" si="0"/>
        <v>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/>
      <c r="H17" s="45">
        <f t="shared" si="0"/>
        <v>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D1:F1"/>
    <mergeCell ref="G1:I1"/>
    <mergeCell ref="J1:J2"/>
    <mergeCell ref="K1:K2"/>
    <mergeCell ref="L1:L2"/>
    <mergeCell ref="A4:A20"/>
    <mergeCell ref="B4:B20"/>
    <mergeCell ref="S1:S2"/>
    <mergeCell ref="T1:T2"/>
    <mergeCell ref="U1:U2"/>
    <mergeCell ref="A2:I2"/>
    <mergeCell ref="D4:D6"/>
    <mergeCell ref="D7:D9"/>
    <mergeCell ref="D10:D12"/>
    <mergeCell ref="M1:M2"/>
    <mergeCell ref="N1:N2"/>
    <mergeCell ref="O1:O2"/>
    <mergeCell ref="P1:P2"/>
    <mergeCell ref="Q1:Q2"/>
    <mergeCell ref="R1:R2"/>
    <mergeCell ref="A1:C1"/>
  </mergeCells>
  <conditionalFormatting sqref="J4:U4 J10:U20">
    <cfRule type="cellIs" dxfId="95" priority="4" stopIfTrue="1" operator="greaterThan">
      <formula>0</formula>
    </cfRule>
    <cfRule type="cellIs" dxfId="94" priority="5" stopIfTrue="1" operator="greaterThan">
      <formula>0</formula>
    </cfRule>
    <cfRule type="cellIs" dxfId="93" priority="6" stopIfTrue="1" operator="greaterThan">
      <formula>0</formula>
    </cfRule>
  </conditionalFormatting>
  <conditionalFormatting sqref="J5:U9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90" zoomScaleNormal="90" workbookViewId="0">
      <selection activeCell="K10" sqref="K10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83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43158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3</v>
      </c>
      <c r="H4" s="45">
        <f>G4-(SUM(J4:U4))</f>
        <v>0</v>
      </c>
      <c r="I4" s="46" t="str">
        <f>IF(H4&lt;0,"ATENÇÃO","OK")</f>
        <v>OK</v>
      </c>
      <c r="J4" s="30">
        <v>3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/>
      <c r="H5" s="45">
        <f t="shared" ref="H5:H20" si="0">G5-(SUM(J5:U5))</f>
        <v>0</v>
      </c>
      <c r="I5" s="46" t="str">
        <f t="shared" ref="I5:I20" si="1">IF(H5&lt;0,"ATENÇÃO","OK")</f>
        <v>OK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/>
      <c r="H6" s="45">
        <f t="shared" si="0"/>
        <v>0</v>
      </c>
      <c r="I6" s="46" t="str">
        <f t="shared" si="1"/>
        <v>OK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10</v>
      </c>
      <c r="H7" s="45">
        <f t="shared" si="0"/>
        <v>0</v>
      </c>
      <c r="I7" s="46" t="str">
        <f t="shared" si="1"/>
        <v>OK</v>
      </c>
      <c r="J7" s="30">
        <v>10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/>
      <c r="H8" s="45">
        <f t="shared" si="0"/>
        <v>0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/>
      <c r="H9" s="45">
        <f t="shared" si="0"/>
        <v>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20</v>
      </c>
      <c r="H10" s="45">
        <f t="shared" si="0"/>
        <v>0</v>
      </c>
      <c r="I10" s="46" t="str">
        <f t="shared" si="1"/>
        <v>OK</v>
      </c>
      <c r="J10" s="30">
        <v>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/>
      <c r="H11" s="45">
        <f t="shared" si="0"/>
        <v>0</v>
      </c>
      <c r="I11" s="46" t="str">
        <f t="shared" si="1"/>
        <v>OK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/>
      <c r="H12" s="45">
        <f t="shared" si="0"/>
        <v>0</v>
      </c>
      <c r="I12" s="46" t="str">
        <f t="shared" si="1"/>
        <v>OK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10</v>
      </c>
      <c r="H13" s="45">
        <f t="shared" si="0"/>
        <v>0</v>
      </c>
      <c r="I13" s="46" t="str">
        <f t="shared" si="1"/>
        <v>OK</v>
      </c>
      <c r="J13" s="30">
        <v>10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/>
      <c r="H14" s="45">
        <f t="shared" si="0"/>
        <v>0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/>
      <c r="H15" s="45">
        <f t="shared" si="0"/>
        <v>0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/>
      <c r="H16" s="45">
        <f t="shared" si="0"/>
        <v>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/>
      <c r="H17" s="45">
        <f t="shared" si="0"/>
        <v>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D1:F1"/>
    <mergeCell ref="G1:I1"/>
    <mergeCell ref="J1:J2"/>
    <mergeCell ref="K1:K2"/>
    <mergeCell ref="L1:L2"/>
    <mergeCell ref="A4:A20"/>
    <mergeCell ref="B4:B20"/>
    <mergeCell ref="S1:S2"/>
    <mergeCell ref="T1:T2"/>
    <mergeCell ref="U1:U2"/>
    <mergeCell ref="A2:I2"/>
    <mergeCell ref="D4:D6"/>
    <mergeCell ref="D7:D9"/>
    <mergeCell ref="D10:D12"/>
    <mergeCell ref="M1:M2"/>
    <mergeCell ref="N1:N2"/>
    <mergeCell ref="O1:O2"/>
    <mergeCell ref="P1:P2"/>
    <mergeCell ref="Q1:Q2"/>
    <mergeCell ref="R1:R2"/>
    <mergeCell ref="A1:C1"/>
  </mergeCells>
  <conditionalFormatting sqref="K4:U4 K10:U20">
    <cfRule type="cellIs" dxfId="89" priority="10" stopIfTrue="1" operator="greaterThan">
      <formula>0</formula>
    </cfRule>
    <cfRule type="cellIs" dxfId="88" priority="11" stopIfTrue="1" operator="greaterThan">
      <formula>0</formula>
    </cfRule>
    <cfRule type="cellIs" dxfId="87" priority="12" stopIfTrue="1" operator="greaterThan">
      <formula>0</formula>
    </cfRule>
  </conditionalFormatting>
  <conditionalFormatting sqref="K5:U9">
    <cfRule type="cellIs" dxfId="86" priority="7" stopIfTrue="1" operator="greaterThan">
      <formula>0</formula>
    </cfRule>
    <cfRule type="cellIs" dxfId="85" priority="8" stopIfTrue="1" operator="greaterThan">
      <formula>0</formula>
    </cfRule>
    <cfRule type="cellIs" dxfId="84" priority="9" stopIfTrue="1" operator="greaterThan">
      <formula>0</formula>
    </cfRule>
  </conditionalFormatting>
  <conditionalFormatting sqref="J4 J10:J20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J5:J9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0" zoomScale="90" zoomScaleNormal="90" workbookViewId="0">
      <selection activeCell="K12" sqref="K12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76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63">
        <v>43100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15</v>
      </c>
      <c r="H4" s="45">
        <f>G4-(SUM(J4:U4))</f>
        <v>4</v>
      </c>
      <c r="I4" s="46" t="str">
        <f>IF(H4&lt;0,"ATENÇÃO","OK")</f>
        <v>OK</v>
      </c>
      <c r="J4" s="30">
        <v>11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10</v>
      </c>
      <c r="H5" s="45">
        <f t="shared" ref="H5:H20" si="0">G5-(SUM(J5:U5))</f>
        <v>8</v>
      </c>
      <c r="I5" s="46" t="str">
        <f t="shared" ref="I5:I20" si="1">IF(H5&lt;0,"ATENÇÃO","OK")</f>
        <v>OK</v>
      </c>
      <c r="J5" s="30">
        <v>2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10</v>
      </c>
      <c r="H6" s="45">
        <f t="shared" si="0"/>
        <v>7</v>
      </c>
      <c r="I6" s="46" t="str">
        <f t="shared" si="1"/>
        <v>OK</v>
      </c>
      <c r="J6" s="30">
        <v>3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>
        <v>15</v>
      </c>
      <c r="H7" s="45">
        <f t="shared" si="0"/>
        <v>14</v>
      </c>
      <c r="I7" s="46" t="str">
        <f t="shared" si="1"/>
        <v>OK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>
        <v>15</v>
      </c>
      <c r="H8" s="45">
        <f t="shared" si="0"/>
        <v>14</v>
      </c>
      <c r="I8" s="46" t="str">
        <f t="shared" si="1"/>
        <v>OK</v>
      </c>
      <c r="J8" s="30">
        <v>1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>
        <v>15</v>
      </c>
      <c r="H9" s="45">
        <f t="shared" si="0"/>
        <v>14</v>
      </c>
      <c r="I9" s="46" t="str">
        <f t="shared" si="1"/>
        <v>OK</v>
      </c>
      <c r="J9" s="30">
        <v>1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9</v>
      </c>
      <c r="I10" s="46" t="str">
        <f t="shared" si="1"/>
        <v>OK</v>
      </c>
      <c r="J10" s="30">
        <v>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10</v>
      </c>
      <c r="H11" s="45">
        <f t="shared" si="0"/>
        <v>9</v>
      </c>
      <c r="I11" s="46" t="str">
        <f t="shared" si="1"/>
        <v>OK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9</v>
      </c>
      <c r="I12" s="46" t="str">
        <f t="shared" si="1"/>
        <v>OK</v>
      </c>
      <c r="J12" s="30">
        <v>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>
        <v>15</v>
      </c>
      <c r="H13" s="45">
        <f t="shared" si="0"/>
        <v>3</v>
      </c>
      <c r="I13" s="46" t="str">
        <f t="shared" si="1"/>
        <v>OK</v>
      </c>
      <c r="J13" s="30">
        <v>12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>
        <v>15</v>
      </c>
      <c r="H14" s="45">
        <f t="shared" si="0"/>
        <v>15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>
        <v>15</v>
      </c>
      <c r="H15" s="45">
        <f t="shared" si="0"/>
        <v>15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>
        <v>25</v>
      </c>
      <c r="H16" s="45">
        <f t="shared" si="0"/>
        <v>25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>
        <v>30</v>
      </c>
      <c r="H17" s="45">
        <f t="shared" si="0"/>
        <v>30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R1:R2"/>
    <mergeCell ref="S1:S2"/>
    <mergeCell ref="D4:D6"/>
    <mergeCell ref="D7:D9"/>
    <mergeCell ref="D10:D12"/>
    <mergeCell ref="U1:U2"/>
    <mergeCell ref="A4:A20"/>
    <mergeCell ref="B4:B20"/>
    <mergeCell ref="T1:T2"/>
    <mergeCell ref="A2:I2"/>
    <mergeCell ref="L1:L2"/>
    <mergeCell ref="M1:M2"/>
    <mergeCell ref="N1:N2"/>
    <mergeCell ref="O1:O2"/>
    <mergeCell ref="Q1:Q2"/>
    <mergeCell ref="A1:C1"/>
    <mergeCell ref="D1:F1"/>
    <mergeCell ref="G1:I1"/>
    <mergeCell ref="J1:J2"/>
    <mergeCell ref="K1:K2"/>
    <mergeCell ref="P1:P2"/>
  </mergeCells>
  <conditionalFormatting sqref="K5:U9">
    <cfRule type="cellIs" dxfId="83" priority="7" stopIfTrue="1" operator="greaterThan">
      <formula>0</formula>
    </cfRule>
    <cfRule type="cellIs" dxfId="82" priority="8" stopIfTrue="1" operator="greaterThan">
      <formula>0</formula>
    </cfRule>
    <cfRule type="cellIs" dxfId="81" priority="9" stopIfTrue="1" operator="greaterThan">
      <formula>0</formula>
    </cfRule>
  </conditionalFormatting>
  <conditionalFormatting sqref="K4:U4 K10:U20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J5:J9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conditionalFormatting sqref="J4 J10:J20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90" zoomScaleNormal="90" workbookViewId="0">
      <selection activeCell="K6" sqref="K6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50" bestFit="1" customWidth="1"/>
    <col min="4" max="4" width="60.140625" style="52" customWidth="1"/>
    <col min="5" max="5" width="19.7109375" style="50" customWidth="1"/>
    <col min="6" max="6" width="12.7109375" style="22" bestFit="1" customWidth="1"/>
    <col min="7" max="7" width="9.42578125" style="6" customWidth="1"/>
    <col min="8" max="8" width="13.28515625" style="51" customWidth="1"/>
    <col min="9" max="9" width="12.5703125" style="8" customWidth="1"/>
    <col min="10" max="10" width="11.85546875" style="7" bestFit="1" customWidth="1"/>
    <col min="11" max="13" width="10.5703125" style="7" bestFit="1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5" t="s">
        <v>63</v>
      </c>
      <c r="B1" s="65"/>
      <c r="C1" s="65"/>
      <c r="D1" s="65" t="s">
        <v>59</v>
      </c>
      <c r="E1" s="65"/>
      <c r="F1" s="65"/>
      <c r="G1" s="65" t="s">
        <v>64</v>
      </c>
      <c r="H1" s="65"/>
      <c r="I1" s="65"/>
      <c r="J1" s="66" t="s">
        <v>75</v>
      </c>
      <c r="K1" s="66" t="s">
        <v>65</v>
      </c>
      <c r="L1" s="66" t="s">
        <v>65</v>
      </c>
      <c r="M1" s="66" t="s">
        <v>65</v>
      </c>
      <c r="N1" s="66" t="s">
        <v>65</v>
      </c>
      <c r="O1" s="66" t="s">
        <v>65</v>
      </c>
      <c r="P1" s="66" t="s">
        <v>65</v>
      </c>
      <c r="Q1" s="66" t="s">
        <v>65</v>
      </c>
      <c r="R1" s="66" t="s">
        <v>65</v>
      </c>
      <c r="S1" s="66" t="s">
        <v>65</v>
      </c>
      <c r="T1" s="66" t="s">
        <v>65</v>
      </c>
      <c r="U1" s="66" t="s">
        <v>65</v>
      </c>
    </row>
    <row r="2" spans="1:21" ht="23.25" customHeight="1" x14ac:dyDescent="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45" x14ac:dyDescent="0.2">
      <c r="A3" s="36" t="s">
        <v>3</v>
      </c>
      <c r="B3" s="36" t="s">
        <v>1</v>
      </c>
      <c r="C3" s="37" t="s">
        <v>4</v>
      </c>
      <c r="D3" s="37" t="s">
        <v>6</v>
      </c>
      <c r="E3" s="37" t="s">
        <v>7</v>
      </c>
      <c r="F3" s="38" t="s">
        <v>5</v>
      </c>
      <c r="G3" s="39" t="s">
        <v>12</v>
      </c>
      <c r="H3" s="40" t="s">
        <v>0</v>
      </c>
      <c r="I3" s="41" t="s">
        <v>8</v>
      </c>
      <c r="J3" s="42" t="s">
        <v>2</v>
      </c>
      <c r="K3" s="42" t="s">
        <v>2</v>
      </c>
      <c r="L3" s="42" t="s">
        <v>2</v>
      </c>
      <c r="M3" s="42" t="s">
        <v>2</v>
      </c>
      <c r="N3" s="42" t="s">
        <v>2</v>
      </c>
      <c r="O3" s="42" t="s">
        <v>2</v>
      </c>
      <c r="P3" s="42" t="s">
        <v>2</v>
      </c>
      <c r="Q3" s="42" t="s">
        <v>2</v>
      </c>
      <c r="R3" s="42" t="s">
        <v>2</v>
      </c>
      <c r="S3" s="42" t="s">
        <v>2</v>
      </c>
      <c r="T3" s="42" t="s">
        <v>2</v>
      </c>
      <c r="U3" s="42" t="s">
        <v>2</v>
      </c>
    </row>
    <row r="4" spans="1:21" ht="15" customHeight="1" x14ac:dyDescent="0.25">
      <c r="A4" s="70" t="s">
        <v>47</v>
      </c>
      <c r="B4" s="67">
        <v>1</v>
      </c>
      <c r="C4" s="43">
        <v>1</v>
      </c>
      <c r="D4" s="73" t="s">
        <v>31</v>
      </c>
      <c r="E4" s="56" t="s">
        <v>41</v>
      </c>
      <c r="F4" s="59">
        <v>30</v>
      </c>
      <c r="G4" s="29">
        <v>20</v>
      </c>
      <c r="H4" s="45">
        <f>G4-(SUM(J4:U4))</f>
        <v>0</v>
      </c>
      <c r="I4" s="46" t="str">
        <f>IF(H4&lt;0,"ATENÇÃO","OK")</f>
        <v>OK</v>
      </c>
      <c r="J4" s="30">
        <v>20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</row>
    <row r="5" spans="1:21" x14ac:dyDescent="0.25">
      <c r="A5" s="71"/>
      <c r="B5" s="68"/>
      <c r="C5" s="43">
        <v>2</v>
      </c>
      <c r="D5" s="73"/>
      <c r="E5" s="56" t="s">
        <v>42</v>
      </c>
      <c r="F5" s="60">
        <v>32</v>
      </c>
      <c r="G5" s="29">
        <v>20</v>
      </c>
      <c r="H5" s="45">
        <f t="shared" ref="H5:H20" si="0">G5-(SUM(J5:U5))</f>
        <v>0</v>
      </c>
      <c r="I5" s="46" t="str">
        <f t="shared" ref="I5:I20" si="1">IF(H5&lt;0,"ATENÇÃO","OK")</f>
        <v>OK</v>
      </c>
      <c r="J5" s="30">
        <v>20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</row>
    <row r="6" spans="1:21" x14ac:dyDescent="0.25">
      <c r="A6" s="71"/>
      <c r="B6" s="68"/>
      <c r="C6" s="43">
        <v>3</v>
      </c>
      <c r="D6" s="73"/>
      <c r="E6" s="56" t="s">
        <v>43</v>
      </c>
      <c r="F6" s="60">
        <v>35</v>
      </c>
      <c r="G6" s="29">
        <v>20</v>
      </c>
      <c r="H6" s="45">
        <f t="shared" si="0"/>
        <v>0</v>
      </c>
      <c r="I6" s="46" t="str">
        <f t="shared" si="1"/>
        <v>OK</v>
      </c>
      <c r="J6" s="30">
        <v>20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</row>
    <row r="7" spans="1:21" x14ac:dyDescent="0.25">
      <c r="A7" s="71"/>
      <c r="B7" s="68"/>
      <c r="C7" s="43">
        <v>4</v>
      </c>
      <c r="D7" s="73" t="s">
        <v>32</v>
      </c>
      <c r="E7" s="56" t="s">
        <v>41</v>
      </c>
      <c r="F7" s="60">
        <v>18</v>
      </c>
      <c r="G7" s="29"/>
      <c r="H7" s="45">
        <f t="shared" si="0"/>
        <v>0</v>
      </c>
      <c r="I7" s="46" t="str">
        <f t="shared" si="1"/>
        <v>OK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</row>
    <row r="8" spans="1:21" x14ac:dyDescent="0.25">
      <c r="A8" s="71"/>
      <c r="B8" s="68"/>
      <c r="C8" s="43">
        <v>5</v>
      </c>
      <c r="D8" s="73"/>
      <c r="E8" s="56" t="s">
        <v>42</v>
      </c>
      <c r="F8" s="60">
        <v>18</v>
      </c>
      <c r="G8" s="29"/>
      <c r="H8" s="45">
        <f t="shared" si="0"/>
        <v>0</v>
      </c>
      <c r="I8" s="46" t="str">
        <f t="shared" si="1"/>
        <v>OK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</row>
    <row r="9" spans="1:21" x14ac:dyDescent="0.25">
      <c r="A9" s="71"/>
      <c r="B9" s="68"/>
      <c r="C9" s="43">
        <v>6</v>
      </c>
      <c r="D9" s="73"/>
      <c r="E9" s="56" t="s">
        <v>43</v>
      </c>
      <c r="F9" s="60">
        <v>18</v>
      </c>
      <c r="G9" s="29"/>
      <c r="H9" s="45">
        <f t="shared" si="0"/>
        <v>0</v>
      </c>
      <c r="I9" s="46" t="str">
        <f t="shared" si="1"/>
        <v>OK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x14ac:dyDescent="0.25">
      <c r="A10" s="71"/>
      <c r="B10" s="68"/>
      <c r="C10" s="43">
        <v>7</v>
      </c>
      <c r="D10" s="73" t="s">
        <v>33</v>
      </c>
      <c r="E10" s="56" t="s">
        <v>41</v>
      </c>
      <c r="F10" s="60">
        <v>40</v>
      </c>
      <c r="G10" s="29">
        <v>10</v>
      </c>
      <c r="H10" s="45">
        <f t="shared" si="0"/>
        <v>0</v>
      </c>
      <c r="I10" s="46" t="str">
        <f t="shared" si="1"/>
        <v>OK</v>
      </c>
      <c r="J10" s="30">
        <v>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x14ac:dyDescent="0.25">
      <c r="A11" s="71"/>
      <c r="B11" s="68"/>
      <c r="C11" s="43">
        <v>8</v>
      </c>
      <c r="D11" s="73"/>
      <c r="E11" s="56" t="s">
        <v>42</v>
      </c>
      <c r="F11" s="60">
        <v>42</v>
      </c>
      <c r="G11" s="29">
        <v>10</v>
      </c>
      <c r="H11" s="45">
        <f t="shared" si="0"/>
        <v>0</v>
      </c>
      <c r="I11" s="46" t="str">
        <f t="shared" si="1"/>
        <v>OK</v>
      </c>
      <c r="J11" s="30">
        <v>10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</row>
    <row r="12" spans="1:21" x14ac:dyDescent="0.25">
      <c r="A12" s="71"/>
      <c r="B12" s="68"/>
      <c r="C12" s="43">
        <v>9</v>
      </c>
      <c r="D12" s="73"/>
      <c r="E12" s="56" t="s">
        <v>43</v>
      </c>
      <c r="F12" s="60">
        <v>42</v>
      </c>
      <c r="G12" s="29">
        <v>10</v>
      </c>
      <c r="H12" s="45">
        <f t="shared" si="0"/>
        <v>0</v>
      </c>
      <c r="I12" s="46" t="str">
        <f t="shared" si="1"/>
        <v>OK</v>
      </c>
      <c r="J12" s="30">
        <v>10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</row>
    <row r="13" spans="1:21" x14ac:dyDescent="0.25">
      <c r="A13" s="71"/>
      <c r="B13" s="68"/>
      <c r="C13" s="43">
        <v>10</v>
      </c>
      <c r="D13" s="23" t="s">
        <v>34</v>
      </c>
      <c r="E13" s="56" t="s">
        <v>10</v>
      </c>
      <c r="F13" s="60">
        <v>17</v>
      </c>
      <c r="G13" s="29"/>
      <c r="H13" s="45">
        <f t="shared" si="0"/>
        <v>0</v>
      </c>
      <c r="I13" s="46" t="str">
        <f t="shared" si="1"/>
        <v>OK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1" x14ac:dyDescent="0.25">
      <c r="A14" s="71"/>
      <c r="B14" s="68"/>
      <c r="C14" s="43">
        <v>11</v>
      </c>
      <c r="D14" s="23" t="s">
        <v>35</v>
      </c>
      <c r="E14" s="56" t="s">
        <v>44</v>
      </c>
      <c r="F14" s="60">
        <v>1</v>
      </c>
      <c r="G14" s="29"/>
      <c r="H14" s="45">
        <f t="shared" si="0"/>
        <v>0</v>
      </c>
      <c r="I14" s="46" t="str">
        <f t="shared" si="1"/>
        <v>OK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71"/>
      <c r="B15" s="68"/>
      <c r="C15" s="43">
        <v>12</v>
      </c>
      <c r="D15" s="23" t="s">
        <v>36</v>
      </c>
      <c r="E15" s="56" t="s">
        <v>44</v>
      </c>
      <c r="F15" s="60">
        <v>1</v>
      </c>
      <c r="G15" s="29"/>
      <c r="H15" s="45">
        <f t="shared" si="0"/>
        <v>0</v>
      </c>
      <c r="I15" s="46" t="str">
        <f t="shared" si="1"/>
        <v>OK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x14ac:dyDescent="0.25">
      <c r="A16" s="71"/>
      <c r="B16" s="68"/>
      <c r="C16" s="43">
        <v>13</v>
      </c>
      <c r="D16" s="23" t="s">
        <v>37</v>
      </c>
      <c r="E16" s="56" t="s">
        <v>44</v>
      </c>
      <c r="F16" s="60">
        <v>1</v>
      </c>
      <c r="G16" s="29"/>
      <c r="H16" s="45">
        <f t="shared" si="0"/>
        <v>0</v>
      </c>
      <c r="I16" s="46" t="str">
        <f t="shared" si="1"/>
        <v>OK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</row>
    <row r="17" spans="1:21" x14ac:dyDescent="0.25">
      <c r="A17" s="71"/>
      <c r="B17" s="68"/>
      <c r="C17" s="43">
        <v>14</v>
      </c>
      <c r="D17" s="23" t="s">
        <v>38</v>
      </c>
      <c r="E17" s="56" t="s">
        <v>45</v>
      </c>
      <c r="F17" s="60">
        <v>1</v>
      </c>
      <c r="G17" s="29"/>
      <c r="H17" s="45">
        <f t="shared" si="0"/>
        <v>0</v>
      </c>
      <c r="I17" s="46" t="str">
        <f t="shared" si="1"/>
        <v>OK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x14ac:dyDescent="0.25">
      <c r="A18" s="71"/>
      <c r="B18" s="68"/>
      <c r="C18" s="43">
        <v>15</v>
      </c>
      <c r="D18" s="58" t="s">
        <v>66</v>
      </c>
      <c r="E18" s="56" t="s">
        <v>10</v>
      </c>
      <c r="F18" s="60">
        <v>18</v>
      </c>
      <c r="G18" s="29"/>
      <c r="H18" s="45">
        <f t="shared" si="0"/>
        <v>0</v>
      </c>
      <c r="I18" s="46" t="str">
        <f t="shared" si="1"/>
        <v>OK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ht="15" customHeight="1" x14ac:dyDescent="0.25">
      <c r="A19" s="71"/>
      <c r="B19" s="68"/>
      <c r="C19" s="43">
        <v>16</v>
      </c>
      <c r="D19" s="57" t="s">
        <v>40</v>
      </c>
      <c r="E19" s="56" t="s">
        <v>41</v>
      </c>
      <c r="F19" s="60">
        <v>5.45</v>
      </c>
      <c r="G19" s="29"/>
      <c r="H19" s="45">
        <f t="shared" si="0"/>
        <v>0</v>
      </c>
      <c r="I19" s="46" t="str">
        <f t="shared" si="1"/>
        <v>OK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8.5" customHeight="1" x14ac:dyDescent="0.25">
      <c r="A20" s="72"/>
      <c r="B20" s="69"/>
      <c r="C20" s="43">
        <v>18</v>
      </c>
      <c r="D20" s="47" t="s">
        <v>62</v>
      </c>
      <c r="E20" s="48" t="s">
        <v>46</v>
      </c>
      <c r="F20" s="44">
        <v>0.3</v>
      </c>
      <c r="G20" s="29"/>
      <c r="H20" s="45">
        <f t="shared" si="0"/>
        <v>0</v>
      </c>
      <c r="I20" s="46" t="str">
        <f t="shared" si="1"/>
        <v>OK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2" spans="1:21" x14ac:dyDescent="0.25">
      <c r="C22" s="49"/>
      <c r="D22" s="61" t="s">
        <v>67</v>
      </c>
    </row>
    <row r="23" spans="1:21" x14ac:dyDescent="0.25">
      <c r="C23" s="49"/>
      <c r="D23" s="62" t="s">
        <v>68</v>
      </c>
    </row>
  </sheetData>
  <mergeCells count="21">
    <mergeCell ref="D1:F1"/>
    <mergeCell ref="G1:I1"/>
    <mergeCell ref="J1:J2"/>
    <mergeCell ref="K1:K2"/>
    <mergeCell ref="L1:L2"/>
    <mergeCell ref="U1:U2"/>
    <mergeCell ref="A4:A20"/>
    <mergeCell ref="B4:B20"/>
    <mergeCell ref="S1:S2"/>
    <mergeCell ref="T1:T2"/>
    <mergeCell ref="A2:I2"/>
    <mergeCell ref="D4:D6"/>
    <mergeCell ref="D7:D9"/>
    <mergeCell ref="D10:D12"/>
    <mergeCell ref="M1:M2"/>
    <mergeCell ref="N1:N2"/>
    <mergeCell ref="O1:O2"/>
    <mergeCell ref="P1:P2"/>
    <mergeCell ref="Q1:Q2"/>
    <mergeCell ref="R1:R2"/>
    <mergeCell ref="A1:C1"/>
  </mergeCells>
  <conditionalFormatting sqref="K4:U4 K10:U20">
    <cfRule type="cellIs" dxfId="71" priority="10" stopIfTrue="1" operator="greaterThan">
      <formula>0</formula>
    </cfRule>
    <cfRule type="cellIs" dxfId="70" priority="11" stopIfTrue="1" operator="greaterThan">
      <formula>0</formula>
    </cfRule>
    <cfRule type="cellIs" dxfId="69" priority="12" stopIfTrue="1" operator="greaterThan">
      <formula>0</formula>
    </cfRule>
  </conditionalFormatting>
  <conditionalFormatting sqref="K5:U9">
    <cfRule type="cellIs" dxfId="68" priority="7" stopIfTrue="1" operator="greaterThan">
      <formula>0</formula>
    </cfRule>
    <cfRule type="cellIs" dxfId="67" priority="8" stopIfTrue="1" operator="greaterThan">
      <formula>0</formula>
    </cfRule>
    <cfRule type="cellIs" dxfId="66" priority="9" stopIfTrue="1" operator="greaterThan">
      <formula>0</formula>
    </cfRule>
  </conditionalFormatting>
  <conditionalFormatting sqref="J4 J10:J20">
    <cfRule type="cellIs" dxfId="65" priority="4" stopIfTrue="1" operator="greaterThan">
      <formula>0</formula>
    </cfRule>
    <cfRule type="cellIs" dxfId="64" priority="5" stopIfTrue="1" operator="greaterThan">
      <formula>0</formula>
    </cfRule>
    <cfRule type="cellIs" dxfId="63" priority="6" stopIfTrue="1" operator="greaterThan">
      <formula>0</formula>
    </cfRule>
  </conditionalFormatting>
  <conditionalFormatting sqref="J5:J9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CEAD</vt:lpstr>
      <vt:lpstr>CEART</vt:lpstr>
      <vt:lpstr>CEFID</vt:lpstr>
      <vt:lpstr>CAV</vt:lpstr>
      <vt:lpstr>FAED</vt:lpstr>
      <vt:lpstr>CEO</vt:lpstr>
      <vt:lpstr>CEPLAN</vt:lpstr>
      <vt:lpstr>ESAG</vt:lpstr>
      <vt:lpstr>CEAVI</vt:lpstr>
      <vt:lpstr>CCT</vt:lpstr>
      <vt:lpstr>CERES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2018-08-14T17:25:08Z</dcterms:modified>
</cp:coreProperties>
</file>