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I:\Licitação 2023\PE SRP 0585.2023 - Divisórias - SGPe 57188.2022\"/>
    </mc:Choice>
  </mc:AlternateContent>
  <xr:revisionPtr revIDLastSave="0" documentId="13_ncr:1_{9B458E53-59BF-42CE-885C-674C24B35FDF}" xr6:coauthVersionLast="47" xr6:coauthVersionMax="47" xr10:uidLastSave="{00000000-0000-0000-0000-000000000000}"/>
  <bookViews>
    <workbookView xWindow="-120" yWindow="-120" windowWidth="29040" windowHeight="15720" tabRatio="429" activeTab="1" xr2:uid="{00000000-000D-0000-FFFF-FFFF00000000}"/>
  </bookViews>
  <sheets>
    <sheet name="CCT" sheetId="104" r:id="rId1"/>
    <sheet name="CEPLAN" sheetId="109" r:id="rId2"/>
    <sheet name="Planilha1" sheetId="110" r:id="rId3"/>
    <sheet name="GESTOR" sheetId="90" r:id="rId4"/>
    <sheet name="Modelo Anexo II IN 002_2014" sheetId="77" r:id="rId5"/>
  </sheets>
  <definedNames>
    <definedName name="_xlnm._FilterDatabase" localSheetId="0" hidden="1">CCT!$A$3:$BD$70</definedName>
    <definedName name="_xlnm._FilterDatabase" localSheetId="3" hidden="1">GESTOR!$A$3:$O$3</definedName>
    <definedName name="diasuteis" localSheetId="0">#REF!</definedName>
    <definedName name="diasuteis" localSheetId="3">#REF!</definedName>
    <definedName name="diasuteis">#REF!</definedName>
    <definedName name="Ferias" localSheetId="0">#REF!</definedName>
    <definedName name="Ferias" localSheetId="3">#REF!</definedName>
    <definedName name="Ferias">#REF!</definedName>
    <definedName name="RD" localSheetId="0">OFFSET(#REF!,(MATCH(SMALL(#REF!,ROW()-10),#REF!,0)-1),0)</definedName>
    <definedName name="RD">OFFSET(#REF!,(MATCH(SMALL(#REF!,ROW()-10),#REF!,0)-1),0)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9" i="109" l="1"/>
  <c r="M48" i="109"/>
  <c r="M47" i="109"/>
  <c r="M46" i="109"/>
  <c r="M45" i="109"/>
  <c r="M44" i="109"/>
  <c r="M43" i="109"/>
  <c r="M42" i="109"/>
  <c r="M41" i="109"/>
  <c r="M40" i="109"/>
  <c r="M39" i="109"/>
  <c r="M38" i="109"/>
  <c r="M37" i="109"/>
  <c r="M36" i="109"/>
  <c r="M35" i="109"/>
  <c r="M34" i="109"/>
  <c r="M33" i="109"/>
  <c r="M32" i="109"/>
  <c r="M31" i="109"/>
  <c r="M30" i="109"/>
  <c r="M29" i="109"/>
  <c r="M28" i="109"/>
  <c r="M27" i="109"/>
  <c r="M26" i="109"/>
  <c r="M25" i="109"/>
  <c r="M24" i="109"/>
  <c r="M23" i="109"/>
  <c r="M22" i="109"/>
  <c r="M21" i="109"/>
  <c r="M20" i="109"/>
  <c r="M19" i="109"/>
  <c r="M18" i="109"/>
  <c r="M17" i="109"/>
  <c r="M16" i="109"/>
  <c r="M15" i="109"/>
  <c r="M14" i="109"/>
  <c r="M13" i="109"/>
  <c r="M12" i="109"/>
  <c r="M11" i="109"/>
  <c r="M10" i="109"/>
  <c r="M9" i="109"/>
  <c r="M8" i="109"/>
  <c r="M7" i="109"/>
  <c r="M6" i="109"/>
  <c r="M5" i="109"/>
  <c r="M4" i="109"/>
  <c r="BD69" i="104" l="1"/>
  <c r="M6" i="104"/>
  <c r="M7" i="104"/>
  <c r="M8" i="104"/>
  <c r="M9" i="104"/>
  <c r="M10" i="104"/>
  <c r="M11" i="104"/>
  <c r="M12" i="104"/>
  <c r="M13" i="104"/>
  <c r="M14" i="104"/>
  <c r="M15" i="104"/>
  <c r="M16" i="104"/>
  <c r="M17" i="104"/>
  <c r="M18" i="104"/>
  <c r="M19" i="104"/>
  <c r="M20" i="104"/>
  <c r="M21" i="104"/>
  <c r="M22" i="104"/>
  <c r="M23" i="104"/>
  <c r="M24" i="104"/>
  <c r="M25" i="104"/>
  <c r="M26" i="104"/>
  <c r="M27" i="104"/>
  <c r="M28" i="104"/>
  <c r="M29" i="104"/>
  <c r="M30" i="104"/>
  <c r="M31" i="104"/>
  <c r="M32" i="104"/>
  <c r="M33" i="104"/>
  <c r="M34" i="104"/>
  <c r="M35" i="104"/>
  <c r="M36" i="104"/>
  <c r="M37" i="104"/>
  <c r="M38" i="104"/>
  <c r="M39" i="104"/>
  <c r="M40" i="104"/>
  <c r="M41" i="104"/>
  <c r="M42" i="104"/>
  <c r="M43" i="104"/>
  <c r="M44" i="104"/>
  <c r="M45" i="104"/>
  <c r="M46" i="104"/>
  <c r="M47" i="104"/>
  <c r="M48" i="104"/>
  <c r="M49" i="104"/>
  <c r="M50" i="104"/>
  <c r="M51" i="104"/>
  <c r="M52" i="104"/>
  <c r="M53" i="104"/>
  <c r="M54" i="104"/>
  <c r="M55" i="104"/>
  <c r="M56" i="104"/>
  <c r="M57" i="104"/>
  <c r="M58" i="104"/>
  <c r="M59" i="104"/>
  <c r="M60" i="104"/>
  <c r="M61" i="104"/>
  <c r="M62" i="104"/>
  <c r="M63" i="104"/>
  <c r="M64" i="104"/>
  <c r="M65" i="104"/>
  <c r="M66" i="104"/>
  <c r="M67" i="104"/>
  <c r="M68" i="104"/>
  <c r="M5" i="104"/>
  <c r="M4" i="104"/>
  <c r="BC69" i="104"/>
  <c r="BB69" i="104"/>
  <c r="BA69" i="104" l="1"/>
  <c r="AZ69" i="104"/>
  <c r="AY69" i="104"/>
  <c r="AO69" i="104"/>
  <c r="AP69" i="104"/>
  <c r="AR69" i="104"/>
  <c r="AS69" i="104"/>
  <c r="AT69" i="104"/>
  <c r="AU69" i="104"/>
  <c r="AV69" i="104"/>
  <c r="L62" i="104"/>
  <c r="L61" i="104"/>
  <c r="AN69" i="104"/>
  <c r="AM69" i="104"/>
  <c r="AL69" i="104"/>
  <c r="AK69" i="104"/>
  <c r="AJ69" i="104"/>
  <c r="AI69" i="104"/>
  <c r="AH69" i="104"/>
  <c r="AG69" i="104"/>
  <c r="AF69" i="104"/>
  <c r="AE69" i="104"/>
  <c r="AD69" i="104" l="1"/>
  <c r="AD70" i="104" s="1"/>
  <c r="AC69" i="104"/>
  <c r="AB69" i="104" l="1"/>
  <c r="AA69" i="104"/>
  <c r="Z69" i="104"/>
  <c r="Y69" i="104"/>
  <c r="X69" i="104"/>
  <c r="T69" i="104"/>
  <c r="D3" i="110"/>
  <c r="D2" i="110"/>
  <c r="B4" i="110"/>
  <c r="C4" i="110"/>
  <c r="P11" i="90"/>
  <c r="P10" i="90"/>
  <c r="D12" i="110" l="1"/>
  <c r="P62" i="90"/>
  <c r="P63" i="90"/>
  <c r="P64" i="90"/>
  <c r="P65" i="90"/>
  <c r="P66" i="90"/>
  <c r="P67" i="90"/>
  <c r="P68" i="90"/>
  <c r="N62" i="90"/>
  <c r="Q62" i="90" s="1"/>
  <c r="N63" i="90"/>
  <c r="Q63" i="90" s="1"/>
  <c r="N64" i="90"/>
  <c r="Q64" i="90" s="1"/>
  <c r="N65" i="90"/>
  <c r="Q65" i="90" s="1"/>
  <c r="N66" i="90"/>
  <c r="O66" i="90" s="1"/>
  <c r="N67" i="90"/>
  <c r="O67" i="90" s="1"/>
  <c r="N68" i="90"/>
  <c r="O68" i="90" s="1"/>
  <c r="P51" i="90"/>
  <c r="P52" i="90"/>
  <c r="P53" i="90"/>
  <c r="P54" i="90"/>
  <c r="P55" i="90"/>
  <c r="P56" i="90"/>
  <c r="P57" i="90"/>
  <c r="P58" i="90"/>
  <c r="P59" i="90"/>
  <c r="P60" i="90"/>
  <c r="P61" i="90"/>
  <c r="N51" i="90"/>
  <c r="Q51" i="90" s="1"/>
  <c r="N52" i="90"/>
  <c r="O52" i="90" s="1"/>
  <c r="N53" i="90"/>
  <c r="Q53" i="90" s="1"/>
  <c r="N54" i="90"/>
  <c r="Q54" i="90" s="1"/>
  <c r="N55" i="90"/>
  <c r="O55" i="90" s="1"/>
  <c r="N56" i="90"/>
  <c r="O56" i="90" s="1"/>
  <c r="N57" i="90"/>
  <c r="Q57" i="90" s="1"/>
  <c r="N58" i="90"/>
  <c r="O58" i="90" s="1"/>
  <c r="N59" i="90"/>
  <c r="Q59" i="90" s="1"/>
  <c r="N60" i="90"/>
  <c r="Q60" i="90" s="1"/>
  <c r="N61" i="90"/>
  <c r="O61" i="90" s="1"/>
  <c r="P43" i="90"/>
  <c r="P44" i="90"/>
  <c r="P45" i="90"/>
  <c r="P46" i="90"/>
  <c r="P47" i="90"/>
  <c r="P48" i="90"/>
  <c r="P49" i="90"/>
  <c r="P50" i="90"/>
  <c r="N43" i="90"/>
  <c r="Q43" i="90" s="1"/>
  <c r="N44" i="90"/>
  <c r="Q44" i="90" s="1"/>
  <c r="N45" i="90"/>
  <c r="O45" i="90" s="1"/>
  <c r="N46" i="90"/>
  <c r="Q46" i="90" s="1"/>
  <c r="N47" i="90"/>
  <c r="Q47" i="90" s="1"/>
  <c r="N48" i="90"/>
  <c r="O48" i="90" s="1"/>
  <c r="N49" i="90"/>
  <c r="Q49" i="90" s="1"/>
  <c r="N50" i="90"/>
  <c r="Q50" i="90" s="1"/>
  <c r="P34" i="90"/>
  <c r="P35" i="90"/>
  <c r="P36" i="90"/>
  <c r="P37" i="90"/>
  <c r="P38" i="90"/>
  <c r="P39" i="90"/>
  <c r="P40" i="90"/>
  <c r="P41" i="90"/>
  <c r="P42" i="90"/>
  <c r="N34" i="90"/>
  <c r="Q34" i="90" s="1"/>
  <c r="N35" i="90"/>
  <c r="Q35" i="90" s="1"/>
  <c r="N36" i="90"/>
  <c r="Q36" i="90" s="1"/>
  <c r="N37" i="90"/>
  <c r="Q37" i="90" s="1"/>
  <c r="N38" i="90"/>
  <c r="O38" i="90" s="1"/>
  <c r="N39" i="90"/>
  <c r="Q39" i="90" s="1"/>
  <c r="N40" i="90"/>
  <c r="Q40" i="90" s="1"/>
  <c r="N41" i="90"/>
  <c r="Q41" i="90" s="1"/>
  <c r="N42" i="90"/>
  <c r="Q42" i="90" s="1"/>
  <c r="P19" i="90"/>
  <c r="P20" i="90"/>
  <c r="P21" i="90"/>
  <c r="P22" i="90"/>
  <c r="P23" i="90"/>
  <c r="P24" i="90"/>
  <c r="P25" i="90"/>
  <c r="P26" i="90"/>
  <c r="P27" i="90"/>
  <c r="P28" i="90"/>
  <c r="P29" i="90"/>
  <c r="P30" i="90"/>
  <c r="P31" i="90"/>
  <c r="P32" i="90"/>
  <c r="P33" i="90"/>
  <c r="N19" i="90"/>
  <c r="Q19" i="90" s="1"/>
  <c r="N20" i="90"/>
  <c r="Q20" i="90" s="1"/>
  <c r="N21" i="90"/>
  <c r="Q21" i="90" s="1"/>
  <c r="N22" i="90"/>
  <c r="O22" i="90" s="1"/>
  <c r="N23" i="90"/>
  <c r="O23" i="90" s="1"/>
  <c r="N24" i="90"/>
  <c r="Q24" i="90" s="1"/>
  <c r="N25" i="90"/>
  <c r="Q25" i="90" s="1"/>
  <c r="N26" i="90"/>
  <c r="Q26" i="90" s="1"/>
  <c r="N27" i="90"/>
  <c r="Q27" i="90" s="1"/>
  <c r="N28" i="90"/>
  <c r="Q28" i="90" s="1"/>
  <c r="N29" i="90"/>
  <c r="Q29" i="90" s="1"/>
  <c r="N30" i="90"/>
  <c r="Q30" i="90" s="1"/>
  <c r="N31" i="90"/>
  <c r="Q31" i="90" s="1"/>
  <c r="N32" i="90"/>
  <c r="Q32" i="90" s="1"/>
  <c r="N33" i="90"/>
  <c r="Q33" i="90" s="1"/>
  <c r="N49" i="109"/>
  <c r="N48" i="109"/>
  <c r="N47" i="109"/>
  <c r="N46" i="109"/>
  <c r="N45" i="109"/>
  <c r="N44" i="109"/>
  <c r="N43" i="109"/>
  <c r="N42" i="109"/>
  <c r="N41" i="109"/>
  <c r="N40" i="109"/>
  <c r="N39" i="109"/>
  <c r="N38" i="109"/>
  <c r="N37" i="109"/>
  <c r="N36" i="109"/>
  <c r="N35" i="109"/>
  <c r="N34" i="109"/>
  <c r="N33" i="109"/>
  <c r="N32" i="109"/>
  <c r="N31" i="109"/>
  <c r="N30" i="109"/>
  <c r="N29" i="109"/>
  <c r="N28" i="109"/>
  <c r="N27" i="109"/>
  <c r="N26" i="109"/>
  <c r="N25" i="109"/>
  <c r="N24" i="109"/>
  <c r="N23" i="109"/>
  <c r="N22" i="109"/>
  <c r="N21" i="109"/>
  <c r="N20" i="109"/>
  <c r="N19" i="109"/>
  <c r="N18" i="109"/>
  <c r="N17" i="109"/>
  <c r="N16" i="109"/>
  <c r="N15" i="109"/>
  <c r="N14" i="109"/>
  <c r="N13" i="109"/>
  <c r="N12" i="109"/>
  <c r="N11" i="109"/>
  <c r="N10" i="109"/>
  <c r="N9" i="109"/>
  <c r="N8" i="109"/>
  <c r="N7" i="109"/>
  <c r="N6" i="109"/>
  <c r="N5" i="109"/>
  <c r="N4" i="109"/>
  <c r="N63" i="104"/>
  <c r="N64" i="104"/>
  <c r="N65" i="104"/>
  <c r="N66" i="104"/>
  <c r="N67" i="104"/>
  <c r="N68" i="104"/>
  <c r="N61" i="104"/>
  <c r="N62" i="104"/>
  <c r="N60" i="104"/>
  <c r="N59" i="104"/>
  <c r="N58" i="104"/>
  <c r="N57" i="104"/>
  <c r="N53" i="104"/>
  <c r="N54" i="104"/>
  <c r="N55" i="104"/>
  <c r="N56" i="104"/>
  <c r="N50" i="104"/>
  <c r="N51" i="104"/>
  <c r="N52" i="104"/>
  <c r="N49" i="104"/>
  <c r="N47" i="104"/>
  <c r="N48" i="104"/>
  <c r="N40" i="104"/>
  <c r="N41" i="104"/>
  <c r="N42" i="104"/>
  <c r="N43" i="104"/>
  <c r="N44" i="104"/>
  <c r="N45" i="104"/>
  <c r="N46" i="104"/>
  <c r="N37" i="104"/>
  <c r="N38" i="104"/>
  <c r="N39" i="104"/>
  <c r="N35" i="104"/>
  <c r="N36" i="104"/>
  <c r="N32" i="104"/>
  <c r="N33" i="104"/>
  <c r="N34" i="104"/>
  <c r="N26" i="104"/>
  <c r="N27" i="104"/>
  <c r="N28" i="104"/>
  <c r="N29" i="104"/>
  <c r="N30" i="104"/>
  <c r="N31" i="104"/>
  <c r="N25" i="104"/>
  <c r="N5" i="104"/>
  <c r="N6" i="104"/>
  <c r="N7" i="104"/>
  <c r="N8" i="104"/>
  <c r="N9" i="104"/>
  <c r="N10" i="104"/>
  <c r="N11" i="104"/>
  <c r="N12" i="104"/>
  <c r="O57" i="90" l="1"/>
  <c r="Q58" i="90"/>
  <c r="Q22" i="90"/>
  <c r="O53" i="90"/>
  <c r="O50" i="90"/>
  <c r="Q52" i="90"/>
  <c r="O60" i="90"/>
  <c r="O59" i="90"/>
  <c r="Q23" i="90"/>
  <c r="O37" i="90"/>
  <c r="O51" i="90"/>
  <c r="O65" i="90"/>
  <c r="O62" i="90"/>
  <c r="Q68" i="90"/>
  <c r="O29" i="90"/>
  <c r="O24" i="90"/>
  <c r="Q38" i="90"/>
  <c r="O46" i="90"/>
  <c r="O54" i="90"/>
  <c r="Q67" i="90"/>
  <c r="O30" i="90"/>
  <c r="O28" i="90"/>
  <c r="O47" i="90"/>
  <c r="O44" i="90"/>
  <c r="Q48" i="90"/>
  <c r="O33" i="90"/>
  <c r="O27" i="90"/>
  <c r="O21" i="90"/>
  <c r="O42" i="90"/>
  <c r="O36" i="90"/>
  <c r="O49" i="90"/>
  <c r="O43" i="90"/>
  <c r="O64" i="90"/>
  <c r="Q66" i="90"/>
  <c r="O32" i="90"/>
  <c r="O26" i="90"/>
  <c r="O20" i="90"/>
  <c r="O41" i="90"/>
  <c r="O35" i="90"/>
  <c r="Q56" i="90"/>
  <c r="O63" i="90"/>
  <c r="O31" i="90"/>
  <c r="O25" i="90"/>
  <c r="O19" i="90"/>
  <c r="O40" i="90"/>
  <c r="O34" i="90"/>
  <c r="Q45" i="90"/>
  <c r="Q61" i="90"/>
  <c r="Q55" i="90"/>
  <c r="O39" i="90"/>
  <c r="N5" i="90" l="1"/>
  <c r="N6" i="90"/>
  <c r="N7" i="90"/>
  <c r="N8" i="90"/>
  <c r="N9" i="90"/>
  <c r="N12" i="90"/>
  <c r="N13" i="90"/>
  <c r="N14" i="90"/>
  <c r="N15" i="90"/>
  <c r="N16" i="90"/>
  <c r="N17" i="90"/>
  <c r="N18" i="90"/>
  <c r="N4" i="90"/>
  <c r="N4" i="104" l="1"/>
  <c r="P8" i="90" l="1"/>
  <c r="P17" i="90"/>
  <c r="P13" i="90"/>
  <c r="P7" i="90"/>
  <c r="P14" i="90"/>
  <c r="P16" i="90"/>
  <c r="P12" i="90"/>
  <c r="P6" i="90"/>
  <c r="P18" i="90"/>
  <c r="P15" i="90"/>
  <c r="P9" i="90"/>
  <c r="P5" i="90"/>
  <c r="O16" i="90" l="1"/>
  <c r="Q16" i="90"/>
  <c r="N21" i="104"/>
  <c r="N24" i="104"/>
  <c r="N19" i="104"/>
  <c r="N18" i="104"/>
  <c r="N14" i="104"/>
  <c r="N22" i="104"/>
  <c r="N17" i="104"/>
  <c r="N13" i="104"/>
  <c r="N16" i="104"/>
  <c r="N23" i="104"/>
  <c r="N20" i="104"/>
  <c r="N15" i="104"/>
  <c r="O15" i="90" l="1"/>
  <c r="Q15" i="90"/>
  <c r="O6" i="90"/>
  <c r="Q6" i="90"/>
  <c r="O13" i="90"/>
  <c r="Q13" i="90"/>
  <c r="O14" i="90"/>
  <c r="Q14" i="90"/>
  <c r="O5" i="90"/>
  <c r="Q5" i="90"/>
  <c r="O8" i="90"/>
  <c r="Q8" i="90"/>
  <c r="O18" i="90"/>
  <c r="Q18" i="90"/>
  <c r="O9" i="90"/>
  <c r="Q9" i="90"/>
  <c r="O12" i="90"/>
  <c r="Q12" i="90"/>
  <c r="O7" i="90"/>
  <c r="Q7" i="90"/>
  <c r="O17" i="90"/>
  <c r="Q17" i="90"/>
  <c r="Q4" i="90"/>
  <c r="P4" i="90" l="1"/>
  <c r="O4" i="9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RAFAEL DOMINGOS MARTINS</author>
    <author>ANA CAROLINA WAGNER</author>
  </authors>
  <commentList>
    <comment ref="E28" authorId="0" shapeId="0" xr:uid="{00000000-0006-0000-0000-000001000000}">
      <text>
        <r>
          <rPr>
            <sz val="9"/>
            <color indexed="81"/>
            <rFont val="Segoe UI"/>
            <charset val="1"/>
          </rPr>
          <t xml:space="preserve">39.21, mas verifiquei com Cássio. Recomendou 39.16
</t>
        </r>
      </text>
    </comment>
    <comment ref="L61" authorId="1" shapeId="0" xr:uid="{882332F2-4477-4314-BF54-6872B2350918}">
      <text>
        <r>
          <rPr>
            <b/>
            <sz val="9"/>
            <color indexed="81"/>
            <rFont val="Segoe UI"/>
            <charset val="1"/>
          </rPr>
          <t>ANA CAROLINA WAGNER:</t>
        </r>
        <r>
          <rPr>
            <sz val="9"/>
            <color indexed="81"/>
            <rFont val="Segoe UI"/>
            <charset val="1"/>
          </rPr>
          <t xml:space="preserve">
Aditivo de 125m2</t>
        </r>
      </text>
    </comment>
    <comment ref="L62" authorId="1" shapeId="0" xr:uid="{2109D630-FD45-41FF-A562-D2D853427D38}">
      <text>
        <r>
          <rPr>
            <b/>
            <sz val="9"/>
            <color indexed="81"/>
            <rFont val="Segoe UI"/>
            <charset val="1"/>
          </rPr>
          <t>ANA CAROLINA WAGNER:</t>
        </r>
        <r>
          <rPr>
            <sz val="9"/>
            <color indexed="81"/>
            <rFont val="Segoe UI"/>
            <charset val="1"/>
          </rPr>
          <t xml:space="preserve">
Aditivo de 12,5m2</t>
        </r>
      </text>
    </comment>
  </commentList>
</comments>
</file>

<file path=xl/sharedStrings.xml><?xml version="1.0" encoding="utf-8"?>
<sst xmlns="http://schemas.openxmlformats.org/spreadsheetml/2006/main" count="1083" uniqueCount="250">
  <si>
    <t>Saldo / Automático</t>
  </si>
  <si>
    <t>LOTE</t>
  </si>
  <si>
    <t>FORNECEDOR</t>
  </si>
  <si>
    <t>Entrega 
(Dias)</t>
  </si>
  <si>
    <t>ITEM</t>
  </si>
  <si>
    <t>Preço UNITÁRIO (R$)</t>
  </si>
  <si>
    <t>PRODUTO - CARACTERÍSTICAS MÍNIMAS</t>
  </si>
  <si>
    <t>UNIDADE</t>
  </si>
  <si>
    <t>ALERTA</t>
  </si>
  <si>
    <t>Item</t>
  </si>
  <si>
    <t>Unidade</t>
  </si>
  <si>
    <t>Lote</t>
  </si>
  <si>
    <t>Pagto. (Dias)</t>
  </si>
  <si>
    <t>Qtde LICITADA</t>
  </si>
  <si>
    <t>ANEXO II – Instrução Normativa n.º 002/2014</t>
  </si>
  <si>
    <t>DECLARAÇÃO DE DISPONIBILIDADE DE QUANTITATIVO PARA EMISSÃO DE AUTORIZAÇÃO DE FORNECIMENTO/ORDEM DE SERVIÇO – SISTEMA DE REGISTRO DE PREÇOS/UDESC</t>
  </si>
  <si>
    <t>Vigência da Ata de Registro de Preços: XX/XX/XXXX até XX/XX/XXXXX</t>
  </si>
  <si>
    <t>Descrição Resumida</t>
  </si>
  <si>
    <t>Valor Unitário (R$)</t>
  </si>
  <si>
    <r>
      <t xml:space="preserve">Saldo Quantitativo </t>
    </r>
    <r>
      <rPr>
        <sz val="8"/>
        <color indexed="8"/>
        <rFont val="Arial"/>
        <family val="2"/>
      </rPr>
      <t>(antes da emissão desta AF/OS)</t>
    </r>
  </si>
  <si>
    <t>Quantitativo da AF/OS</t>
  </si>
  <si>
    <t>Saldo Atualizado</t>
  </si>
  <si>
    <t>__________________, ____/_____/____</t>
  </si>
  <si>
    <t>Cidade                                    Data</t>
  </si>
  <si>
    <t>_____________________________________________</t>
  </si>
  <si>
    <t xml:space="preserve">Diretor(a) de Administração </t>
  </si>
  <si>
    <t>(carimbo e assinatura)</t>
  </si>
  <si>
    <t>ELEMENTO</t>
  </si>
  <si>
    <t>CENTRO GESTOR: CCT</t>
  </si>
  <si>
    <t xml:space="preserve">MARCA </t>
  </si>
  <si>
    <t>MODELO</t>
  </si>
  <si>
    <t>CENTRO PARTICIPANTE: CCT</t>
  </si>
  <si>
    <t>Qtde Registrada</t>
  </si>
  <si>
    <t>Qtde Utilizada</t>
  </si>
  <si>
    <t>Saldo</t>
  </si>
  <si>
    <t>Valor Registrado</t>
  </si>
  <si>
    <t>Valor Utilizado</t>
  </si>
  <si>
    <t>PREGÃO: 0585/2023
PROCESSO Nº: 57188/2022</t>
  </si>
  <si>
    <t xml:space="preserve">VIGÊNCIA DA ATA:  </t>
  </si>
  <si>
    <t>Divisoria Naval (painel cego), e=35mm, com perfis em aço - fornecimento e aplicação (baseado SINAPI 88316, 88278 e ORSE 13128)</t>
  </si>
  <si>
    <t>Divisoria Naval (painel com vidro), e=35mm, com perfis em aço - fornecimento e aplicação (baseado SINAPI 10492, 88316, 88278 e ORSE 13128)</t>
  </si>
  <si>
    <t xml:space="preserve">Porta para divisória, dim. 820 x 2110 x 35mm, Naval ou similar </t>
  </si>
  <si>
    <t>Assentamento de divisórias</t>
  </si>
  <si>
    <t>Retirada de divisória tipo naval</t>
  </si>
  <si>
    <t>Assentamento de porta de divisória, inclusive fechadura (baseado SINAPI 88316, 88278 e 3090)</t>
  </si>
  <si>
    <t xml:space="preserve">Forro em réguas de pvc, frisado, para ambientes comerciais, inclusive estrutura de fixação. </t>
  </si>
  <si>
    <t xml:space="preserve">Forro acústico em placas de fibra mineral 1250x625x15mm, absorção sonora NRC = 0,55, reflexão luz = 0,86, marca Armstrong, ref. Georgian, ou similar, resist. fogo: classe A, instalado sobre perfís metálicos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</si>
  <si>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Demolição de forros</t>
  </si>
  <si>
    <t>339030.24</t>
  </si>
  <si>
    <t>339039.16</t>
  </si>
  <si>
    <t>339039-16</t>
  </si>
  <si>
    <t>M2</t>
  </si>
  <si>
    <t>UND</t>
  </si>
  <si>
    <t>Contratação   de   empresas   para   execução   de   serviços   de divisórias, forros, janelas, vidros, pinturas, portas, mantas, bocas de lobo, tampas de concreto, postes metálicos, revestimentos de borracha, portas e  abas  fixas  de  vidro,  calhas,  grades  em  geral,  defensas,  sinalizações, portões,    revestimentos    cerâmicos,    bicicletários,    cortinas,    espumas acústicas,   persianas   e   películas   para   os   Centros   de   Ensino   CCT (Joinville)  e  CEPLAN  (São  Bento  do  Sul)  da  Universidade  do  Estado  de Santa Catarina – Udesc</t>
  </si>
  <si>
    <t>Janela de alumínio anodizado inclusive instalação (baseado SINAPI 94573)</t>
  </si>
  <si>
    <t xml:space="preserve">Instalação de vidro liso incolor, e = 4 mm, em esquadria de alumínio ou pvc, fixado com baguete. </t>
  </si>
  <si>
    <t xml:space="preserve">Remoção de janelas, de forma manual, sem reaproveitamento. </t>
  </si>
  <si>
    <t>Demolição de reboco</t>
  </si>
  <si>
    <t xml:space="preserve">Demolição de alvenaria de bloco furado, de forma manual, sem reaproveitamento. </t>
  </si>
  <si>
    <t>Emboço ou massa única em argamassa traço 1:2:8, preparo manual, aplicada manualmente em panos de fachada com presença de vãos, espessura maior ou igual a 50 mm.</t>
  </si>
  <si>
    <t>339036.16</t>
  </si>
  <si>
    <t>Pintura de acabamento com aplicação de 02 demaõs de tinta acrílica convencional</t>
  </si>
  <si>
    <t xml:space="preserve">Porta em alumínio de abrir tipo veneziana com guarnição, fixação com parafusos - fornecimento e instalação. </t>
  </si>
  <si>
    <t xml:space="preserve">Kit de porta de madeira para pintura, semi-oca (leve ou média), padrão médio, 90x210cm, espessura de 3,5cm, itens inclusos: dobradiças, montagem e instalação do batente, fechadura com execução do furo - fornecimento e instalação. </t>
  </si>
  <si>
    <t>Remoção de porta inteira de madeira leve ou média de 90cm de largura, sem reaproveitamento do material, inclusive seu descarte (baseado SINAPI 88261, 88309 e 88316)</t>
  </si>
  <si>
    <t>339036.21</t>
  </si>
  <si>
    <t>339036-21</t>
  </si>
  <si>
    <t>Impermeabilização c/ manta asfáltica aluminizada 3mm, estruturada com não-tecido de poliéster, inclusive aplicação de 1 demão de primer</t>
  </si>
  <si>
    <t>Fornecimento e instalação de grelha em ferro fundido para boca de lobo, inclusive remoção da grelha danificada (baseado SINAPI 11245, 88309 e 88316)</t>
  </si>
  <si>
    <t>Fornecimento e instalação de tampa de concreto armado e = 0,05 m (baseado SINAPI 88309, 88316, 88245 e ORSE 9948)</t>
  </si>
  <si>
    <t>449051.95</t>
  </si>
  <si>
    <t>Remoção de estrutura metálica chumbada em concreto (alambrado, guarda-corpo)</t>
  </si>
  <si>
    <t xml:space="preserve">Pilar metálico perfil laminado ou soldado em aço estrutural, com conexões soldadas, inclusos mão de obra, transporte e içamento utilizando guindaste - fornecimento e instalação. </t>
  </si>
  <si>
    <t>Revisão de estrutura metálica exclusive chumbamento (alambrado, guarda-corpo), exclusive tela</t>
  </si>
  <si>
    <t xml:space="preserve">Pintura com tinta alquídica de acabamento (esmalte sintético acetinado) aplicada a rolo ou pincel sobre perfil metálico executado em fábrica (por demão). </t>
  </si>
  <si>
    <t>Cordão de solda elétrica - eletrodo 7018/6018 - 4mm</t>
  </si>
  <si>
    <t>Fornecimento e instalação de placa orientativa (em lona de 1,30 x 1,50m), fixada por meio de dois pés de estrutura metálica (baseado SINAPI 103210)</t>
  </si>
  <si>
    <t>339039.21</t>
  </si>
  <si>
    <t>339030.42</t>
  </si>
  <si>
    <t>339039-24</t>
  </si>
  <si>
    <t>KG</t>
  </si>
  <si>
    <t>CM</t>
  </si>
  <si>
    <t>Piso podotátil de alerta ou direcional, de borracha, assentado sobre argamassa.</t>
  </si>
  <si>
    <t>Fornecimento e Instalação de Piso de borracha 500 x 500 x 3mm, cor Preta.</t>
  </si>
  <si>
    <t>Retirada de piso de borracha inclusive descarte (baseado SINAPI 88316)</t>
  </si>
  <si>
    <t>339036-18</t>
  </si>
  <si>
    <t xml:space="preserve">Porta de abrir com mola hidráulica, em vidro temperado, 90x210 cm, espessura 10 mm, inclusive acessórios. </t>
  </si>
  <si>
    <t>Divisória fixa em vidro temperado 10 mm, sem abertura (com colocação)</t>
  </si>
  <si>
    <t>339030-24</t>
  </si>
  <si>
    <t>Calha em chapa de aluminio, desenvolvimento 80 cm</t>
  </si>
  <si>
    <t>Retirada de calha</t>
  </si>
  <si>
    <t>Reinstalação de calha metálica em telhado com madeiramento e telha cerâmica</t>
  </si>
  <si>
    <t>339036.18</t>
  </si>
  <si>
    <t>M</t>
  </si>
  <si>
    <t>Alambrado com tela de arame galvanizado fio 12 bwg, malha 2 1/2", revestido em pvc, fixada com tubos de aço galvanizado 2", formando quadros de 2.00 x 2.00 m, exceto mureta</t>
  </si>
  <si>
    <t>Gradil Nylofor3D, malha 20x5cm, Ø 5mm 250x203 cm, inclusive postes (secção 60x40mm e h=2,60m) e acessórios</t>
  </si>
  <si>
    <t>Grade de proteção c/requadro em barra horizontal chata de 1 1/2" x 5/16" e barra vertical em ferro redondo 5/8" a cada 10cm</t>
  </si>
  <si>
    <t xml:space="preserve">Porta de ferro, de abrir, tipo grade com chapa, com guarnições. </t>
  </si>
  <si>
    <t xml:space="preserve">Gradil em ferro fixado em vãos de janelas, formado por barras chatas de 25x4,8 mm. </t>
  </si>
  <si>
    <t xml:space="preserve">Guarda-corpo de aço galvanizado de 1,10m de altura, montantes tubulares de 1.1/2" espaçados de 1,20m, travessa superior de 2", gradil formado por barras chatas em ferro de 32x4,8mm, fixado com chumbador mecânico. </t>
  </si>
  <si>
    <t xml:space="preserve">Escada marinheiro sem guarda corpo, L=40cm, executada em barras chata ferro galvanizado 1 1/4" x 1/4", sendo os degraus barra redonda ferro galvanizado d=5/8", espaçados de 30cm, pintada, inclusive instalação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</si>
  <si>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339030.44</t>
  </si>
  <si>
    <t>449052.12</t>
  </si>
  <si>
    <t>449052.42</t>
  </si>
  <si>
    <t>Defensa metalica semi-maleável simples, fornecimento e implantação. Inclusive pintura.</t>
  </si>
  <si>
    <t>Terminal de ancoragem para defensa metalica semi-maleável simples, fornecimento e implantação. Inclusive pintura.</t>
  </si>
  <si>
    <t>Placa de sinalização, dim.: 60 x 80 cm, - "Estacionamento Reservado - Deficiente/Idosos", incluso barrote para fixação - fornecimento e instalação</t>
  </si>
  <si>
    <t>Portão em chapa de ferro n.º 18(1,25mm), de correr, quadro em tubo de ferro galvanizado/inter horizontal de 2", inclusive trancas/ferrolho - fornecimento e instalação</t>
  </si>
  <si>
    <t>Portão/porta em alumínio cor N/B/P, de correr, vazado, em tubo quadrado 3"x1.1/2" horizontais e engradado e 1.1/2"x1.1/2" verticais, com espaçamento de 12cm</t>
  </si>
  <si>
    <t>Retirada de portão metálico (baseado SINAPI 88309 e 88316)</t>
  </si>
  <si>
    <t xml:space="preserve">Revestimento cerâmico para piso com placas tipo esmaltada extra de dimensões 45x45 cm aplicada em ambientes de área entre 5 m2 e 10 m2. </t>
  </si>
  <si>
    <t xml:space="preserve">Revestimento cerâmico para paredes internas com placas tipo esmaltada extra de dimensões 33x45 cm aplicadas em ambientes de área menor que 5 m² na altura inteira das paredes. </t>
  </si>
  <si>
    <t>Demolição de piso cerâmico ou ladrilho</t>
  </si>
  <si>
    <t>Demolição de revestimento cerâmico ou azulejo</t>
  </si>
  <si>
    <t>Bicicletário de cimento (fornecimento e colocação)</t>
  </si>
  <si>
    <t>Cortina black out com retardante de chamas (preferencialmente cor verde escuro ou a definir)</t>
  </si>
  <si>
    <t>Espuma para isolamento acústico de estúdio em material com retardo de chamas (melamina). Espessura mínima de 50mm e cor preta ou cinza escuro (fornecimento e instalação - inclusos remoção e descarte das espumas danificadas)</t>
  </si>
  <si>
    <t>Fornecimento de mesa metálica galvanizada em cantoneira 1 1/2 x 3/16" com tampo em chapa de 2 a 3 mm</t>
  </si>
  <si>
    <t>Aquisição e instalação de persianas novas, tipo verticais, em tecido poliéster, linha contraste, cor a definir e lâminas de 90mm de largura. A fixação deverá ser realizada por meio de suportes de aço galvanizado em "L", com trilhos confeccionados em alumínio com pintura epóxi. O mecanismo para girar é composto de pinças e carrinhos poliacetal. Para a movimentação deverá ser utilizado cordão com bolinhas de plástico e fio em poliéster com pêndulo em plástico</t>
  </si>
  <si>
    <t>Persiana horizontal 25mm, microline ou similar</t>
  </si>
  <si>
    <t>Aquisição de película azul espelhada incluindo sua colocação (sem retirada de película danificada)</t>
  </si>
  <si>
    <t>Aquisição de película verde espelhada incluindo sua colocação (sem retirada de película danificada)</t>
  </si>
  <si>
    <t>Aquisição de película prata espelhada incluindo sua colocação (sem retirada de película danificada)</t>
  </si>
  <si>
    <t>Aquisição de película fumê incluindo sua colocação (sem retirada de película danificada)</t>
  </si>
  <si>
    <t>Aquisição de película incolor incluindo sua colocação (sem retirada de película danificada)</t>
  </si>
  <si>
    <t>Remoção de películas danificadas</t>
  </si>
  <si>
    <t>CENTRO PARTICIPANTE: CEPLAN</t>
  </si>
  <si>
    <t>OBJETO: Contratação de empresas para execução de serviços de divisórias, forros, janelas, vidros, pinturas, portas, mantas, bocas de lobo, tampas de concreto, postes metálicos, revestimentos de borracha, portas e abas fixas de vidro, calhas, grades em geral, defensas, sinalizações, portões, revestimentos cerâmicos, bicicletários, cortinas, espumas acústicas, persianas e películas para o Centro CCT da Universidade do Estado de Santa Catarina - Udesc</t>
  </si>
  <si>
    <t>Pregão n.º  0585/2023</t>
  </si>
  <si>
    <t>Objeto: Contratação de empresas para execução de serviços de divisórias, forros, janelas, vidros, pinturas, portas, mantas, bocas de lobo, tampas de concreto, postes metálicos, revestimentos de borracha, portas e abas fixas de vidro, calhas, grades em geral, defensas, sinalizações, portões, revestimentos cerâmicos, bicicletários, cortinas, espumas acústicas, persianas e películas para o Centro CCT da Universidade do Estado de Santa Catarina - Udesc</t>
  </si>
  <si>
    <t>Declaro que o Centro XXXXXXX, participante da Ata de Registro de Preços proveniente do Pregão n.º 0585/2023, possui saldo em seu quantitativo para a emissão da Autorização de Fornecimento/Ordem de Serviço n.º XXXX/2023, no valor de R$ X.XXX,XX, a ser firmada com a empresa XXXXXXX, restando ainda em sua cota para próximas contratações com o referido fornecedor os seguintes quantitativos:</t>
  </si>
  <si>
    <t>ACITAL ISOLAMENTOS TERMICOS E ACUSTICOS LTDA. CNPJ 75.406.082/0001-78</t>
  </si>
  <si>
    <t>PROPRIA</t>
  </si>
  <si>
    <t>ANTONIO CARLOS RIBEIRO PERSIANAS EPP. CNPJ 00.991.023/0001-05</t>
  </si>
  <si>
    <t>IDEIA BRASIL COMÉRCIO E SERVIÇOS LTDA. CNPJ 15.343.579/0001-62</t>
  </si>
  <si>
    <t>IDEIA BRASIL COMÉRCIO E SERVIÇOS LTDA.      CNPJ 15.343.579/0001-62</t>
  </si>
  <si>
    <t>SUMMER FILMS COMERCIO DE PELÍCULA PARA CONTROLE SOLAR LTDA.  CNPJ 08.185.744/0001-30</t>
  </si>
  <si>
    <t>NEXFIL</t>
  </si>
  <si>
    <t>SUMMER FILMS COMERCIO DE PELÍCULA PARA CONTROLE SOLAR LTDA.   CNPJ 08.185.744/0001-30</t>
  </si>
  <si>
    <t>EUCATEX</t>
  </si>
  <si>
    <t>REAL PVC</t>
  </si>
  <si>
    <t>AMF</t>
  </si>
  <si>
    <t>CORALIT</t>
  </si>
  <si>
    <t>CORAL/AKZONOBEL</t>
  </si>
  <si>
    <t>ACADIA PINTURA E RECUPERAÇÕES PREDIAIS LTDA. CNPJ 28.740.559/0001-77</t>
  </si>
  <si>
    <t>MEGAFLEX</t>
  </si>
  <si>
    <t>SAINT-GOBAIN</t>
  </si>
  <si>
    <t>FABRICAÇÃO</t>
  </si>
  <si>
    <t>DAMIL</t>
  </si>
  <si>
    <t>DELDUQUE COMÉRCIO E SERVIÇOS LTDA ME CNPJ 07.082.650/0001-72</t>
  </si>
  <si>
    <t>DELDUQUE COMÉRCIO E SERVIÇOS LTDA. ME CNPJ 07.082.650/0001-72</t>
  </si>
  <si>
    <t>VONDER</t>
  </si>
  <si>
    <t>S. PROPAGANDA</t>
  </si>
  <si>
    <t>AGC VIDROS DO BRASIL</t>
  </si>
  <si>
    <t>YNOV</t>
  </si>
  <si>
    <t>YNOV Distribuição de Produtos Eireli ME                                CNPJ 38.903.127/0001-93</t>
  </si>
  <si>
    <t>YNOV Distribuição de Produtos Eireli ME                                 CNPJ 38.903.127/0001-93</t>
  </si>
  <si>
    <t>MORLAN</t>
  </si>
  <si>
    <t>NYLONFOR</t>
  </si>
  <si>
    <t>IMATELAS</t>
  </si>
  <si>
    <t>MARANGONI</t>
  </si>
  <si>
    <t>YNOV Distribuição de Produtos Eireli ME                                  CNPJ 38.903.127/0001-93</t>
  </si>
  <si>
    <t>CRISTOFOLETTI</t>
  </si>
  <si>
    <t>FORMIGRES</t>
  </si>
  <si>
    <t>PERSOL</t>
  </si>
  <si>
    <t>YNOV Distribuição de Produtos Eireli ME                                    CNPJ 38.903.127/0001-93</t>
  </si>
  <si>
    <t>YNOV DISTRIBUIÇÃO DE PRODUTOS EIRELI ME                                 CNPJ 38.903.127/0001-93</t>
  </si>
  <si>
    <t>PILLARTECH</t>
  </si>
  <si>
    <t>S. PROPAGANDAS</t>
  </si>
  <si>
    <t>IB</t>
  </si>
  <si>
    <t>WRS</t>
  </si>
  <si>
    <t>JC</t>
  </si>
  <si>
    <t>Akustik</t>
  </si>
  <si>
    <t>QUEVEDO</t>
  </si>
  <si>
    <t>SUMMER</t>
  </si>
  <si>
    <t>GD</t>
  </si>
  <si>
    <t>Delduque Comércio e Serviços LTDA. ME     CNPJ 07.082.650/0001-72</t>
  </si>
  <si>
    <t>Ideia Brasil Comércio e Serviços LTDA.                    CNPJ 15.343.579/0001-62</t>
  </si>
  <si>
    <t>CORALIT/CORAL/AKZONOBEL</t>
  </si>
  <si>
    <t>MEGAFLEX SAINT-GOBAIN</t>
  </si>
  <si>
    <t>Acadia Pintura e Recuperações Prediais LTDA.   CNPJ 28.740.559/0001-77</t>
  </si>
  <si>
    <t>Ynov Distribuição de Produtos Eireli ME            CNPJ 38.903.127/0001-93</t>
  </si>
  <si>
    <t>S PROPAGANDA</t>
  </si>
  <si>
    <t>AGC VIDROS DO BRASIL/YNOV</t>
  </si>
  <si>
    <t>Ynov Distribuição de Produtos Eireli ME                             CNPJ 38.903.127/0001-93</t>
  </si>
  <si>
    <t>MORLAN/YNOV</t>
  </si>
  <si>
    <t>S.PROPAGANDAS</t>
  </si>
  <si>
    <t>Acital Isolamentos Termicos e Acusticos LTDA  CNPJ 75.406.082/0001-78</t>
  </si>
  <si>
    <t>AKUSTIK</t>
  </si>
  <si>
    <t>Antonio Carlos Ribeiro Persianas EPP                      CNPJ 00.991.023/0001-05</t>
  </si>
  <si>
    <t>Summer Films Comércio de Película para controle Solar LTDA                                    CNPJ 08.185.744/0001-30</t>
  </si>
  <si>
    <t>Processo SGP-e n.º X57188/2022</t>
  </si>
  <si>
    <t xml:space="preserve">VIGÊNCIA DA ATA: 05/04/2023 até 05/04/2024 </t>
  </si>
  <si>
    <t xml:space="preserve"> AF/OS nº  0597/2023 Qtde. DT</t>
  </si>
  <si>
    <t xml:space="preserve"> AF/OS nº  0669/2023 Qtde. DT</t>
  </si>
  <si>
    <t>09/05/202</t>
  </si>
  <si>
    <t xml:space="preserve"> AF/OS nº  0812/2023 Qtde. DT</t>
  </si>
  <si>
    <t xml:space="preserve"> AF/OS nº  0813/2023 Qtde. DT</t>
  </si>
  <si>
    <t xml:space="preserve"> AF/OS nº  0814/2023 Qtde. DT</t>
  </si>
  <si>
    <t xml:space="preserve"> AF/OS nº  0962/2023 Qtde. DT</t>
  </si>
  <si>
    <t>Elemento</t>
  </si>
  <si>
    <t>339030 - Material De Consumo</t>
  </si>
  <si>
    <t>339039 - Outros Serv. Terc. Pj</t>
  </si>
  <si>
    <t>Inicial</t>
  </si>
  <si>
    <t>Comprometido</t>
  </si>
  <si>
    <t>AF 0962/2023</t>
  </si>
  <si>
    <t>Material para manutenção de bens imóveis</t>
  </si>
  <si>
    <t>Manutenção de bens imóveis</t>
  </si>
  <si>
    <t>Outros Serv. Terc. PF</t>
  </si>
  <si>
    <t>339036</t>
  </si>
  <si>
    <t xml:space="preserve"> AF/OS nº  1048/2023 Qtde. DT</t>
  </si>
  <si>
    <t xml:space="preserve"> AF/OS nº  1049/2023 Qtde. DT</t>
  </si>
  <si>
    <t xml:space="preserve"> AF/OS nº  1050/2023 Qtde. DT</t>
  </si>
  <si>
    <t xml:space="preserve"> AF/OS nº 1177/2023 Qtde. DT</t>
  </si>
  <si>
    <t xml:space="preserve"> AF/OS nº 1207/2023 Qtde. DT</t>
  </si>
  <si>
    <t xml:space="preserve"> AF/OS nº 1208/2023 Qtde. DT</t>
  </si>
  <si>
    <t xml:space="preserve"> AF/OS nº 1272/2023 Qtde. DT</t>
  </si>
  <si>
    <t xml:space="preserve"> AF/OS nº 1390/2023 Qtde. DT</t>
  </si>
  <si>
    <t xml:space="preserve"> AF/OS nº 1543/2023 Qtde. DT</t>
  </si>
  <si>
    <t xml:space="preserve"> AF/OS nº 1544/2023 Qtde. DT</t>
  </si>
  <si>
    <t xml:space="preserve"> AF/OS nº 1648/2023 Qtde. DT</t>
  </si>
  <si>
    <t xml:space="preserve"> AF/OS nº 1767/2023 Qtde. DT</t>
  </si>
  <si>
    <t xml:space="preserve"> AF/OS nº 1806/2023 Qtde. DT</t>
  </si>
  <si>
    <t xml:space="preserve"> AF/OS nº 1807/2023 Qtde. DT</t>
  </si>
  <si>
    <t xml:space="preserve"> AF/OS nº 1832/2023 Qtde. DT</t>
  </si>
  <si>
    <t xml:space="preserve"> AF/OS nº 1970/2023 Qtde. DT</t>
  </si>
  <si>
    <t xml:space="preserve"> AF/OS nº 2041/2023 Qtde. DT</t>
  </si>
  <si>
    <t xml:space="preserve"> AF/OS nº 2310/2023 Qtde. DT</t>
  </si>
  <si>
    <t xml:space="preserve"> AF/OS nº 2311/2023 Qtde. DT</t>
  </si>
  <si>
    <t xml:space="preserve"> AF/OS nº 2312/2023 Qtde. DT</t>
  </si>
  <si>
    <t xml:space="preserve"> AF/OS nº 2313/2023 Qtde. DT</t>
  </si>
  <si>
    <t xml:space="preserve"> AF/OS nº 2421/2023 Qtde. DT</t>
  </si>
  <si>
    <t>Cessão CEPLAN para CCT</t>
  </si>
  <si>
    <t xml:space="preserve"> AF/OS nº 2547/2023 Qtde. DT</t>
  </si>
  <si>
    <t xml:space="preserve"> AF/OS nº 2548/2023 Qtde. DT</t>
  </si>
  <si>
    <t xml:space="preserve"> AF/OS nº 2549/2023 Qtde. DT</t>
  </si>
  <si>
    <t xml:space="preserve"> AF/OS nº 2550/2023 Qtde. DT</t>
  </si>
  <si>
    <t xml:space="preserve"> AF/OS nº 2551/2023 Qtde. DT</t>
  </si>
  <si>
    <t xml:space="preserve"> AF/OS nº 518/2024 Qtde. DT</t>
  </si>
  <si>
    <t xml:space="preserve"> AF/OS nº 564/2024 Qtde. DT</t>
  </si>
  <si>
    <t xml:space="preserve"> AF/OS nº 563/2024 Qtde. DT</t>
  </si>
  <si>
    <t xml:space="preserve"> AF/OS nº 580/2024 Qtde. DT</t>
  </si>
  <si>
    <t xml:space="preserve"> AF/OS nº 581/2024 Qtde. DT</t>
  </si>
  <si>
    <t xml:space="preserve"> AF/OS nº 585/2024 Qtde. DT</t>
  </si>
  <si>
    <t xml:space="preserve"> AF/OS nº  2132/2023 Qtde. DT</t>
  </si>
  <si>
    <t xml:space="preserve"> AF/OS nº  2133/2023 Qtde. DT</t>
  </si>
  <si>
    <t xml:space="preserve"> AF/OS nº  2669/2023 Qtde. DT</t>
  </si>
  <si>
    <t xml:space="preserve"> AF/OS nº  6998/2023 Qtde. DT</t>
  </si>
  <si>
    <t xml:space="preserve"> AF/OS nº  305/2024 Qtde. DT</t>
  </si>
  <si>
    <t xml:space="preserve"> AF/OS nº  308/2023 Qtde. 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</si>
</sst>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#,##0;[Red]#,##0"/>
    <numFmt numFmtId="167" formatCode="_-* #,##0.00\ &quot;€&quot;_-;\-* #,##0.00\ &quot;€&quot;_-;_-* &quot;-&quot;??\ &quot;€&quot;_-;_-@_-"/>
    <numFmt numFmtId="168" formatCode="&quot;R$&quot;\ #,##0.00"/>
    <numFmt numFmtId="169" formatCode="#,##0.0"/>
    <numFmt numFmtId="170" formatCode="0.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56"/>
      <name val="Cambria"/>
      <family val="2"/>
    </font>
    <font>
      <sz val="8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2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0"/>
        <bgColor indexed="10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1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FF00"/>
        <bgColor indexed="26"/>
      </patternFill>
    </fill>
    <fill>
      <patternFill patternType="solid">
        <fgColor rgb="FFFF0000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9">
    <xf numFmtId="0" fontId="0" fillId="0" borderId="0"/>
    <xf numFmtId="0" fontId="5" fillId="0" borderId="0"/>
    <xf numFmtId="164" fontId="5" fillId="0" borderId="0" applyFill="0" applyBorder="0" applyAlignment="0" applyProtection="0"/>
    <xf numFmtId="165" fontId="5" fillId="0" borderId="0" applyFill="0" applyBorder="0" applyAlignment="0" applyProtection="0"/>
    <xf numFmtId="0" fontId="6" fillId="0" borderId="0" applyNumberFormat="0" applyFill="0" applyBorder="0" applyAlignment="0" applyProtection="0"/>
    <xf numFmtId="43" fontId="5" fillId="0" borderId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0" fontId="18" fillId="0" borderId="0"/>
    <xf numFmtId="0" fontId="5" fillId="0" borderId="0"/>
    <xf numFmtId="44" fontId="19" fillId="0" borderId="0" applyFont="0" applyFill="0" applyBorder="0" applyAlignment="0" applyProtection="0"/>
    <xf numFmtId="0" fontId="3" fillId="0" borderId="0"/>
    <xf numFmtId="9" fontId="5" fillId="0" borderId="0" applyFont="0" applyFill="0" applyBorder="0" applyAlignment="0" applyProtection="0"/>
    <xf numFmtId="43" fontId="5" fillId="0" borderId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43" fontId="5" fillId="0" borderId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43" fontId="5" fillId="0" borderId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208">
    <xf numFmtId="0" fontId="0" fillId="0" borderId="0" xfId="0"/>
    <xf numFmtId="0" fontId="8" fillId="0" borderId="0" xfId="1" applyFont="1"/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8" fillId="0" borderId="0" xfId="0" applyFont="1"/>
    <xf numFmtId="0" fontId="8" fillId="0" borderId="0" xfId="1" applyFont="1" applyFill="1" applyAlignment="1" applyProtection="1">
      <protection locked="0"/>
    </xf>
    <xf numFmtId="4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66" fontId="9" fillId="0" borderId="0" xfId="0" applyNumberFormat="1" applyFont="1" applyFill="1" applyAlignment="1">
      <alignment horizontal="center" vertical="center" wrapText="1"/>
    </xf>
    <xf numFmtId="3" fontId="8" fillId="0" borderId="0" xfId="1" applyNumberFormat="1" applyFont="1" applyProtection="1">
      <protection locked="0"/>
    </xf>
    <xf numFmtId="0" fontId="0" fillId="0" borderId="0" xfId="0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vertical="center" wrapText="1"/>
    </xf>
    <xf numFmtId="0" fontId="13" fillId="0" borderId="2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8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9" fillId="2" borderId="1" xfId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 wrapText="1"/>
    </xf>
    <xf numFmtId="166" fontId="9" fillId="2" borderId="1" xfId="1" applyNumberFormat="1" applyFont="1" applyFill="1" applyBorder="1" applyAlignment="1">
      <alignment horizontal="center" vertical="center" wrapText="1"/>
    </xf>
    <xf numFmtId="0" fontId="8" fillId="8" borderId="1" xfId="10" applyFont="1" applyFill="1" applyBorder="1" applyAlignment="1">
      <alignment horizontal="center" vertical="center" wrapText="1"/>
    </xf>
    <xf numFmtId="0" fontId="8" fillId="9" borderId="1" xfId="1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44" fontId="9" fillId="2" borderId="1" xfId="6" applyFont="1" applyFill="1" applyBorder="1" applyAlignment="1" applyProtection="1">
      <alignment horizontal="center" vertical="center" wrapText="1"/>
    </xf>
    <xf numFmtId="3" fontId="9" fillId="13" borderId="1" xfId="1" applyNumberFormat="1" applyFont="1" applyFill="1" applyBorder="1" applyAlignment="1" applyProtection="1">
      <alignment horizontal="center" vertical="center"/>
      <protection locked="0"/>
    </xf>
    <xf numFmtId="0" fontId="4" fillId="15" borderId="1" xfId="0" applyFont="1" applyFill="1" applyBorder="1" applyAlignment="1">
      <alignment horizontal="center" vertical="center" wrapText="1"/>
    </xf>
    <xf numFmtId="0" fontId="8" fillId="0" borderId="0" xfId="1" applyFont="1"/>
    <xf numFmtId="0" fontId="8" fillId="0" borderId="0" xfId="1" applyFont="1" applyFill="1" applyAlignment="1">
      <alignment vertical="center"/>
    </xf>
    <xf numFmtId="3" fontId="9" fillId="3" borderId="1" xfId="1" applyNumberFormat="1" applyFont="1" applyFill="1" applyBorder="1" applyAlignment="1" applyProtection="1">
      <alignment horizontal="center" vertical="center"/>
      <protection locked="0"/>
    </xf>
    <xf numFmtId="0" fontId="8" fillId="8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44" fontId="8" fillId="8" borderId="1" xfId="12" applyFont="1" applyFill="1" applyBorder="1" applyAlignment="1">
      <alignment horizontal="center" vertical="center"/>
    </xf>
    <xf numFmtId="44" fontId="8" fillId="9" borderId="1" xfId="12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44" fontId="8" fillId="12" borderId="1" xfId="1" applyNumberFormat="1" applyFont="1" applyFill="1" applyBorder="1" applyAlignment="1">
      <alignment vertical="center"/>
    </xf>
    <xf numFmtId="0" fontId="8" fillId="0" borderId="0" xfId="1" applyFont="1" applyFill="1" applyAlignment="1" applyProtection="1">
      <alignment vertical="center"/>
      <protection locked="0"/>
    </xf>
    <xf numFmtId="3" fontId="8" fillId="0" borderId="0" xfId="1" applyNumberFormat="1" applyFont="1" applyAlignment="1" applyProtection="1">
      <alignment vertical="center"/>
      <protection locked="0"/>
    </xf>
    <xf numFmtId="44" fontId="9" fillId="2" borderId="1" xfId="12" applyFont="1" applyFill="1" applyBorder="1" applyAlignment="1" applyProtection="1">
      <alignment horizontal="center" vertical="center" wrapText="1"/>
    </xf>
    <xf numFmtId="44" fontId="8" fillId="0" borderId="0" xfId="12" applyFont="1" applyFill="1" applyAlignment="1">
      <alignment vertical="center"/>
    </xf>
    <xf numFmtId="166" fontId="9" fillId="5" borderId="8" xfId="0" applyNumberFormat="1" applyFont="1" applyFill="1" applyBorder="1" applyAlignment="1">
      <alignment horizontal="center" vertical="center" wrapText="1"/>
    </xf>
    <xf numFmtId="3" fontId="9" fillId="4" borderId="1" xfId="1" applyNumberFormat="1" applyFont="1" applyFill="1" applyBorder="1" applyAlignment="1" applyProtection="1">
      <alignment horizontal="center" vertical="center"/>
      <protection locked="0"/>
    </xf>
    <xf numFmtId="0" fontId="8" fillId="8" borderId="0" xfId="1" applyFont="1" applyFill="1" applyAlignment="1">
      <alignment horizontal="center"/>
    </xf>
    <xf numFmtId="14" fontId="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8" borderId="1" xfId="0" applyFont="1" applyFill="1" applyBorder="1" applyAlignment="1" applyProtection="1">
      <alignment horizontal="center" vertical="center"/>
    </xf>
    <xf numFmtId="0" fontId="0" fillId="9" borderId="1" xfId="0" applyFont="1" applyFill="1" applyBorder="1" applyAlignment="1" applyProtection="1">
      <alignment horizontal="center" vertical="center"/>
    </xf>
    <xf numFmtId="0" fontId="8" fillId="9" borderId="1" xfId="0" applyFont="1" applyFill="1" applyBorder="1" applyAlignment="1" applyProtection="1">
      <alignment horizontal="justify" vertical="center" wrapText="1"/>
    </xf>
    <xf numFmtId="0" fontId="21" fillId="9" borderId="1" xfId="0" applyFont="1" applyFill="1" applyBorder="1" applyAlignment="1">
      <alignment horizontal="center" vertical="center" wrapText="1"/>
    </xf>
    <xf numFmtId="3" fontId="4" fillId="14" borderId="1" xfId="0" applyNumberFormat="1" applyFont="1" applyFill="1" applyBorder="1" applyAlignment="1">
      <alignment horizontal="center" vertical="center" wrapText="1"/>
    </xf>
    <xf numFmtId="3" fontId="9" fillId="4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vertical="top" wrapText="1"/>
    </xf>
    <xf numFmtId="0" fontId="8" fillId="9" borderId="1" xfId="0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9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0" fontId="8" fillId="9" borderId="1" xfId="0" applyFont="1" applyFill="1" applyBorder="1" applyAlignment="1">
      <alignment horizontal="center" vertical="top"/>
    </xf>
    <xf numFmtId="1" fontId="8" fillId="7" borderId="1" xfId="58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/>
    </xf>
    <xf numFmtId="3" fontId="9" fillId="0" borderId="0" xfId="1" applyNumberFormat="1" applyFont="1" applyFill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44" fontId="8" fillId="0" borderId="9" xfId="12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44" fontId="8" fillId="0" borderId="1" xfId="12" applyFont="1" applyFill="1" applyBorder="1" applyAlignment="1">
      <alignment vertical="center"/>
    </xf>
    <xf numFmtId="0" fontId="8" fillId="0" borderId="1" xfId="1" applyFont="1" applyBorder="1"/>
    <xf numFmtId="3" fontId="9" fillId="0" borderId="1" xfId="1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3" fontId="8" fillId="9" borderId="1" xfId="1" applyNumberFormat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8" fillId="9" borderId="1" xfId="1" applyFont="1" applyFill="1" applyBorder="1" applyAlignment="1">
      <alignment horizontal="center" vertical="center"/>
    </xf>
    <xf numFmtId="44" fontId="8" fillId="9" borderId="1" xfId="12" applyFont="1" applyFill="1" applyBorder="1" applyAlignment="1">
      <alignment vertical="center"/>
    </xf>
    <xf numFmtId="1" fontId="8" fillId="7" borderId="1" xfId="58" applyNumberFormat="1" applyFont="1" applyFill="1" applyBorder="1" applyAlignment="1">
      <alignment horizontal="center" vertical="center"/>
    </xf>
    <xf numFmtId="1" fontId="8" fillId="10" borderId="1" xfId="58" applyNumberFormat="1" applyFont="1" applyFill="1" applyBorder="1" applyAlignment="1">
      <alignment horizontal="center" vertical="top"/>
    </xf>
    <xf numFmtId="1" fontId="8" fillId="0" borderId="1" xfId="1" applyNumberFormat="1" applyFont="1" applyFill="1" applyBorder="1" applyAlignment="1">
      <alignment horizontal="center" vertical="center"/>
    </xf>
    <xf numFmtId="1" fontId="8" fillId="9" borderId="1" xfId="1" applyNumberFormat="1" applyFont="1" applyFill="1" applyBorder="1" applyAlignment="1">
      <alignment horizontal="center" vertical="center"/>
    </xf>
    <xf numFmtId="0" fontId="8" fillId="15" borderId="1" xfId="1" applyFont="1" applyFill="1" applyBorder="1" applyAlignment="1" applyProtection="1">
      <alignment horizontal="center" vertical="center"/>
      <protection locked="0"/>
    </xf>
    <xf numFmtId="0" fontId="8" fillId="7" borderId="1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>
      <alignment horizontal="center" vertical="center" wrapText="1"/>
    </xf>
    <xf numFmtId="0" fontId="8" fillId="9" borderId="1" xfId="1" applyFont="1" applyFill="1" applyBorder="1" applyAlignment="1">
      <alignment horizontal="center" vertical="center" wrapText="1"/>
    </xf>
    <xf numFmtId="0" fontId="0" fillId="8" borderId="9" xfId="0" applyFont="1" applyFill="1" applyBorder="1" applyAlignment="1" applyProtection="1">
      <alignment horizontal="center" vertical="center"/>
    </xf>
    <xf numFmtId="0" fontId="8" fillId="8" borderId="9" xfId="0" applyFont="1" applyFill="1" applyBorder="1" applyAlignment="1">
      <alignment horizontal="center" vertical="center" wrapText="1"/>
    </xf>
    <xf numFmtId="44" fontId="8" fillId="8" borderId="9" xfId="12" applyFont="1" applyFill="1" applyBorder="1" applyAlignment="1">
      <alignment horizontal="center" vertical="center"/>
    </xf>
    <xf numFmtId="0" fontId="4" fillId="15" borderId="9" xfId="0" applyFont="1" applyFill="1" applyBorder="1" applyAlignment="1">
      <alignment horizontal="center" vertical="center" wrapText="1"/>
    </xf>
    <xf numFmtId="3" fontId="4" fillId="14" borderId="9" xfId="0" applyNumberFormat="1" applyFont="1" applyFill="1" applyBorder="1" applyAlignment="1">
      <alignment horizontal="center" vertical="center" wrapText="1"/>
    </xf>
    <xf numFmtId="3" fontId="9" fillId="13" borderId="9" xfId="1" applyNumberFormat="1" applyFont="1" applyFill="1" applyBorder="1" applyAlignment="1" applyProtection="1">
      <alignment horizontal="center" vertical="center"/>
      <protection locked="0"/>
    </xf>
    <xf numFmtId="44" fontId="8" fillId="12" borderId="9" xfId="1" applyNumberFormat="1" applyFont="1" applyFill="1" applyBorder="1" applyAlignment="1">
      <alignment vertical="center"/>
    </xf>
    <xf numFmtId="0" fontId="8" fillId="9" borderId="9" xfId="0" applyFont="1" applyFill="1" applyBorder="1" applyAlignment="1">
      <alignment horizontal="center" vertical="center" wrapText="1"/>
    </xf>
    <xf numFmtId="3" fontId="9" fillId="9" borderId="1" xfId="1" applyNumberFormat="1" applyFont="1" applyFill="1" applyBorder="1" applyAlignment="1">
      <alignment horizontal="center" vertical="center"/>
    </xf>
    <xf numFmtId="0" fontId="8" fillId="15" borderId="8" xfId="1" applyFont="1" applyFill="1" applyBorder="1" applyAlignment="1" applyProtection="1">
      <alignment horizontal="center" vertical="center"/>
      <protection locked="0"/>
    </xf>
    <xf numFmtId="3" fontId="9" fillId="0" borderId="9" xfId="1" applyNumberFormat="1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9" fillId="6" borderId="1" xfId="0" applyNumberFormat="1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49" fontId="8" fillId="9" borderId="6" xfId="0" applyNumberFormat="1" applyFont="1" applyFill="1" applyBorder="1" applyAlignment="1">
      <alignment horizontal="center" vertical="center" wrapText="1"/>
    </xf>
    <xf numFmtId="0" fontId="8" fillId="9" borderId="9" xfId="1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8" fillId="9" borderId="11" xfId="1" applyFont="1" applyFill="1" applyBorder="1" applyAlignment="1">
      <alignment horizontal="center" vertical="center" wrapText="1"/>
    </xf>
    <xf numFmtId="0" fontId="8" fillId="9" borderId="6" xfId="1" applyFont="1" applyFill="1" applyBorder="1" applyAlignment="1">
      <alignment horizontal="center" vertical="center"/>
    </xf>
    <xf numFmtId="44" fontId="8" fillId="0" borderId="11" xfId="12" applyFont="1" applyFill="1" applyBorder="1" applyAlignment="1">
      <alignment vertical="center"/>
    </xf>
    <xf numFmtId="0" fontId="24" fillId="9" borderId="9" xfId="0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/>
    </xf>
    <xf numFmtId="44" fontId="8" fillId="9" borderId="11" xfId="12" applyFont="1" applyFill="1" applyBorder="1" applyAlignment="1">
      <alignment vertical="center"/>
    </xf>
    <xf numFmtId="0" fontId="8" fillId="9" borderId="11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 wrapText="1"/>
    </xf>
    <xf numFmtId="168" fontId="24" fillId="9" borderId="1" xfId="0" applyNumberFormat="1" applyFont="1" applyFill="1" applyBorder="1" applyAlignment="1">
      <alignment horizontal="center" vertical="center" wrapText="1"/>
    </xf>
    <xf numFmtId="168" fontId="24" fillId="9" borderId="9" xfId="0" applyNumberFormat="1" applyFont="1" applyFill="1" applyBorder="1" applyAlignment="1">
      <alignment horizontal="center" vertical="center" wrapText="1"/>
    </xf>
    <xf numFmtId="168" fontId="24" fillId="0" borderId="1" xfId="0" applyNumberFormat="1" applyFont="1" applyBorder="1" applyAlignment="1">
      <alignment horizontal="center" vertical="center" wrapText="1"/>
    </xf>
    <xf numFmtId="44" fontId="8" fillId="9" borderId="9" xfId="12" applyFont="1" applyFill="1" applyBorder="1" applyAlignment="1">
      <alignment vertical="center"/>
    </xf>
    <xf numFmtId="44" fontId="8" fillId="0" borderId="1" xfId="1" applyNumberFormat="1" applyFont="1" applyBorder="1"/>
    <xf numFmtId="49" fontId="8" fillId="16" borderId="1" xfId="0" applyNumberFormat="1" applyFont="1" applyFill="1" applyBorder="1" applyAlignment="1">
      <alignment horizontal="center" vertical="center" wrapText="1"/>
    </xf>
    <xf numFmtId="4" fontId="9" fillId="4" borderId="1" xfId="1" applyNumberFormat="1" applyFont="1" applyFill="1" applyBorder="1" applyAlignment="1" applyProtection="1">
      <alignment horizontal="center" vertical="center"/>
      <protection locked="0"/>
    </xf>
    <xf numFmtId="0" fontId="9" fillId="7" borderId="1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44" fontId="0" fillId="0" borderId="0" xfId="12" applyFont="1"/>
    <xf numFmtId="0" fontId="0" fillId="0" borderId="0" xfId="0" quotePrefix="1"/>
    <xf numFmtId="44" fontId="0" fillId="0" borderId="0" xfId="0" applyNumberFormat="1"/>
    <xf numFmtId="49" fontId="8" fillId="17" borderId="1" xfId="0" applyNumberFormat="1" applyFont="1" applyFill="1" applyBorder="1" applyAlignment="1">
      <alignment horizontal="center" vertical="center" wrapText="1"/>
    </xf>
    <xf numFmtId="2" fontId="8" fillId="0" borderId="0" xfId="1" applyNumberFormat="1" applyFont="1"/>
    <xf numFmtId="43" fontId="8" fillId="0" borderId="0" xfId="58" applyFont="1"/>
    <xf numFmtId="43" fontId="8" fillId="0" borderId="0" xfId="1" applyNumberFormat="1" applyFont="1"/>
    <xf numFmtId="2" fontId="4" fillId="7" borderId="1" xfId="0" applyNumberFormat="1" applyFont="1" applyFill="1" applyBorder="1" applyAlignment="1">
      <alignment horizontal="center" vertical="center" wrapText="1"/>
    </xf>
    <xf numFmtId="2" fontId="8" fillId="7" borderId="1" xfId="58" applyNumberFormat="1" applyFont="1" applyFill="1" applyBorder="1" applyAlignment="1">
      <alignment horizontal="center" vertical="center"/>
    </xf>
    <xf numFmtId="2" fontId="9" fillId="5" borderId="8" xfId="0" applyNumberFormat="1" applyFont="1" applyFill="1" applyBorder="1" applyAlignment="1">
      <alignment horizontal="center" vertical="center" wrapText="1"/>
    </xf>
    <xf numFmtId="169" fontId="9" fillId="4" borderId="1" xfId="1" applyNumberFormat="1" applyFont="1" applyFill="1" applyBorder="1" applyAlignment="1" applyProtection="1">
      <alignment horizontal="center" vertical="center"/>
      <protection locked="0"/>
    </xf>
    <xf numFmtId="170" fontId="8" fillId="7" borderId="1" xfId="58" applyNumberFormat="1" applyFont="1" applyFill="1" applyBorder="1" applyAlignment="1">
      <alignment horizontal="center" vertical="center"/>
    </xf>
    <xf numFmtId="4" fontId="8" fillId="0" borderId="0" xfId="1" applyNumberFormat="1" applyFont="1"/>
    <xf numFmtId="3" fontId="9" fillId="18" borderId="1" xfId="1" applyNumberFormat="1" applyFont="1" applyFill="1" applyBorder="1" applyAlignment="1" applyProtection="1">
      <alignment horizontal="center" vertical="center"/>
      <protection locked="0"/>
    </xf>
    <xf numFmtId="4" fontId="9" fillId="11" borderId="1" xfId="1" applyNumberFormat="1" applyFont="1" applyFill="1" applyBorder="1" applyAlignment="1" applyProtection="1">
      <alignment horizontal="center" vertical="center"/>
      <protection locked="0"/>
    </xf>
    <xf numFmtId="4" fontId="9" fillId="0" borderId="1" xfId="1" applyNumberFormat="1" applyFont="1" applyFill="1" applyBorder="1" applyAlignment="1" applyProtection="1">
      <alignment horizontal="center" vertical="center"/>
      <protection locked="0"/>
    </xf>
    <xf numFmtId="4" fontId="9" fillId="19" borderId="1" xfId="1" applyNumberFormat="1" applyFont="1" applyFill="1" applyBorder="1" applyAlignment="1" applyProtection="1">
      <alignment horizontal="center" vertical="center"/>
      <protection locked="0"/>
    </xf>
    <xf numFmtId="44" fontId="8" fillId="0" borderId="0" xfId="1" applyNumberFormat="1" applyFont="1"/>
    <xf numFmtId="3" fontId="9" fillId="11" borderId="9" xfId="1" applyNumberFormat="1" applyFont="1" applyFill="1" applyBorder="1" applyAlignment="1" applyProtection="1">
      <alignment horizontal="center" vertical="center" wrapText="1"/>
      <protection locked="0"/>
    </xf>
    <xf numFmtId="3" fontId="9" fillId="11" borderId="11" xfId="1" applyNumberFormat="1" applyFont="1" applyFill="1" applyBorder="1" applyAlignment="1" applyProtection="1">
      <alignment horizontal="center" vertical="center" wrapText="1"/>
      <protection locked="0"/>
    </xf>
    <xf numFmtId="3" fontId="9" fillId="11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9" borderId="9" xfId="1" applyFont="1" applyFill="1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9" fillId="9" borderId="12" xfId="1" applyFont="1" applyFill="1" applyBorder="1" applyAlignment="1">
      <alignment horizontal="center" vertical="center" wrapText="1"/>
    </xf>
    <xf numFmtId="0" fontId="22" fillId="9" borderId="13" xfId="0" applyFont="1" applyFill="1" applyBorder="1" applyAlignment="1">
      <alignment horizontal="center" vertical="center" wrapText="1"/>
    </xf>
    <xf numFmtId="0" fontId="22" fillId="9" borderId="14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9" fillId="6" borderId="6" xfId="0" applyNumberFormat="1" applyFont="1" applyFill="1" applyBorder="1" applyAlignment="1">
      <alignment horizontal="left" vertical="center" wrapText="1"/>
    </xf>
    <xf numFmtId="0" fontId="9" fillId="6" borderId="7" xfId="0" applyNumberFormat="1" applyFont="1" applyFill="1" applyBorder="1" applyAlignment="1">
      <alignment horizontal="left" vertical="center" wrapText="1"/>
    </xf>
    <xf numFmtId="0" fontId="9" fillId="6" borderId="8" xfId="0" applyNumberFormat="1" applyFont="1" applyFill="1" applyBorder="1" applyAlignment="1">
      <alignment horizontal="left" vertical="center" wrapText="1"/>
    </xf>
    <xf numFmtId="0" fontId="9" fillId="6" borderId="6" xfId="0" applyNumberFormat="1" applyFont="1" applyFill="1" applyBorder="1" applyAlignment="1">
      <alignment horizontal="center" vertical="center" wrapText="1"/>
    </xf>
    <xf numFmtId="0" fontId="9" fillId="6" borderId="7" xfId="0" applyNumberFormat="1" applyFont="1" applyFill="1" applyBorder="1" applyAlignment="1">
      <alignment horizontal="center" vertical="center" wrapText="1"/>
    </xf>
    <xf numFmtId="0" fontId="9" fillId="6" borderId="8" xfId="0" applyNumberFormat="1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21" fillId="9" borderId="9" xfId="0" applyFont="1" applyFill="1" applyBorder="1" applyAlignment="1">
      <alignment horizontal="center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23" fillId="9" borderId="13" xfId="0" applyFont="1" applyFill="1" applyBorder="1" applyAlignment="1">
      <alignment horizontal="center" vertical="center" wrapText="1"/>
    </xf>
    <xf numFmtId="0" fontId="23" fillId="9" borderId="14" xfId="0" applyFont="1" applyFill="1" applyBorder="1" applyAlignment="1">
      <alignment horizontal="center" vertical="center" wrapText="1"/>
    </xf>
    <xf numFmtId="0" fontId="22" fillId="9" borderId="10" xfId="0" applyFont="1" applyFill="1" applyBorder="1" applyAlignment="1">
      <alignment horizontal="center" vertical="center" wrapText="1"/>
    </xf>
    <xf numFmtId="0" fontId="22" fillId="9" borderId="11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9" fillId="6" borderId="1" xfId="0" applyNumberFormat="1" applyFont="1" applyFill="1" applyBorder="1" applyAlignment="1">
      <alignment horizontal="left" vertical="center" wrapText="1"/>
    </xf>
    <xf numFmtId="0" fontId="8" fillId="9" borderId="9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justify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</cellXfs>
  <cellStyles count="59">
    <cellStyle name="Moeda" xfId="12" builtinId="4"/>
    <cellStyle name="Moeda 2" xfId="7" xr:uid="{00000000-0005-0000-0000-000001000000}"/>
    <cellStyle name="Moeda 3" xfId="6" xr:uid="{00000000-0005-0000-0000-000002000000}"/>
    <cellStyle name="Moeda 3 2" xfId="16" xr:uid="{00000000-0005-0000-0000-000003000000}"/>
    <cellStyle name="Moeda 3 2 2" xfId="29" xr:uid="{00000000-0005-0000-0000-000004000000}"/>
    <cellStyle name="Moeda 3 2 2 2" xfId="53" xr:uid="{00000000-0005-0000-0000-000005000000}"/>
    <cellStyle name="Moeda 3 2 3" xfId="41" xr:uid="{00000000-0005-0000-0000-000006000000}"/>
    <cellStyle name="Moeda 3 3" xfId="23" xr:uid="{00000000-0005-0000-0000-000007000000}"/>
    <cellStyle name="Moeda 3 3 2" xfId="47" xr:uid="{00000000-0005-0000-0000-000008000000}"/>
    <cellStyle name="Moeda 3 4" xfId="35" xr:uid="{00000000-0005-0000-0000-000009000000}"/>
    <cellStyle name="Moeda 4" xfId="20" xr:uid="{00000000-0005-0000-0000-00000A000000}"/>
    <cellStyle name="Moeda 4 2" xfId="32" xr:uid="{00000000-0005-0000-0000-00000B000000}"/>
    <cellStyle name="Moeda 4 2 2" xfId="56" xr:uid="{00000000-0005-0000-0000-00000C000000}"/>
    <cellStyle name="Moeda 4 3" xfId="44" xr:uid="{00000000-0005-0000-0000-00000D000000}"/>
    <cellStyle name="Moeda 5" xfId="26" xr:uid="{00000000-0005-0000-0000-00000E000000}"/>
    <cellStyle name="Moeda 5 2" xfId="50" xr:uid="{00000000-0005-0000-0000-00000F000000}"/>
    <cellStyle name="Moeda 6" xfId="38" xr:uid="{00000000-0005-0000-0000-000010000000}"/>
    <cellStyle name="Normal" xfId="0" builtinId="0"/>
    <cellStyle name="Normal 2" xfId="1" xr:uid="{00000000-0005-0000-0000-000012000000}"/>
    <cellStyle name="Normal 2 2" xfId="11" xr:uid="{00000000-0005-0000-0000-000013000000}"/>
    <cellStyle name="Normal 3" xfId="13" xr:uid="{00000000-0005-0000-0000-000014000000}"/>
    <cellStyle name="Normal 3 2" xfId="27" xr:uid="{00000000-0005-0000-0000-000015000000}"/>
    <cellStyle name="Normal 3 2 2" xfId="51" xr:uid="{00000000-0005-0000-0000-000016000000}"/>
    <cellStyle name="Normal 3 3" xfId="39" xr:uid="{00000000-0005-0000-0000-000017000000}"/>
    <cellStyle name="Normal 5" xfId="10" xr:uid="{00000000-0005-0000-0000-000018000000}"/>
    <cellStyle name="Normal 5 2" xfId="19" xr:uid="{00000000-0005-0000-0000-000019000000}"/>
    <cellStyle name="Porcentagem 2" xfId="14" xr:uid="{00000000-0005-0000-0000-00001A000000}"/>
    <cellStyle name="Separador de milhares 2" xfId="2" xr:uid="{00000000-0005-0000-0000-00001B000000}"/>
    <cellStyle name="Separador de milhares 2 2" xfId="9" xr:uid="{00000000-0005-0000-0000-00001C000000}"/>
    <cellStyle name="Separador de milhares 2 2 2" xfId="18" xr:uid="{00000000-0005-0000-0000-00001D000000}"/>
    <cellStyle name="Separador de milhares 2 2 2 2" xfId="31" xr:uid="{00000000-0005-0000-0000-00001E000000}"/>
    <cellStyle name="Separador de milhares 2 2 2 2 2" xfId="55" xr:uid="{00000000-0005-0000-0000-00001F000000}"/>
    <cellStyle name="Separador de milhares 2 2 2 3" xfId="43" xr:uid="{00000000-0005-0000-0000-000020000000}"/>
    <cellStyle name="Separador de milhares 2 2 3" xfId="25" xr:uid="{00000000-0005-0000-0000-000021000000}"/>
    <cellStyle name="Separador de milhares 2 2 3 2" xfId="49" xr:uid="{00000000-0005-0000-0000-000022000000}"/>
    <cellStyle name="Separador de milhares 2 2 4" xfId="37" xr:uid="{00000000-0005-0000-0000-000023000000}"/>
    <cellStyle name="Separador de milhares 2 3" xfId="8" xr:uid="{00000000-0005-0000-0000-000024000000}"/>
    <cellStyle name="Separador de milhares 2 3 2" xfId="17" xr:uid="{00000000-0005-0000-0000-000025000000}"/>
    <cellStyle name="Separador de milhares 2 3 2 2" xfId="30" xr:uid="{00000000-0005-0000-0000-000026000000}"/>
    <cellStyle name="Separador de milhares 2 3 2 2 2" xfId="54" xr:uid="{00000000-0005-0000-0000-000027000000}"/>
    <cellStyle name="Separador de milhares 2 3 2 3" xfId="42" xr:uid="{00000000-0005-0000-0000-000028000000}"/>
    <cellStyle name="Separador de milhares 2 3 3" xfId="24" xr:uid="{00000000-0005-0000-0000-000029000000}"/>
    <cellStyle name="Separador de milhares 2 3 3 2" xfId="48" xr:uid="{00000000-0005-0000-0000-00002A000000}"/>
    <cellStyle name="Separador de milhares 2 3 4" xfId="36" xr:uid="{00000000-0005-0000-0000-00002B000000}"/>
    <cellStyle name="Separador de milhares 2 4" xfId="5" xr:uid="{00000000-0005-0000-0000-00002C000000}"/>
    <cellStyle name="Separador de milhares 2 4 2" xfId="15" xr:uid="{00000000-0005-0000-0000-00002D000000}"/>
    <cellStyle name="Separador de milhares 2 4 2 2" xfId="28" xr:uid="{00000000-0005-0000-0000-00002E000000}"/>
    <cellStyle name="Separador de milhares 2 4 2 2 2" xfId="52" xr:uid="{00000000-0005-0000-0000-00002F000000}"/>
    <cellStyle name="Separador de milhares 2 4 2 3" xfId="40" xr:uid="{00000000-0005-0000-0000-000030000000}"/>
    <cellStyle name="Separador de milhares 2 4 3" xfId="22" xr:uid="{00000000-0005-0000-0000-000031000000}"/>
    <cellStyle name="Separador de milhares 2 4 3 2" xfId="46" xr:uid="{00000000-0005-0000-0000-000032000000}"/>
    <cellStyle name="Separador de milhares 2 4 4" xfId="34" xr:uid="{00000000-0005-0000-0000-000033000000}"/>
    <cellStyle name="Separador de milhares 3" xfId="3" xr:uid="{00000000-0005-0000-0000-000034000000}"/>
    <cellStyle name="Título 5" xfId="4" xr:uid="{00000000-0005-0000-0000-000035000000}"/>
    <cellStyle name="Vírgula" xfId="58" builtinId="3"/>
    <cellStyle name="Vírgula 2" xfId="21" xr:uid="{00000000-0005-0000-0000-000037000000}"/>
    <cellStyle name="Vírgula 2 2" xfId="33" xr:uid="{00000000-0005-0000-0000-000038000000}"/>
    <cellStyle name="Vírgula 2 2 2" xfId="57" xr:uid="{00000000-0005-0000-0000-000039000000}"/>
    <cellStyle name="Vírgula 2 3" xfId="45" xr:uid="{00000000-0005-0000-0000-00003A000000}"/>
  </cellStyles>
  <dxfs count="256"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</dxfs>
  <tableStyles count="0" defaultTableStyle="TableStyleMedium9" defaultPivotStyle="PivotStyleLight16"/>
  <colors>
    <mruColors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0288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238250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E73"/>
  <sheetViews>
    <sheetView zoomScale="80" zoomScaleNormal="80" workbookViewId="0">
      <pane xSplit="3" ySplit="2" topLeftCell="AI3" activePane="bottomRight" state="frozen"/>
      <selection pane="topRight" activeCell="D1" sqref="D1"/>
      <selection pane="bottomLeft" activeCell="A3" sqref="A3"/>
      <selection pane="bottomRight" activeCell="AZ14" sqref="AZ14"/>
    </sheetView>
  </sheetViews>
  <sheetFormatPr defaultColWidth="9.7109375" defaultRowHeight="15" x14ac:dyDescent="0.25"/>
  <cols>
    <col min="1" max="1" width="40.42578125" style="3" customWidth="1"/>
    <col min="2" max="2" width="9.5703125" style="4" customWidth="1"/>
    <col min="3" max="3" width="8.85546875" style="7" customWidth="1"/>
    <col min="4" max="4" width="86.5703125" style="25" customWidth="1"/>
    <col min="5" max="5" width="16" style="8" customWidth="1"/>
    <col min="6" max="6" width="21.28515625" style="8" hidden="1" customWidth="1"/>
    <col min="7" max="7" width="21.140625" style="4" hidden="1" customWidth="1"/>
    <col min="8" max="8" width="14.5703125" style="7" customWidth="1"/>
    <col min="9" max="9" width="10.85546875" style="24" hidden="1" customWidth="1"/>
    <col min="10" max="10" width="16.85546875" style="24" hidden="1" customWidth="1"/>
    <col min="11" max="11" width="14.85546875" style="51" customWidth="1"/>
    <col min="12" max="12" width="9.42578125" style="6" customWidth="1"/>
    <col min="13" max="13" width="13.28515625" style="9" customWidth="1"/>
    <col min="14" max="14" width="10.5703125" style="10" customWidth="1"/>
    <col min="15" max="21" width="11.28515625" style="1" customWidth="1"/>
    <col min="22" max="23" width="11.28515625" style="38" customWidth="1"/>
    <col min="24" max="28" width="11.28515625" style="1" customWidth="1"/>
    <col min="29" max="31" width="11.28515625" style="38" customWidth="1"/>
    <col min="32" max="33" width="11.28515625" style="1" customWidth="1"/>
    <col min="34" max="34" width="11.28515625" style="38" customWidth="1"/>
    <col min="35" max="37" width="11.28515625" style="1" customWidth="1"/>
    <col min="38" max="39" width="11.28515625" style="38" customWidth="1"/>
    <col min="40" max="42" width="11.28515625" style="1" customWidth="1"/>
    <col min="43" max="47" width="11.28515625" style="38" customWidth="1"/>
    <col min="48" max="48" width="11.28515625" style="1" customWidth="1"/>
    <col min="49" max="50" width="11.28515625" style="38" customWidth="1"/>
    <col min="51" max="53" width="14.28515625" style="1" customWidth="1"/>
    <col min="54" max="55" width="11.28515625" style="1" customWidth="1"/>
    <col min="56" max="56" width="11.5703125" style="1" bestFit="1" customWidth="1"/>
    <col min="57" max="57" width="13.7109375" style="1" customWidth="1"/>
    <col min="58" max="16384" width="9.7109375" style="1"/>
  </cols>
  <sheetData>
    <row r="1" spans="1:56" ht="108" customHeight="1" x14ac:dyDescent="0.25">
      <c r="A1" s="180" t="s">
        <v>37</v>
      </c>
      <c r="B1" s="181"/>
      <c r="C1" s="182"/>
      <c r="D1" s="180" t="s">
        <v>53</v>
      </c>
      <c r="E1" s="181"/>
      <c r="F1" s="181"/>
      <c r="G1" s="181"/>
      <c r="H1" s="181"/>
      <c r="I1" s="181"/>
      <c r="J1" s="181"/>
      <c r="K1" s="182"/>
      <c r="L1" s="183" t="s">
        <v>192</v>
      </c>
      <c r="M1" s="184"/>
      <c r="N1" s="185"/>
      <c r="O1" s="160" t="s">
        <v>193</v>
      </c>
      <c r="P1" s="160" t="s">
        <v>194</v>
      </c>
      <c r="Q1" s="160" t="s">
        <v>196</v>
      </c>
      <c r="R1" s="160" t="s">
        <v>197</v>
      </c>
      <c r="S1" s="160" t="s">
        <v>198</v>
      </c>
      <c r="T1" s="160" t="s">
        <v>199</v>
      </c>
      <c r="U1" s="160" t="s">
        <v>210</v>
      </c>
      <c r="V1" s="160" t="s">
        <v>211</v>
      </c>
      <c r="W1" s="160" t="s">
        <v>212</v>
      </c>
      <c r="X1" s="160" t="s">
        <v>213</v>
      </c>
      <c r="Y1" s="160" t="s">
        <v>214</v>
      </c>
      <c r="Z1" s="160" t="s">
        <v>215</v>
      </c>
      <c r="AA1" s="160" t="s">
        <v>216</v>
      </c>
      <c r="AB1" s="160" t="s">
        <v>217</v>
      </c>
      <c r="AC1" s="158" t="s">
        <v>218</v>
      </c>
      <c r="AD1" s="158" t="s">
        <v>219</v>
      </c>
      <c r="AE1" s="158" t="s">
        <v>220</v>
      </c>
      <c r="AF1" s="158" t="s">
        <v>221</v>
      </c>
      <c r="AG1" s="158" t="s">
        <v>222</v>
      </c>
      <c r="AH1" s="158" t="s">
        <v>223</v>
      </c>
      <c r="AI1" s="158" t="s">
        <v>224</v>
      </c>
      <c r="AJ1" s="158" t="s">
        <v>225</v>
      </c>
      <c r="AK1" s="158" t="s">
        <v>226</v>
      </c>
      <c r="AL1" s="158" t="s">
        <v>227</v>
      </c>
      <c r="AM1" s="158" t="s">
        <v>228</v>
      </c>
      <c r="AN1" s="158" t="s">
        <v>229</v>
      </c>
      <c r="AO1" s="158" t="s">
        <v>230</v>
      </c>
      <c r="AP1" s="158" t="s">
        <v>231</v>
      </c>
      <c r="AQ1" s="158" t="s">
        <v>232</v>
      </c>
      <c r="AR1" s="158" t="s">
        <v>233</v>
      </c>
      <c r="AS1" s="158" t="s">
        <v>234</v>
      </c>
      <c r="AT1" s="158" t="s">
        <v>235</v>
      </c>
      <c r="AU1" s="158" t="s">
        <v>236</v>
      </c>
      <c r="AV1" s="158" t="s">
        <v>237</v>
      </c>
      <c r="AW1" s="158" t="s">
        <v>232</v>
      </c>
      <c r="AX1" s="158" t="s">
        <v>232</v>
      </c>
      <c r="AY1" s="158" t="s">
        <v>238</v>
      </c>
      <c r="AZ1" s="158" t="s">
        <v>240</v>
      </c>
      <c r="BA1" s="158" t="s">
        <v>239</v>
      </c>
      <c r="BB1" s="158" t="s">
        <v>241</v>
      </c>
      <c r="BC1" s="158" t="s">
        <v>242</v>
      </c>
      <c r="BD1" s="158" t="s">
        <v>243</v>
      </c>
    </row>
    <row r="2" spans="1:56" ht="30.75" customHeight="1" x14ac:dyDescent="0.25">
      <c r="A2" s="180" t="s">
        <v>31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2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</row>
    <row r="3" spans="1:56" s="2" customFormat="1" ht="30" x14ac:dyDescent="0.2">
      <c r="A3" s="28" t="s">
        <v>2</v>
      </c>
      <c r="B3" s="26" t="s">
        <v>1</v>
      </c>
      <c r="C3" s="27" t="s">
        <v>4</v>
      </c>
      <c r="D3" s="27" t="s">
        <v>6</v>
      </c>
      <c r="E3" s="27" t="s">
        <v>27</v>
      </c>
      <c r="F3" s="27" t="s">
        <v>29</v>
      </c>
      <c r="G3" s="27" t="s">
        <v>30</v>
      </c>
      <c r="H3" s="27" t="s">
        <v>7</v>
      </c>
      <c r="I3" s="28" t="s">
        <v>3</v>
      </c>
      <c r="J3" s="29" t="s">
        <v>12</v>
      </c>
      <c r="K3" s="50" t="s">
        <v>5</v>
      </c>
      <c r="L3" s="30" t="s">
        <v>13</v>
      </c>
      <c r="M3" s="31" t="s">
        <v>0</v>
      </c>
      <c r="N3" s="28" t="s">
        <v>8</v>
      </c>
      <c r="O3" s="55">
        <v>45027</v>
      </c>
      <c r="P3" s="55">
        <v>45040</v>
      </c>
      <c r="Q3" s="55" t="s">
        <v>195</v>
      </c>
      <c r="R3" s="55" t="s">
        <v>195</v>
      </c>
      <c r="S3" s="55" t="s">
        <v>195</v>
      </c>
      <c r="T3" s="55">
        <v>45065</v>
      </c>
      <c r="U3" s="55">
        <v>45075</v>
      </c>
      <c r="V3" s="55">
        <v>45075</v>
      </c>
      <c r="W3" s="55">
        <v>45075</v>
      </c>
      <c r="X3" s="55">
        <v>45092</v>
      </c>
      <c r="Y3" s="55">
        <v>45098</v>
      </c>
      <c r="Z3" s="55">
        <v>45098</v>
      </c>
      <c r="AA3" s="55">
        <v>45105</v>
      </c>
      <c r="AB3" s="55">
        <v>45113</v>
      </c>
      <c r="AC3" s="55">
        <v>45125</v>
      </c>
      <c r="AD3" s="55">
        <v>45125</v>
      </c>
      <c r="AE3" s="55">
        <v>45135</v>
      </c>
      <c r="AF3" s="55">
        <v>45152</v>
      </c>
      <c r="AG3" s="55">
        <v>45154</v>
      </c>
      <c r="AH3" s="55">
        <v>45154</v>
      </c>
      <c r="AI3" s="55">
        <v>45160</v>
      </c>
      <c r="AJ3" s="55">
        <v>45169</v>
      </c>
      <c r="AK3" s="55">
        <v>45180</v>
      </c>
      <c r="AL3" s="55">
        <v>45201</v>
      </c>
      <c r="AM3" s="55">
        <v>45201</v>
      </c>
      <c r="AN3" s="55">
        <v>45201</v>
      </c>
      <c r="AO3" s="55">
        <v>45201</v>
      </c>
      <c r="AP3" s="55">
        <v>45218</v>
      </c>
      <c r="AQ3" s="55">
        <v>45226</v>
      </c>
      <c r="AR3" s="55">
        <v>45226</v>
      </c>
      <c r="AS3" s="55">
        <v>45226</v>
      </c>
      <c r="AT3" s="55">
        <v>45226</v>
      </c>
      <c r="AU3" s="55">
        <v>45226</v>
      </c>
      <c r="AV3" s="55">
        <v>45226</v>
      </c>
      <c r="AW3" s="55">
        <v>45384</v>
      </c>
      <c r="AX3" s="55">
        <v>45387</v>
      </c>
      <c r="AY3" s="55">
        <v>45385</v>
      </c>
      <c r="AZ3" s="55">
        <v>45385</v>
      </c>
      <c r="BA3" s="55">
        <v>45385</v>
      </c>
      <c r="BB3" s="55">
        <v>45386</v>
      </c>
      <c r="BC3" s="55">
        <v>45386</v>
      </c>
      <c r="BD3" s="55">
        <v>45387</v>
      </c>
    </row>
    <row r="4" spans="1:56" ht="30" x14ac:dyDescent="0.25">
      <c r="A4" s="187" t="s">
        <v>150</v>
      </c>
      <c r="B4" s="187">
        <v>1</v>
      </c>
      <c r="C4" s="57">
        <v>1</v>
      </c>
      <c r="D4" s="58" t="s">
        <v>39</v>
      </c>
      <c r="E4" s="65" t="s">
        <v>48</v>
      </c>
      <c r="F4" s="33" t="s">
        <v>139</v>
      </c>
      <c r="G4" s="33" t="s">
        <v>139</v>
      </c>
      <c r="H4" s="43" t="s">
        <v>51</v>
      </c>
      <c r="I4" s="42">
        <v>20</v>
      </c>
      <c r="J4" s="42">
        <v>30</v>
      </c>
      <c r="K4" s="45">
        <v>109</v>
      </c>
      <c r="L4" s="147">
        <v>500</v>
      </c>
      <c r="M4" s="149">
        <f>L4-(SUM(O4:BD4))</f>
        <v>227.46000000000004</v>
      </c>
      <c r="N4" s="40" t="str">
        <f>IF(M4&lt;0,"ATENÇÃO","OK")</f>
        <v>OK</v>
      </c>
      <c r="O4" s="53"/>
      <c r="P4" s="53"/>
      <c r="Q4" s="53"/>
      <c r="R4" s="53"/>
      <c r="S4" s="53"/>
      <c r="T4" s="53"/>
      <c r="U4" s="53"/>
      <c r="V4" s="61"/>
      <c r="W4" s="61"/>
      <c r="X4" s="61"/>
      <c r="Y4" s="61"/>
      <c r="Z4" s="61"/>
      <c r="AA4" s="61"/>
      <c r="AB4" s="61"/>
      <c r="AC4" s="61"/>
      <c r="AD4" s="61"/>
      <c r="AE4" s="136">
        <v>153.30000000000001</v>
      </c>
      <c r="AF4" s="61"/>
      <c r="AG4" s="61"/>
      <c r="AH4" s="61"/>
      <c r="AI4" s="61"/>
      <c r="AJ4" s="61"/>
      <c r="AK4" s="136">
        <v>19.97</v>
      </c>
      <c r="AL4" s="136"/>
      <c r="AM4" s="136"/>
      <c r="AN4" s="61"/>
      <c r="AO4" s="61"/>
      <c r="AP4" s="61"/>
      <c r="AQ4" s="61"/>
      <c r="AR4" s="136">
        <v>5.67</v>
      </c>
      <c r="AS4" s="136"/>
      <c r="AT4" s="136"/>
      <c r="AU4" s="136"/>
      <c r="AV4" s="136"/>
      <c r="AW4" s="136"/>
      <c r="AX4" s="136"/>
      <c r="AY4" s="136"/>
      <c r="AZ4" s="136"/>
      <c r="BA4" s="136">
        <v>93.6</v>
      </c>
      <c r="BB4" s="136"/>
      <c r="BC4" s="136"/>
      <c r="BD4" s="136"/>
    </row>
    <row r="5" spans="1:56" ht="30" x14ac:dyDescent="0.25">
      <c r="A5" s="188"/>
      <c r="B5" s="188"/>
      <c r="C5" s="57">
        <v>2</v>
      </c>
      <c r="D5" s="63" t="s">
        <v>40</v>
      </c>
      <c r="E5" s="65" t="s">
        <v>48</v>
      </c>
      <c r="F5" s="33" t="s">
        <v>139</v>
      </c>
      <c r="G5" s="33" t="s">
        <v>139</v>
      </c>
      <c r="H5" s="43" t="s">
        <v>51</v>
      </c>
      <c r="I5" s="42">
        <v>20</v>
      </c>
      <c r="J5" s="42">
        <v>30</v>
      </c>
      <c r="K5" s="45">
        <v>138.5</v>
      </c>
      <c r="L5" s="148">
        <v>200</v>
      </c>
      <c r="M5" s="149">
        <f>L5-(SUM(O5:BD5))</f>
        <v>150.37</v>
      </c>
      <c r="N5" s="40" t="str">
        <f t="shared" ref="N5:N12" si="0">IF(M5&lt;0,"ATENÇÃO","OK")</f>
        <v>OK</v>
      </c>
      <c r="O5" s="53"/>
      <c r="P5" s="53"/>
      <c r="Q5" s="53"/>
      <c r="R5" s="53"/>
      <c r="S5" s="53"/>
      <c r="T5" s="53"/>
      <c r="U5" s="53"/>
      <c r="V5" s="61"/>
      <c r="W5" s="61"/>
      <c r="X5" s="61"/>
      <c r="Y5" s="61"/>
      <c r="Z5" s="61"/>
      <c r="AA5" s="61"/>
      <c r="AB5" s="61"/>
      <c r="AC5" s="61"/>
      <c r="AD5" s="61"/>
      <c r="AE5" s="136">
        <v>11.82</v>
      </c>
      <c r="AF5" s="61"/>
      <c r="AG5" s="61"/>
      <c r="AH5" s="61"/>
      <c r="AI5" s="61"/>
      <c r="AJ5" s="61"/>
      <c r="AK5" s="136">
        <v>3.79</v>
      </c>
      <c r="AL5" s="136"/>
      <c r="AM5" s="136"/>
      <c r="AN5" s="61"/>
      <c r="AO5" s="61"/>
      <c r="AP5" s="61"/>
      <c r="AQ5" s="61"/>
      <c r="AR5" s="136">
        <v>21.83</v>
      </c>
      <c r="AS5" s="136"/>
      <c r="AT5" s="136"/>
      <c r="AU5" s="136"/>
      <c r="AV5" s="136"/>
      <c r="AW5" s="136"/>
      <c r="AX5" s="136"/>
      <c r="AY5" s="136"/>
      <c r="AZ5" s="136"/>
      <c r="BA5" s="136">
        <v>12.19</v>
      </c>
      <c r="BB5" s="136"/>
      <c r="BC5" s="136"/>
      <c r="BD5" s="136"/>
    </row>
    <row r="6" spans="1:56" x14ac:dyDescent="0.25">
      <c r="A6" s="188"/>
      <c r="B6" s="188"/>
      <c r="C6" s="57">
        <v>3</v>
      </c>
      <c r="D6" s="63" t="s">
        <v>41</v>
      </c>
      <c r="E6" s="65" t="s">
        <v>48</v>
      </c>
      <c r="F6" s="33" t="s">
        <v>139</v>
      </c>
      <c r="G6" s="33" t="s">
        <v>139</v>
      </c>
      <c r="H6" s="43" t="s">
        <v>52</v>
      </c>
      <c r="I6" s="42">
        <v>20</v>
      </c>
      <c r="J6" s="42">
        <v>30</v>
      </c>
      <c r="K6" s="45">
        <v>275.60000000000002</v>
      </c>
      <c r="L6" s="148">
        <v>20</v>
      </c>
      <c r="M6" s="149">
        <f t="shared" ref="M6:M68" si="1">L6-(SUM(O6:BD6))</f>
        <v>4</v>
      </c>
      <c r="N6" s="40" t="str">
        <f t="shared" si="0"/>
        <v>OK</v>
      </c>
      <c r="O6" s="53"/>
      <c r="P6" s="53"/>
      <c r="Q6" s="53"/>
      <c r="R6" s="53"/>
      <c r="S6" s="53"/>
      <c r="T6" s="53"/>
      <c r="U6" s="53"/>
      <c r="V6" s="61"/>
      <c r="W6" s="61"/>
      <c r="X6" s="61"/>
      <c r="Y6" s="61"/>
      <c r="Z6" s="61"/>
      <c r="AA6" s="61"/>
      <c r="AB6" s="61"/>
      <c r="AC6" s="61"/>
      <c r="AD6" s="61"/>
      <c r="AE6" s="136">
        <v>6</v>
      </c>
      <c r="AF6" s="61"/>
      <c r="AG6" s="61"/>
      <c r="AH6" s="61"/>
      <c r="AI6" s="61"/>
      <c r="AJ6" s="61"/>
      <c r="AK6" s="136">
        <v>2</v>
      </c>
      <c r="AL6" s="136"/>
      <c r="AM6" s="136"/>
      <c r="AN6" s="61"/>
      <c r="AO6" s="61"/>
      <c r="AP6" s="61"/>
      <c r="AQ6" s="61"/>
      <c r="AR6" s="136">
        <v>1</v>
      </c>
      <c r="AS6" s="136"/>
      <c r="AT6" s="136"/>
      <c r="AU6" s="136"/>
      <c r="AV6" s="136"/>
      <c r="AW6" s="136"/>
      <c r="AX6" s="136"/>
      <c r="AY6" s="136"/>
      <c r="AZ6" s="136"/>
      <c r="BA6" s="136">
        <v>7</v>
      </c>
      <c r="BB6" s="136"/>
      <c r="BC6" s="136"/>
      <c r="BD6" s="136"/>
    </row>
    <row r="7" spans="1:56" ht="15" customHeight="1" x14ac:dyDescent="0.25">
      <c r="A7" s="188"/>
      <c r="B7" s="188"/>
      <c r="C7" s="57">
        <v>4</v>
      </c>
      <c r="D7" s="63" t="s">
        <v>42</v>
      </c>
      <c r="E7" s="65" t="s">
        <v>49</v>
      </c>
      <c r="F7" s="33" t="s">
        <v>132</v>
      </c>
      <c r="G7" s="33" t="s">
        <v>132</v>
      </c>
      <c r="H7" s="43" t="s">
        <v>51</v>
      </c>
      <c r="I7" s="42">
        <v>20</v>
      </c>
      <c r="J7" s="42">
        <v>30</v>
      </c>
      <c r="K7" s="45">
        <v>83</v>
      </c>
      <c r="L7" s="148">
        <v>300</v>
      </c>
      <c r="M7" s="149">
        <f t="shared" si="1"/>
        <v>242.96</v>
      </c>
      <c r="N7" s="40" t="str">
        <f t="shared" si="0"/>
        <v>OK</v>
      </c>
      <c r="O7" s="53"/>
      <c r="P7" s="53"/>
      <c r="Q7" s="53"/>
      <c r="R7" s="53"/>
      <c r="S7" s="53"/>
      <c r="T7" s="53"/>
      <c r="U7" s="53"/>
      <c r="V7" s="61"/>
      <c r="W7" s="61"/>
      <c r="X7" s="61"/>
      <c r="Y7" s="61"/>
      <c r="Z7" s="61"/>
      <c r="AA7" s="61"/>
      <c r="AB7" s="61"/>
      <c r="AC7" s="61"/>
      <c r="AD7" s="61"/>
      <c r="AE7" s="136">
        <v>31.3</v>
      </c>
      <c r="AF7" s="61"/>
      <c r="AG7" s="61"/>
      <c r="AH7" s="61"/>
      <c r="AI7" s="61"/>
      <c r="AJ7" s="61"/>
      <c r="AK7" s="136"/>
      <c r="AL7" s="136"/>
      <c r="AM7" s="136"/>
      <c r="AN7" s="61"/>
      <c r="AO7" s="61"/>
      <c r="AP7" s="61"/>
      <c r="AQ7" s="61"/>
      <c r="AR7" s="136">
        <v>5.21</v>
      </c>
      <c r="AS7" s="136"/>
      <c r="AT7" s="136"/>
      <c r="AU7" s="136"/>
      <c r="AV7" s="136"/>
      <c r="AW7" s="136"/>
      <c r="AX7" s="136"/>
      <c r="AY7" s="136"/>
      <c r="AZ7" s="136"/>
      <c r="BA7" s="136">
        <v>20.53</v>
      </c>
      <c r="BB7" s="136"/>
      <c r="BC7" s="136"/>
      <c r="BD7" s="136"/>
    </row>
    <row r="8" spans="1:56" ht="15" customHeight="1" x14ac:dyDescent="0.25">
      <c r="A8" s="188"/>
      <c r="B8" s="188"/>
      <c r="C8" s="57">
        <v>5</v>
      </c>
      <c r="D8" s="63" t="s">
        <v>43</v>
      </c>
      <c r="E8" s="65" t="s">
        <v>49</v>
      </c>
      <c r="F8" s="33" t="s">
        <v>132</v>
      </c>
      <c r="G8" s="33" t="s">
        <v>132</v>
      </c>
      <c r="H8" s="43" t="s">
        <v>51</v>
      </c>
      <c r="I8" s="42">
        <v>20</v>
      </c>
      <c r="J8" s="42">
        <v>30</v>
      </c>
      <c r="K8" s="45">
        <v>21</v>
      </c>
      <c r="L8" s="148">
        <v>300</v>
      </c>
      <c r="M8" s="149">
        <f t="shared" si="1"/>
        <v>17.600000000000023</v>
      </c>
      <c r="N8" s="40" t="str">
        <f t="shared" si="0"/>
        <v>OK</v>
      </c>
      <c r="O8" s="53"/>
      <c r="P8" s="53"/>
      <c r="Q8" s="53"/>
      <c r="R8" s="53"/>
      <c r="S8" s="53"/>
      <c r="T8" s="53"/>
      <c r="U8" s="53"/>
      <c r="V8" s="61"/>
      <c r="W8" s="61"/>
      <c r="X8" s="61"/>
      <c r="Y8" s="61"/>
      <c r="Z8" s="61"/>
      <c r="AA8" s="61"/>
      <c r="AB8" s="61"/>
      <c r="AC8" s="61"/>
      <c r="AD8" s="61"/>
      <c r="AE8" s="136">
        <v>161.58000000000001</v>
      </c>
      <c r="AF8" s="61"/>
      <c r="AG8" s="61"/>
      <c r="AH8" s="61"/>
      <c r="AI8" s="61"/>
      <c r="AJ8" s="61"/>
      <c r="AK8" s="136">
        <v>5.17</v>
      </c>
      <c r="AL8" s="136"/>
      <c r="AM8" s="136"/>
      <c r="AN8" s="61"/>
      <c r="AO8" s="61"/>
      <c r="AP8" s="61"/>
      <c r="AQ8" s="61"/>
      <c r="AR8" s="136">
        <v>33.6</v>
      </c>
      <c r="AS8" s="136"/>
      <c r="AT8" s="136"/>
      <c r="AU8" s="136"/>
      <c r="AV8" s="136"/>
      <c r="AW8" s="136"/>
      <c r="AX8" s="136"/>
      <c r="AY8" s="136"/>
      <c r="AZ8" s="136"/>
      <c r="BA8" s="136">
        <v>82.05</v>
      </c>
      <c r="BB8" s="136"/>
      <c r="BC8" s="136"/>
      <c r="BD8" s="136"/>
    </row>
    <row r="9" spans="1:56" ht="28.5" customHeight="1" x14ac:dyDescent="0.25">
      <c r="A9" s="188"/>
      <c r="B9" s="188"/>
      <c r="C9" s="57">
        <v>6</v>
      </c>
      <c r="D9" s="63" t="s">
        <v>44</v>
      </c>
      <c r="E9" s="65" t="s">
        <v>49</v>
      </c>
      <c r="F9" s="33" t="s">
        <v>132</v>
      </c>
      <c r="G9" s="33" t="s">
        <v>132</v>
      </c>
      <c r="H9" s="43" t="s">
        <v>52</v>
      </c>
      <c r="I9" s="42">
        <v>20</v>
      </c>
      <c r="J9" s="42">
        <v>30</v>
      </c>
      <c r="K9" s="45">
        <v>20</v>
      </c>
      <c r="L9" s="148">
        <v>40</v>
      </c>
      <c r="M9" s="149">
        <f t="shared" si="1"/>
        <v>18</v>
      </c>
      <c r="N9" s="40" t="str">
        <f t="shared" si="0"/>
        <v>OK</v>
      </c>
      <c r="O9" s="53"/>
      <c r="P9" s="53"/>
      <c r="Q9" s="53"/>
      <c r="R9" s="53"/>
      <c r="S9" s="53"/>
      <c r="T9" s="53"/>
      <c r="U9" s="53"/>
      <c r="V9" s="61"/>
      <c r="W9" s="61"/>
      <c r="X9" s="61"/>
      <c r="Y9" s="61"/>
      <c r="Z9" s="61"/>
      <c r="AA9" s="61"/>
      <c r="AB9" s="61"/>
      <c r="AC9" s="61"/>
      <c r="AD9" s="61"/>
      <c r="AE9" s="136">
        <v>3</v>
      </c>
      <c r="AF9" s="61"/>
      <c r="AG9" s="61"/>
      <c r="AH9" s="61"/>
      <c r="AI9" s="61"/>
      <c r="AJ9" s="61"/>
      <c r="AK9" s="136">
        <v>5</v>
      </c>
      <c r="AL9" s="136"/>
      <c r="AM9" s="136"/>
      <c r="AN9" s="61"/>
      <c r="AO9" s="61"/>
      <c r="AP9" s="61"/>
      <c r="AQ9" s="61"/>
      <c r="AR9" s="136">
        <v>13</v>
      </c>
      <c r="AS9" s="136"/>
      <c r="AT9" s="136"/>
      <c r="AU9" s="136"/>
      <c r="AV9" s="136"/>
      <c r="AW9" s="136"/>
      <c r="AX9" s="136"/>
      <c r="AY9" s="136"/>
      <c r="AZ9" s="136"/>
      <c r="BA9" s="136">
        <v>1</v>
      </c>
      <c r="BB9" s="136"/>
      <c r="BC9" s="136"/>
      <c r="BD9" s="136"/>
    </row>
    <row r="10" spans="1:56" s="38" customFormat="1" ht="15" customHeight="1" x14ac:dyDescent="0.25">
      <c r="A10" s="188"/>
      <c r="B10" s="188"/>
      <c r="C10" s="57">
        <v>7</v>
      </c>
      <c r="D10" s="63" t="s">
        <v>45</v>
      </c>
      <c r="E10" s="65" t="s">
        <v>48</v>
      </c>
      <c r="F10" s="33" t="s">
        <v>140</v>
      </c>
      <c r="G10" s="33" t="s">
        <v>140</v>
      </c>
      <c r="H10" s="43" t="s">
        <v>51</v>
      </c>
      <c r="I10" s="42"/>
      <c r="J10" s="42"/>
      <c r="K10" s="45">
        <v>58</v>
      </c>
      <c r="L10" s="148">
        <v>250</v>
      </c>
      <c r="M10" s="149">
        <f t="shared" si="1"/>
        <v>201.47</v>
      </c>
      <c r="N10" s="40" t="str">
        <f t="shared" si="0"/>
        <v>OK</v>
      </c>
      <c r="O10" s="61"/>
      <c r="P10" s="61"/>
      <c r="Q10" s="61"/>
      <c r="R10" s="61"/>
      <c r="S10" s="61"/>
      <c r="T10" s="61"/>
      <c r="U10" s="61"/>
      <c r="V10" s="61"/>
      <c r="W10" s="61"/>
      <c r="X10" s="136">
        <v>12.72</v>
      </c>
      <c r="Y10" s="61"/>
      <c r="Z10" s="61"/>
      <c r="AA10" s="61"/>
      <c r="AB10" s="61"/>
      <c r="AC10" s="61"/>
      <c r="AD10" s="61"/>
      <c r="AE10" s="136"/>
      <c r="AF10" s="61"/>
      <c r="AG10" s="61"/>
      <c r="AH10" s="61"/>
      <c r="AI10" s="61"/>
      <c r="AJ10" s="61"/>
      <c r="AK10" s="136">
        <v>16.32</v>
      </c>
      <c r="AL10" s="136"/>
      <c r="AM10" s="136"/>
      <c r="AN10" s="61"/>
      <c r="AO10" s="61"/>
      <c r="AP10" s="61"/>
      <c r="AQ10" s="61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>
        <v>19.489999999999998</v>
      </c>
      <c r="BB10" s="136"/>
      <c r="BC10" s="136"/>
      <c r="BD10" s="136"/>
    </row>
    <row r="11" spans="1:56" s="38" customFormat="1" ht="15" customHeight="1" x14ac:dyDescent="0.25">
      <c r="A11" s="188"/>
      <c r="B11" s="188"/>
      <c r="C11" s="57">
        <v>8</v>
      </c>
      <c r="D11" s="63" t="s">
        <v>46</v>
      </c>
      <c r="E11" s="65" t="s">
        <v>48</v>
      </c>
      <c r="F11" s="33" t="s">
        <v>141</v>
      </c>
      <c r="G11" s="33" t="s">
        <v>141</v>
      </c>
      <c r="H11" s="43" t="s">
        <v>51</v>
      </c>
      <c r="I11" s="42"/>
      <c r="J11" s="42"/>
      <c r="K11" s="45">
        <v>82</v>
      </c>
      <c r="L11" s="148">
        <v>250</v>
      </c>
      <c r="M11" s="149">
        <f t="shared" si="1"/>
        <v>95.5</v>
      </c>
      <c r="N11" s="40" t="str">
        <f t="shared" si="0"/>
        <v>OK</v>
      </c>
      <c r="O11" s="61"/>
      <c r="P11" s="61"/>
      <c r="Q11" s="61"/>
      <c r="R11" s="61"/>
      <c r="S11" s="61"/>
      <c r="T11" s="61"/>
      <c r="U11" s="61"/>
      <c r="V11" s="61"/>
      <c r="W11" s="61"/>
      <c r="X11" s="61">
        <v>90</v>
      </c>
      <c r="Y11" s="61"/>
      <c r="Z11" s="61"/>
      <c r="AA11" s="61"/>
      <c r="AB11" s="61"/>
      <c r="AC11" s="61"/>
      <c r="AD11" s="61"/>
      <c r="AE11" s="136"/>
      <c r="AF11" s="61"/>
      <c r="AG11" s="61"/>
      <c r="AH11" s="61"/>
      <c r="AI11" s="61"/>
      <c r="AJ11" s="61"/>
      <c r="AK11" s="136">
        <v>62.5</v>
      </c>
      <c r="AL11" s="136"/>
      <c r="AM11" s="136"/>
      <c r="AN11" s="61"/>
      <c r="AO11" s="61"/>
      <c r="AP11" s="61"/>
      <c r="AQ11" s="61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>
        <v>2</v>
      </c>
      <c r="BB11" s="136"/>
      <c r="BC11" s="136"/>
      <c r="BD11" s="136"/>
    </row>
    <row r="12" spans="1:56" ht="15" customHeight="1" x14ac:dyDescent="0.25">
      <c r="A12" s="189"/>
      <c r="B12" s="189"/>
      <c r="C12" s="57">
        <v>9</v>
      </c>
      <c r="D12" s="63" t="s">
        <v>47</v>
      </c>
      <c r="E12" s="65" t="s">
        <v>49</v>
      </c>
      <c r="F12" s="33" t="s">
        <v>132</v>
      </c>
      <c r="G12" s="33" t="s">
        <v>132</v>
      </c>
      <c r="H12" s="43" t="s">
        <v>51</v>
      </c>
      <c r="I12" s="42">
        <v>20</v>
      </c>
      <c r="J12" s="42">
        <v>30</v>
      </c>
      <c r="K12" s="45">
        <v>6</v>
      </c>
      <c r="L12" s="148">
        <v>200</v>
      </c>
      <c r="M12" s="149">
        <f t="shared" si="1"/>
        <v>138.53</v>
      </c>
      <c r="N12" s="40" t="str">
        <f t="shared" si="0"/>
        <v>OK</v>
      </c>
      <c r="O12" s="53"/>
      <c r="P12" s="53"/>
      <c r="Q12" s="53"/>
      <c r="R12" s="53"/>
      <c r="S12" s="53"/>
      <c r="T12" s="53"/>
      <c r="U12" s="53"/>
      <c r="V12" s="61"/>
      <c r="W12" s="61"/>
      <c r="X12" s="61">
        <v>35</v>
      </c>
      <c r="Y12" s="61"/>
      <c r="Z12" s="61"/>
      <c r="AA12" s="61"/>
      <c r="AB12" s="61"/>
      <c r="AC12" s="61"/>
      <c r="AD12" s="61"/>
      <c r="AE12" s="136"/>
      <c r="AF12" s="61"/>
      <c r="AG12" s="61"/>
      <c r="AH12" s="61"/>
      <c r="AI12" s="61"/>
      <c r="AJ12" s="61"/>
      <c r="AK12" s="136">
        <v>26.47</v>
      </c>
      <c r="AL12" s="136"/>
      <c r="AM12" s="136"/>
      <c r="AN12" s="61"/>
      <c r="AO12" s="61"/>
      <c r="AP12" s="61"/>
      <c r="AQ12" s="61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</row>
    <row r="13" spans="1:56" ht="15" customHeight="1" x14ac:dyDescent="0.25">
      <c r="A13" s="179" t="s">
        <v>134</v>
      </c>
      <c r="B13" s="179">
        <v>2</v>
      </c>
      <c r="C13" s="56">
        <v>10</v>
      </c>
      <c r="D13" s="62" t="s">
        <v>54</v>
      </c>
      <c r="E13" s="64" t="s">
        <v>48</v>
      </c>
      <c r="F13" s="41" t="s">
        <v>169</v>
      </c>
      <c r="G13" s="41" t="s">
        <v>169</v>
      </c>
      <c r="H13" s="69" t="s">
        <v>51</v>
      </c>
      <c r="I13" s="41"/>
      <c r="J13" s="41"/>
      <c r="K13" s="44">
        <v>750</v>
      </c>
      <c r="L13" s="86">
        <v>100</v>
      </c>
      <c r="M13" s="149">
        <f t="shared" si="1"/>
        <v>41.04</v>
      </c>
      <c r="N13" s="40" t="str">
        <f t="shared" ref="N13:N18" si="2">IF(M13&lt;0,"ATENÇÃO","OK")</f>
        <v>OK</v>
      </c>
      <c r="O13" s="53"/>
      <c r="P13" s="53"/>
      <c r="Q13" s="136">
        <v>24.96</v>
      </c>
      <c r="R13" s="53"/>
      <c r="S13" s="53"/>
      <c r="T13" s="53"/>
      <c r="U13" s="53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>
        <v>30</v>
      </c>
      <c r="AM13" s="61"/>
      <c r="AN13" s="61"/>
      <c r="AO13" s="61"/>
      <c r="AP13" s="61"/>
      <c r="AQ13" s="61"/>
      <c r="AR13" s="136"/>
      <c r="AS13" s="136"/>
      <c r="AT13" s="136"/>
      <c r="AU13" s="136"/>
      <c r="AV13" s="136"/>
      <c r="AW13" s="136"/>
      <c r="AX13" s="136"/>
      <c r="AY13" s="136"/>
      <c r="AZ13" s="136">
        <v>4</v>
      </c>
      <c r="BA13" s="136"/>
      <c r="BB13" s="136"/>
      <c r="BC13" s="136"/>
      <c r="BD13" s="136"/>
    </row>
    <row r="14" spans="1:56" ht="15" customHeight="1" x14ac:dyDescent="0.25">
      <c r="A14" s="186"/>
      <c r="B14" s="186"/>
      <c r="C14" s="56">
        <v>11</v>
      </c>
      <c r="D14" s="62" t="s">
        <v>55</v>
      </c>
      <c r="E14" s="64" t="s">
        <v>48</v>
      </c>
      <c r="F14" s="41" t="s">
        <v>169</v>
      </c>
      <c r="G14" s="41" t="s">
        <v>169</v>
      </c>
      <c r="H14" s="69" t="s">
        <v>51</v>
      </c>
      <c r="I14" s="41"/>
      <c r="J14" s="41"/>
      <c r="K14" s="44">
        <v>120</v>
      </c>
      <c r="L14" s="86">
        <v>100</v>
      </c>
      <c r="M14" s="149">
        <f t="shared" si="1"/>
        <v>90.45</v>
      </c>
      <c r="N14" s="40" t="str">
        <f t="shared" si="2"/>
        <v>OK</v>
      </c>
      <c r="O14" s="53"/>
      <c r="P14" s="53"/>
      <c r="Q14" s="136">
        <v>3.45</v>
      </c>
      <c r="R14" s="53"/>
      <c r="S14" s="53"/>
      <c r="T14" s="53"/>
      <c r="U14" s="53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136">
        <v>3.5</v>
      </c>
      <c r="AN14" s="61"/>
      <c r="AO14" s="61"/>
      <c r="AP14" s="61"/>
      <c r="AQ14" s="61"/>
      <c r="AR14" s="136"/>
      <c r="AS14" s="136"/>
      <c r="AT14" s="136"/>
      <c r="AU14" s="136"/>
      <c r="AV14" s="136"/>
      <c r="AW14" s="136"/>
      <c r="AX14" s="136"/>
      <c r="AY14" s="136"/>
      <c r="AZ14" s="136">
        <v>2.6</v>
      </c>
      <c r="BA14" s="136"/>
      <c r="BB14" s="136"/>
      <c r="BC14" s="136"/>
      <c r="BD14" s="136"/>
    </row>
    <row r="15" spans="1:56" ht="15" customHeight="1" x14ac:dyDescent="0.25">
      <c r="A15" s="186"/>
      <c r="B15" s="186"/>
      <c r="C15" s="56">
        <v>12</v>
      </c>
      <c r="D15" s="62" t="s">
        <v>56</v>
      </c>
      <c r="E15" s="64" t="s">
        <v>49</v>
      </c>
      <c r="F15" s="41" t="s">
        <v>169</v>
      </c>
      <c r="G15" s="41" t="s">
        <v>169</v>
      </c>
      <c r="H15" s="69" t="s">
        <v>51</v>
      </c>
      <c r="I15" s="41"/>
      <c r="J15" s="41"/>
      <c r="K15" s="44">
        <v>20</v>
      </c>
      <c r="L15" s="86">
        <v>100</v>
      </c>
      <c r="M15" s="149">
        <f t="shared" si="1"/>
        <v>45.04</v>
      </c>
      <c r="N15" s="40" t="str">
        <f t="shared" si="2"/>
        <v>OK</v>
      </c>
      <c r="O15" s="53"/>
      <c r="P15" s="53"/>
      <c r="Q15" s="136">
        <v>24.96</v>
      </c>
      <c r="R15" s="53"/>
      <c r="S15" s="53"/>
      <c r="T15" s="53"/>
      <c r="U15" s="53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>
        <v>30</v>
      </c>
      <c r="AM15" s="61"/>
      <c r="AN15" s="61"/>
      <c r="AO15" s="61"/>
      <c r="AP15" s="61"/>
      <c r="AQ15" s="61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</row>
    <row r="16" spans="1:56" ht="15" customHeight="1" x14ac:dyDescent="0.25">
      <c r="A16" s="186"/>
      <c r="B16" s="186"/>
      <c r="C16" s="56">
        <v>13</v>
      </c>
      <c r="D16" s="62" t="s">
        <v>57</v>
      </c>
      <c r="E16" s="64" t="s">
        <v>49</v>
      </c>
      <c r="F16" s="41" t="s">
        <v>169</v>
      </c>
      <c r="G16" s="41" t="s">
        <v>169</v>
      </c>
      <c r="H16" s="69" t="s">
        <v>51</v>
      </c>
      <c r="I16" s="41"/>
      <c r="J16" s="41"/>
      <c r="K16" s="44">
        <v>7.35</v>
      </c>
      <c r="L16" s="86">
        <v>180</v>
      </c>
      <c r="M16" s="149">
        <f t="shared" si="1"/>
        <v>180</v>
      </c>
      <c r="N16" s="40" t="str">
        <f t="shared" si="2"/>
        <v>OK</v>
      </c>
      <c r="O16" s="53"/>
      <c r="P16" s="53"/>
      <c r="Q16" s="136"/>
      <c r="R16" s="53"/>
      <c r="S16" s="53"/>
      <c r="T16" s="53"/>
      <c r="U16" s="53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</row>
    <row r="17" spans="1:56" ht="15" customHeight="1" x14ac:dyDescent="0.25">
      <c r="A17" s="186"/>
      <c r="B17" s="186"/>
      <c r="C17" s="56">
        <v>14</v>
      </c>
      <c r="D17" s="62" t="s">
        <v>58</v>
      </c>
      <c r="E17" s="64" t="s">
        <v>49</v>
      </c>
      <c r="F17" s="41" t="s">
        <v>169</v>
      </c>
      <c r="G17" s="41" t="s">
        <v>169</v>
      </c>
      <c r="H17" s="69" t="s">
        <v>51</v>
      </c>
      <c r="I17" s="41"/>
      <c r="J17" s="41"/>
      <c r="K17" s="44">
        <v>55.24</v>
      </c>
      <c r="L17" s="86">
        <v>20</v>
      </c>
      <c r="M17" s="149">
        <f t="shared" si="1"/>
        <v>16</v>
      </c>
      <c r="N17" s="40" t="str">
        <f t="shared" si="2"/>
        <v>OK</v>
      </c>
      <c r="O17" s="53"/>
      <c r="P17" s="53"/>
      <c r="Q17" s="136">
        <v>2</v>
      </c>
      <c r="R17" s="53"/>
      <c r="S17" s="53"/>
      <c r="T17" s="53"/>
      <c r="U17" s="136">
        <v>2</v>
      </c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</row>
    <row r="18" spans="1:56" ht="15" customHeight="1" x14ac:dyDescent="0.25">
      <c r="A18" s="186"/>
      <c r="B18" s="186"/>
      <c r="C18" s="56">
        <v>15</v>
      </c>
      <c r="D18" s="62" t="s">
        <v>59</v>
      </c>
      <c r="E18" s="64" t="s">
        <v>49</v>
      </c>
      <c r="F18" s="41" t="s">
        <v>169</v>
      </c>
      <c r="G18" s="41" t="s">
        <v>169</v>
      </c>
      <c r="H18" s="69" t="s">
        <v>51</v>
      </c>
      <c r="I18" s="41"/>
      <c r="J18" s="41"/>
      <c r="K18" s="44">
        <v>43.87</v>
      </c>
      <c r="L18" s="86">
        <v>180</v>
      </c>
      <c r="M18" s="149">
        <f t="shared" si="1"/>
        <v>104.41</v>
      </c>
      <c r="N18" s="40" t="str">
        <f t="shared" si="2"/>
        <v>OK</v>
      </c>
      <c r="O18" s="53"/>
      <c r="P18" s="53"/>
      <c r="Q18" s="136">
        <v>14.96</v>
      </c>
      <c r="R18" s="53"/>
      <c r="S18" s="53"/>
      <c r="T18" s="136"/>
      <c r="U18" s="136">
        <v>30.63</v>
      </c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>
        <v>30</v>
      </c>
      <c r="AM18" s="61"/>
      <c r="AN18" s="61"/>
      <c r="AO18" s="61"/>
      <c r="AP18" s="61"/>
      <c r="AQ18" s="61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</row>
    <row r="19" spans="1:56" ht="42.75" customHeight="1" x14ac:dyDescent="0.25">
      <c r="A19" s="59" t="s">
        <v>144</v>
      </c>
      <c r="B19" s="59">
        <v>3</v>
      </c>
      <c r="C19" s="57">
        <v>16</v>
      </c>
      <c r="D19" s="63" t="s">
        <v>61</v>
      </c>
      <c r="E19" s="65" t="s">
        <v>49</v>
      </c>
      <c r="F19" s="33" t="s">
        <v>142</v>
      </c>
      <c r="G19" s="33" t="s">
        <v>143</v>
      </c>
      <c r="H19" s="43" t="s">
        <v>51</v>
      </c>
      <c r="I19" s="42"/>
      <c r="J19" s="42"/>
      <c r="K19" s="45">
        <v>10.47</v>
      </c>
      <c r="L19" s="34">
        <v>50</v>
      </c>
      <c r="M19" s="149">
        <f t="shared" si="1"/>
        <v>0</v>
      </c>
      <c r="N19" s="40" t="str">
        <f t="shared" ref="N19:N68" si="3">IF(M19&lt;0,"ATENÇÃO","OK")</f>
        <v>OK</v>
      </c>
      <c r="O19" s="53"/>
      <c r="P19" s="53"/>
      <c r="Q19" s="53"/>
      <c r="R19" s="53"/>
      <c r="S19" s="53"/>
      <c r="T19" s="53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136"/>
      <c r="AS19" s="136"/>
      <c r="AT19" s="136"/>
      <c r="AU19" s="136"/>
      <c r="AV19" s="136">
        <v>50</v>
      </c>
      <c r="AW19" s="136"/>
      <c r="AX19" s="136"/>
      <c r="AY19" s="136"/>
      <c r="AZ19" s="136"/>
      <c r="BA19" s="136"/>
      <c r="BB19" s="136"/>
      <c r="BC19" s="136"/>
      <c r="BD19" s="136"/>
    </row>
    <row r="20" spans="1:56" ht="14.25" customHeight="1" x14ac:dyDescent="0.25">
      <c r="A20" s="179" t="s">
        <v>134</v>
      </c>
      <c r="B20" s="179">
        <v>4</v>
      </c>
      <c r="C20" s="56">
        <v>17</v>
      </c>
      <c r="D20" s="62" t="s">
        <v>62</v>
      </c>
      <c r="E20" s="135" t="s">
        <v>48</v>
      </c>
      <c r="F20" s="32" t="s">
        <v>169</v>
      </c>
      <c r="G20" s="32" t="s">
        <v>169</v>
      </c>
      <c r="H20" s="69" t="s">
        <v>51</v>
      </c>
      <c r="I20" s="41"/>
      <c r="J20" s="41"/>
      <c r="K20" s="44">
        <v>864</v>
      </c>
      <c r="L20" s="86">
        <v>50</v>
      </c>
      <c r="M20" s="149">
        <f t="shared" si="1"/>
        <v>0.17000000000000171</v>
      </c>
      <c r="N20" s="40" t="str">
        <f t="shared" si="3"/>
        <v>OK</v>
      </c>
      <c r="O20" s="53"/>
      <c r="P20" s="53"/>
      <c r="Q20" s="136">
        <v>26.74</v>
      </c>
      <c r="R20" s="53"/>
      <c r="S20" s="53"/>
      <c r="T20" s="136"/>
      <c r="U20" s="136">
        <v>7.59</v>
      </c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136">
        <v>13.5</v>
      </c>
      <c r="AN20" s="61"/>
      <c r="AO20" s="61"/>
      <c r="AP20" s="61"/>
      <c r="AQ20" s="61"/>
      <c r="AR20" s="136"/>
      <c r="AS20" s="136"/>
      <c r="AT20" s="136"/>
      <c r="AU20" s="136"/>
      <c r="AV20" s="136"/>
      <c r="AW20" s="136"/>
      <c r="AX20" s="136"/>
      <c r="AY20" s="136"/>
      <c r="AZ20" s="136">
        <v>2</v>
      </c>
      <c r="BA20" s="136"/>
      <c r="BB20" s="136"/>
      <c r="BC20" s="136"/>
      <c r="BD20" s="136"/>
    </row>
    <row r="21" spans="1:56" ht="15" customHeight="1" x14ac:dyDescent="0.25">
      <c r="A21" s="186"/>
      <c r="B21" s="186"/>
      <c r="C21" s="56">
        <v>18</v>
      </c>
      <c r="D21" s="62" t="s">
        <v>63</v>
      </c>
      <c r="E21" s="135" t="s">
        <v>48</v>
      </c>
      <c r="F21" s="32" t="s">
        <v>169</v>
      </c>
      <c r="G21" s="32" t="s">
        <v>169</v>
      </c>
      <c r="H21" s="69" t="s">
        <v>52</v>
      </c>
      <c r="I21" s="41"/>
      <c r="J21" s="41"/>
      <c r="K21" s="44">
        <v>950</v>
      </c>
      <c r="L21" s="86">
        <v>15</v>
      </c>
      <c r="M21" s="149">
        <f t="shared" si="1"/>
        <v>12</v>
      </c>
      <c r="N21" s="40" t="str">
        <f t="shared" si="3"/>
        <v>OK</v>
      </c>
      <c r="O21" s="53"/>
      <c r="P21" s="53"/>
      <c r="Q21" s="136"/>
      <c r="R21" s="53"/>
      <c r="S21" s="53"/>
      <c r="T21" s="53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>
        <v>3</v>
      </c>
      <c r="AM21" s="61"/>
      <c r="AN21" s="61"/>
      <c r="AO21" s="61"/>
      <c r="AP21" s="61"/>
      <c r="AQ21" s="61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</row>
    <row r="22" spans="1:56" ht="15" customHeight="1" x14ac:dyDescent="0.25">
      <c r="A22" s="186"/>
      <c r="B22" s="186"/>
      <c r="C22" s="56">
        <v>19</v>
      </c>
      <c r="D22" s="62" t="s">
        <v>64</v>
      </c>
      <c r="E22" s="135" t="s">
        <v>49</v>
      </c>
      <c r="F22" s="32" t="s">
        <v>169</v>
      </c>
      <c r="G22" s="32" t="s">
        <v>169</v>
      </c>
      <c r="H22" s="69" t="s">
        <v>52</v>
      </c>
      <c r="I22" s="41"/>
      <c r="J22" s="41"/>
      <c r="K22" s="44">
        <v>37.979999999999997</v>
      </c>
      <c r="L22" s="86">
        <v>15</v>
      </c>
      <c r="M22" s="149">
        <f t="shared" si="1"/>
        <v>12</v>
      </c>
      <c r="N22" s="40" t="str">
        <f t="shared" si="3"/>
        <v>OK</v>
      </c>
      <c r="O22" s="53"/>
      <c r="P22" s="53"/>
      <c r="Q22" s="136"/>
      <c r="R22" s="53"/>
      <c r="S22" s="53"/>
      <c r="T22" s="53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>
        <v>3</v>
      </c>
      <c r="AM22" s="61"/>
      <c r="AN22" s="61"/>
      <c r="AO22" s="61"/>
      <c r="AP22" s="61"/>
      <c r="AQ22" s="61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</row>
    <row r="23" spans="1:56" ht="30" x14ac:dyDescent="0.25">
      <c r="A23" s="59" t="s">
        <v>144</v>
      </c>
      <c r="B23" s="59">
        <v>5</v>
      </c>
      <c r="C23" s="57">
        <v>20</v>
      </c>
      <c r="D23" s="63" t="s">
        <v>67</v>
      </c>
      <c r="E23" s="65" t="s">
        <v>48</v>
      </c>
      <c r="F23" s="33" t="s">
        <v>145</v>
      </c>
      <c r="G23" s="33" t="s">
        <v>146</v>
      </c>
      <c r="H23" s="43" t="s">
        <v>51</v>
      </c>
      <c r="I23" s="42"/>
      <c r="J23" s="42"/>
      <c r="K23" s="45">
        <v>73.8</v>
      </c>
      <c r="L23" s="34">
        <v>3000</v>
      </c>
      <c r="M23" s="149">
        <f t="shared" si="1"/>
        <v>0</v>
      </c>
      <c r="N23" s="40" t="str">
        <f t="shared" si="3"/>
        <v>OK</v>
      </c>
      <c r="O23" s="53"/>
      <c r="P23" s="53"/>
      <c r="Q23" s="53"/>
      <c r="R23" s="53"/>
      <c r="S23" s="53">
        <v>1000</v>
      </c>
      <c r="T23" s="53"/>
      <c r="V23" s="136">
        <v>55</v>
      </c>
      <c r="W23" s="61"/>
      <c r="X23" s="61"/>
      <c r="Y23" s="61"/>
      <c r="Z23" s="61"/>
      <c r="AA23" s="61"/>
      <c r="AB23" s="61"/>
      <c r="AC23" s="61">
        <v>323</v>
      </c>
      <c r="AD23" s="61"/>
      <c r="AE23" s="61"/>
      <c r="AF23" s="61"/>
      <c r="AG23" s="61"/>
      <c r="AH23" s="61"/>
      <c r="AI23" s="61"/>
      <c r="AJ23" s="61">
        <v>577</v>
      </c>
      <c r="AK23" s="61"/>
      <c r="AL23" s="61"/>
      <c r="AM23" s="61"/>
      <c r="AN23" s="61"/>
      <c r="AO23" s="61"/>
      <c r="AP23" s="61"/>
      <c r="AQ23" s="153">
        <v>-277</v>
      </c>
      <c r="AR23" s="136"/>
      <c r="AS23" s="136"/>
      <c r="AT23" s="136"/>
      <c r="AU23" s="136"/>
      <c r="AV23" s="136">
        <v>1322</v>
      </c>
      <c r="AW23" s="136"/>
      <c r="AX23" s="136"/>
      <c r="AY23" s="136"/>
      <c r="AZ23" s="136"/>
      <c r="BA23" s="136"/>
      <c r="BB23" s="136"/>
      <c r="BC23" s="136"/>
      <c r="BD23" s="136"/>
    </row>
    <row r="24" spans="1:56" ht="30" x14ac:dyDescent="0.25">
      <c r="A24" s="177" t="s">
        <v>144</v>
      </c>
      <c r="B24" s="179">
        <v>6</v>
      </c>
      <c r="C24" s="56">
        <v>21</v>
      </c>
      <c r="D24" s="62" t="s">
        <v>68</v>
      </c>
      <c r="E24" s="64" t="s">
        <v>48</v>
      </c>
      <c r="F24" s="32" t="s">
        <v>147</v>
      </c>
      <c r="G24" s="32" t="s">
        <v>147</v>
      </c>
      <c r="H24" s="69" t="s">
        <v>51</v>
      </c>
      <c r="I24" s="41"/>
      <c r="J24" s="41"/>
      <c r="K24" s="44">
        <v>327.76</v>
      </c>
      <c r="L24" s="34">
        <v>50</v>
      </c>
      <c r="M24" s="149">
        <f t="shared" si="1"/>
        <v>45.5</v>
      </c>
      <c r="N24" s="40" t="str">
        <f t="shared" si="3"/>
        <v>OK</v>
      </c>
      <c r="O24" s="53"/>
      <c r="P24" s="53"/>
      <c r="Q24" s="53"/>
      <c r="R24" s="53"/>
      <c r="S24" s="53"/>
      <c r="T24" s="53"/>
      <c r="U24" s="53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150">
        <v>4.5</v>
      </c>
      <c r="AK24" s="61"/>
      <c r="AL24" s="61"/>
      <c r="AM24" s="61"/>
      <c r="AN24" s="61"/>
      <c r="AO24" s="61"/>
      <c r="AP24" s="61"/>
      <c r="AQ24" s="61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</row>
    <row r="25" spans="1:56" ht="30" x14ac:dyDescent="0.25">
      <c r="A25" s="178"/>
      <c r="B25" s="167"/>
      <c r="C25" s="75">
        <v>22</v>
      </c>
      <c r="D25" s="62" t="s">
        <v>69</v>
      </c>
      <c r="E25" s="135" t="s">
        <v>48</v>
      </c>
      <c r="F25" s="32" t="s">
        <v>147</v>
      </c>
      <c r="G25" s="32" t="s">
        <v>147</v>
      </c>
      <c r="H25" s="69" t="s">
        <v>51</v>
      </c>
      <c r="I25" s="77"/>
      <c r="J25" s="77"/>
      <c r="K25" s="78">
        <v>99.92</v>
      </c>
      <c r="L25" s="34">
        <v>50</v>
      </c>
      <c r="M25" s="149">
        <f t="shared" si="1"/>
        <v>50</v>
      </c>
      <c r="N25" s="40" t="str">
        <f t="shared" si="3"/>
        <v>OK</v>
      </c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</row>
    <row r="26" spans="1:56" x14ac:dyDescent="0.25">
      <c r="A26" s="172" t="s">
        <v>155</v>
      </c>
      <c r="B26" s="161">
        <v>7</v>
      </c>
      <c r="C26" s="82">
        <v>23</v>
      </c>
      <c r="D26" s="63" t="s">
        <v>71</v>
      </c>
      <c r="E26" s="65" t="s">
        <v>49</v>
      </c>
      <c r="F26" s="84" t="s">
        <v>132</v>
      </c>
      <c r="G26" s="84" t="s">
        <v>132</v>
      </c>
      <c r="H26" s="43" t="s">
        <v>51</v>
      </c>
      <c r="I26" s="84"/>
      <c r="J26" s="84"/>
      <c r="K26" s="85">
        <v>52.28</v>
      </c>
      <c r="L26" s="86">
        <v>105</v>
      </c>
      <c r="M26" s="149">
        <f t="shared" si="1"/>
        <v>0</v>
      </c>
      <c r="N26" s="40" t="str">
        <f t="shared" si="3"/>
        <v>OK</v>
      </c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61">
        <v>105</v>
      </c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</row>
    <row r="27" spans="1:56" ht="30" x14ac:dyDescent="0.25">
      <c r="A27" s="173"/>
      <c r="B27" s="162"/>
      <c r="C27" s="82">
        <v>24</v>
      </c>
      <c r="D27" s="63" t="s">
        <v>72</v>
      </c>
      <c r="E27" s="65" t="s">
        <v>48</v>
      </c>
      <c r="F27" s="84" t="s">
        <v>132</v>
      </c>
      <c r="G27" s="84" t="s">
        <v>132</v>
      </c>
      <c r="H27" s="43" t="s">
        <v>80</v>
      </c>
      <c r="I27" s="84"/>
      <c r="J27" s="84"/>
      <c r="K27" s="85">
        <v>21.42</v>
      </c>
      <c r="L27" s="86">
        <v>115</v>
      </c>
      <c r="M27" s="149">
        <f t="shared" si="1"/>
        <v>0</v>
      </c>
      <c r="N27" s="40" t="str">
        <f t="shared" si="3"/>
        <v>OK</v>
      </c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>
        <v>115</v>
      </c>
      <c r="AP27" s="61"/>
      <c r="AQ27" s="61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6"/>
    </row>
    <row r="28" spans="1:56" ht="30" x14ac:dyDescent="0.25">
      <c r="A28" s="173"/>
      <c r="B28" s="162"/>
      <c r="C28" s="82">
        <v>25</v>
      </c>
      <c r="D28" s="63" t="s">
        <v>73</v>
      </c>
      <c r="E28" s="65" t="s">
        <v>49</v>
      </c>
      <c r="F28" s="84" t="s">
        <v>132</v>
      </c>
      <c r="G28" s="84" t="s">
        <v>132</v>
      </c>
      <c r="H28" s="43" t="s">
        <v>51</v>
      </c>
      <c r="I28" s="84"/>
      <c r="J28" s="84"/>
      <c r="K28" s="85">
        <v>62.82</v>
      </c>
      <c r="L28" s="86">
        <v>30</v>
      </c>
      <c r="M28" s="149">
        <f t="shared" si="1"/>
        <v>0</v>
      </c>
      <c r="N28" s="40" t="str">
        <f t="shared" si="3"/>
        <v>OK</v>
      </c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61">
        <v>30</v>
      </c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</row>
    <row r="29" spans="1:56" ht="30" x14ac:dyDescent="0.25">
      <c r="A29" s="173"/>
      <c r="B29" s="162"/>
      <c r="C29" s="82">
        <v>26</v>
      </c>
      <c r="D29" s="63" t="s">
        <v>74</v>
      </c>
      <c r="E29" s="65" t="s">
        <v>49</v>
      </c>
      <c r="F29" s="84" t="s">
        <v>132</v>
      </c>
      <c r="G29" s="84" t="s">
        <v>132</v>
      </c>
      <c r="H29" s="43" t="s">
        <v>51</v>
      </c>
      <c r="I29" s="84"/>
      <c r="J29" s="84"/>
      <c r="K29" s="85">
        <v>18.93</v>
      </c>
      <c r="L29" s="86">
        <v>70</v>
      </c>
      <c r="M29" s="149">
        <f t="shared" si="1"/>
        <v>0</v>
      </c>
      <c r="N29" s="40" t="str">
        <f t="shared" si="3"/>
        <v>OK</v>
      </c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61">
        <v>70</v>
      </c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136"/>
      <c r="AS29" s="136"/>
      <c r="AT29" s="136"/>
      <c r="AU29" s="136"/>
      <c r="AV29" s="136"/>
      <c r="AW29" s="154">
        <v>-200</v>
      </c>
      <c r="AX29" s="155"/>
      <c r="AY29" s="136">
        <v>200</v>
      </c>
      <c r="AZ29" s="136"/>
      <c r="BA29" s="136"/>
      <c r="BB29" s="136"/>
      <c r="BC29" s="136"/>
      <c r="BD29" s="136"/>
    </row>
    <row r="30" spans="1:56" x14ac:dyDescent="0.25">
      <c r="A30" s="173"/>
      <c r="B30" s="162"/>
      <c r="C30" s="82">
        <v>27</v>
      </c>
      <c r="D30" s="63" t="s">
        <v>75</v>
      </c>
      <c r="E30" s="65" t="s">
        <v>78</v>
      </c>
      <c r="F30" s="84" t="s">
        <v>151</v>
      </c>
      <c r="G30" s="84" t="s">
        <v>151</v>
      </c>
      <c r="H30" s="43" t="s">
        <v>81</v>
      </c>
      <c r="I30" s="84"/>
      <c r="J30" s="84"/>
      <c r="K30" s="85">
        <v>0.75</v>
      </c>
      <c r="L30" s="86">
        <v>1500</v>
      </c>
      <c r="M30" s="149">
        <f t="shared" si="1"/>
        <v>1500</v>
      </c>
      <c r="N30" s="40" t="str">
        <f t="shared" si="3"/>
        <v>OK</v>
      </c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</row>
    <row r="31" spans="1:56" ht="30" x14ac:dyDescent="0.25">
      <c r="A31" s="174"/>
      <c r="B31" s="163"/>
      <c r="C31" s="82">
        <v>28</v>
      </c>
      <c r="D31" s="63" t="s">
        <v>76</v>
      </c>
      <c r="E31" s="135" t="s">
        <v>101</v>
      </c>
      <c r="F31" s="84" t="s">
        <v>152</v>
      </c>
      <c r="G31" s="84" t="s">
        <v>152</v>
      </c>
      <c r="H31" s="43" t="s">
        <v>52</v>
      </c>
      <c r="I31" s="84"/>
      <c r="J31" s="84"/>
      <c r="K31" s="85">
        <v>2229.5</v>
      </c>
      <c r="L31" s="86">
        <v>8</v>
      </c>
      <c r="M31" s="149">
        <f t="shared" si="1"/>
        <v>8</v>
      </c>
      <c r="N31" s="40" t="str">
        <f t="shared" si="3"/>
        <v>OK</v>
      </c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</row>
    <row r="32" spans="1:56" x14ac:dyDescent="0.25">
      <c r="A32" s="168" t="s">
        <v>134</v>
      </c>
      <c r="B32" s="166">
        <v>8</v>
      </c>
      <c r="C32" s="75">
        <v>29</v>
      </c>
      <c r="D32" s="62" t="s">
        <v>82</v>
      </c>
      <c r="E32" s="64" t="s">
        <v>48</v>
      </c>
      <c r="F32" s="77" t="s">
        <v>170</v>
      </c>
      <c r="G32" s="77" t="s">
        <v>170</v>
      </c>
      <c r="H32" s="69" t="s">
        <v>51</v>
      </c>
      <c r="I32" s="77"/>
      <c r="J32" s="77"/>
      <c r="K32" s="78">
        <v>135</v>
      </c>
      <c r="L32" s="86">
        <v>200</v>
      </c>
      <c r="M32" s="149">
        <f t="shared" si="1"/>
        <v>175</v>
      </c>
      <c r="N32" s="40" t="str">
        <f t="shared" si="3"/>
        <v>OK</v>
      </c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61"/>
      <c r="AE32" s="61"/>
      <c r="AF32" s="61"/>
      <c r="AG32" s="61"/>
      <c r="AH32" s="61"/>
      <c r="AI32" s="61"/>
      <c r="AJ32" s="61"/>
      <c r="AK32" s="61"/>
      <c r="AL32" s="61">
        <v>25</v>
      </c>
      <c r="AM32" s="61"/>
      <c r="AN32" s="61"/>
      <c r="AO32" s="61"/>
      <c r="AP32" s="61"/>
      <c r="AQ32" s="61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</row>
    <row r="33" spans="1:57" x14ac:dyDescent="0.25">
      <c r="A33" s="171"/>
      <c r="B33" s="170"/>
      <c r="C33" s="75">
        <v>30</v>
      </c>
      <c r="D33" s="62" t="s">
        <v>83</v>
      </c>
      <c r="E33" s="135" t="s">
        <v>48</v>
      </c>
      <c r="F33" s="77" t="s">
        <v>171</v>
      </c>
      <c r="G33" s="77" t="s">
        <v>171</v>
      </c>
      <c r="H33" s="69" t="s">
        <v>51</v>
      </c>
      <c r="I33" s="77"/>
      <c r="J33" s="77"/>
      <c r="K33" s="78">
        <v>103.22</v>
      </c>
      <c r="L33" s="86">
        <v>80</v>
      </c>
      <c r="M33" s="149">
        <f t="shared" si="1"/>
        <v>0</v>
      </c>
      <c r="N33" s="40" t="str">
        <f t="shared" si="3"/>
        <v>OK</v>
      </c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136"/>
      <c r="AS33" s="136"/>
      <c r="AT33" s="136"/>
      <c r="AU33" s="136"/>
      <c r="AV33" s="136"/>
      <c r="AW33" s="136"/>
      <c r="AX33" s="136"/>
      <c r="AY33" s="136"/>
      <c r="AZ33" s="136">
        <v>80</v>
      </c>
      <c r="BA33" s="136"/>
      <c r="BB33" s="136"/>
      <c r="BC33" s="136"/>
      <c r="BD33" s="136"/>
    </row>
    <row r="34" spans="1:57" x14ac:dyDescent="0.25">
      <c r="A34" s="169"/>
      <c r="B34" s="167"/>
      <c r="C34" s="75">
        <v>31</v>
      </c>
      <c r="D34" s="62" t="s">
        <v>84</v>
      </c>
      <c r="E34" s="135" t="s">
        <v>49</v>
      </c>
      <c r="F34" s="77" t="s">
        <v>169</v>
      </c>
      <c r="G34" s="77" t="s">
        <v>169</v>
      </c>
      <c r="H34" s="69" t="s">
        <v>51</v>
      </c>
      <c r="I34" s="77"/>
      <c r="J34" s="77"/>
      <c r="K34" s="78">
        <v>7.2</v>
      </c>
      <c r="L34" s="86">
        <v>80</v>
      </c>
      <c r="M34" s="149">
        <f t="shared" si="1"/>
        <v>0</v>
      </c>
      <c r="N34" s="40" t="str">
        <f t="shared" si="3"/>
        <v>OK</v>
      </c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136"/>
      <c r="AS34" s="136"/>
      <c r="AT34" s="136"/>
      <c r="AU34" s="136"/>
      <c r="AV34" s="136"/>
      <c r="AW34" s="136"/>
      <c r="AX34" s="136"/>
      <c r="AY34" s="136"/>
      <c r="AZ34" s="136">
        <v>80</v>
      </c>
      <c r="BA34" s="136"/>
      <c r="BB34" s="136"/>
      <c r="BC34" s="136"/>
      <c r="BD34" s="136"/>
    </row>
    <row r="35" spans="1:57" ht="30" x14ac:dyDescent="0.25">
      <c r="A35" s="172" t="s">
        <v>156</v>
      </c>
      <c r="B35" s="161">
        <v>9</v>
      </c>
      <c r="C35" s="82">
        <v>32</v>
      </c>
      <c r="D35" s="63" t="s">
        <v>86</v>
      </c>
      <c r="E35" s="65" t="s">
        <v>48</v>
      </c>
      <c r="F35" s="93" t="s">
        <v>153</v>
      </c>
      <c r="G35" s="93" t="s">
        <v>154</v>
      </c>
      <c r="H35" s="43" t="s">
        <v>52</v>
      </c>
      <c r="I35" s="84"/>
      <c r="J35" s="84"/>
      <c r="K35" s="85">
        <v>1663.62</v>
      </c>
      <c r="L35" s="86">
        <v>4</v>
      </c>
      <c r="M35" s="149">
        <f t="shared" si="1"/>
        <v>0</v>
      </c>
      <c r="N35" s="40" t="str">
        <f t="shared" si="3"/>
        <v>OK</v>
      </c>
      <c r="O35" s="79"/>
      <c r="P35" s="137">
        <v>3</v>
      </c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>
        <v>1</v>
      </c>
      <c r="AP35" s="61"/>
      <c r="AQ35" s="153">
        <v>-1</v>
      </c>
      <c r="AR35" s="136"/>
      <c r="AS35" s="136"/>
      <c r="AT35" s="136"/>
      <c r="AU35" s="136">
        <v>1</v>
      </c>
      <c r="AV35" s="136"/>
      <c r="AW35" s="136"/>
      <c r="AX35" s="136"/>
      <c r="AY35" s="136"/>
      <c r="AZ35" s="136"/>
      <c r="BA35" s="136"/>
      <c r="BB35" s="136"/>
      <c r="BC35" s="136"/>
      <c r="BD35" s="136"/>
    </row>
    <row r="36" spans="1:57" ht="30" x14ac:dyDescent="0.25">
      <c r="A36" s="174"/>
      <c r="B36" s="163"/>
      <c r="C36" s="82">
        <v>33</v>
      </c>
      <c r="D36" s="63" t="s">
        <v>87</v>
      </c>
      <c r="E36" s="135" t="s">
        <v>48</v>
      </c>
      <c r="F36" s="93" t="s">
        <v>153</v>
      </c>
      <c r="G36" s="93" t="s">
        <v>154</v>
      </c>
      <c r="H36" s="43" t="s">
        <v>51</v>
      </c>
      <c r="I36" s="84"/>
      <c r="J36" s="84"/>
      <c r="K36" s="85">
        <v>486.38</v>
      </c>
      <c r="L36" s="86">
        <v>50</v>
      </c>
      <c r="M36" s="149">
        <f t="shared" si="1"/>
        <v>0</v>
      </c>
      <c r="N36" s="40" t="str">
        <f t="shared" si="3"/>
        <v>OK</v>
      </c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136">
        <v>11.45</v>
      </c>
      <c r="AP36" s="61"/>
      <c r="AQ36" s="61"/>
      <c r="AR36" s="136"/>
      <c r="AS36" s="136"/>
      <c r="AT36" s="136"/>
      <c r="AU36" s="136">
        <v>8.1999999999999993</v>
      </c>
      <c r="AV36" s="136"/>
      <c r="AW36" s="136"/>
      <c r="AX36" s="136"/>
      <c r="AY36" s="136"/>
      <c r="AZ36" s="136"/>
      <c r="BA36" s="136"/>
      <c r="BB36" s="136"/>
      <c r="BC36" s="136"/>
      <c r="BD36" s="136">
        <v>30.35</v>
      </c>
      <c r="BE36" s="157"/>
    </row>
    <row r="37" spans="1:57" x14ac:dyDescent="0.25">
      <c r="A37" s="168" t="s">
        <v>155</v>
      </c>
      <c r="B37" s="166">
        <v>10</v>
      </c>
      <c r="C37" s="75">
        <v>34</v>
      </c>
      <c r="D37" s="62" t="s">
        <v>89</v>
      </c>
      <c r="E37" s="64" t="s">
        <v>48</v>
      </c>
      <c r="F37" s="77" t="s">
        <v>167</v>
      </c>
      <c r="G37" s="77" t="s">
        <v>167</v>
      </c>
      <c r="H37" s="69" t="s">
        <v>93</v>
      </c>
      <c r="I37" s="77"/>
      <c r="J37" s="77"/>
      <c r="K37" s="78">
        <v>100.04</v>
      </c>
      <c r="L37" s="86">
        <v>300</v>
      </c>
      <c r="M37" s="149">
        <f t="shared" si="1"/>
        <v>0</v>
      </c>
      <c r="N37" s="40" t="str">
        <f t="shared" si="3"/>
        <v>OK</v>
      </c>
      <c r="O37" s="138">
        <v>80</v>
      </c>
      <c r="P37" s="134"/>
      <c r="Q37" s="134"/>
      <c r="R37" s="79"/>
      <c r="S37" s="79"/>
      <c r="T37" s="137">
        <v>215</v>
      </c>
      <c r="U37" s="79"/>
      <c r="V37" s="79"/>
      <c r="W37" s="79"/>
      <c r="X37" s="79"/>
      <c r="Y37" s="137">
        <v>5</v>
      </c>
      <c r="Z37" s="79"/>
      <c r="AA37" s="79"/>
      <c r="AB37" s="79"/>
      <c r="AC37" s="79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</row>
    <row r="38" spans="1:57" x14ac:dyDescent="0.25">
      <c r="A38" s="171"/>
      <c r="B38" s="170"/>
      <c r="C38" s="75">
        <v>35</v>
      </c>
      <c r="D38" s="62" t="s">
        <v>90</v>
      </c>
      <c r="E38" s="135" t="s">
        <v>49</v>
      </c>
      <c r="F38" s="77" t="s">
        <v>132</v>
      </c>
      <c r="G38" s="77" t="s">
        <v>132</v>
      </c>
      <c r="H38" s="69" t="s">
        <v>93</v>
      </c>
      <c r="I38" s="77"/>
      <c r="J38" s="77"/>
      <c r="K38" s="78">
        <v>10.33</v>
      </c>
      <c r="L38" s="86">
        <v>300</v>
      </c>
      <c r="M38" s="149">
        <f t="shared" si="1"/>
        <v>0</v>
      </c>
      <c r="N38" s="40" t="str">
        <f t="shared" si="3"/>
        <v>OK</v>
      </c>
      <c r="O38" s="138">
        <v>80</v>
      </c>
      <c r="P38" s="134"/>
      <c r="Q38" s="134"/>
      <c r="R38" s="79"/>
      <c r="S38" s="79"/>
      <c r="T38" s="137">
        <v>192</v>
      </c>
      <c r="U38" s="79"/>
      <c r="V38" s="79"/>
      <c r="W38" s="79"/>
      <c r="X38" s="79"/>
      <c r="Y38" s="137">
        <v>28</v>
      </c>
      <c r="Z38" s="79"/>
      <c r="AA38" s="79"/>
      <c r="AB38" s="79"/>
      <c r="AC38" s="79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</row>
    <row r="39" spans="1:57" x14ac:dyDescent="0.25">
      <c r="A39" s="169"/>
      <c r="B39" s="167"/>
      <c r="C39" s="75">
        <v>36</v>
      </c>
      <c r="D39" s="62" t="s">
        <v>91</v>
      </c>
      <c r="E39" s="135" t="s">
        <v>49</v>
      </c>
      <c r="F39" s="77" t="s">
        <v>132</v>
      </c>
      <c r="G39" s="77" t="s">
        <v>132</v>
      </c>
      <c r="H39" s="69" t="s">
        <v>51</v>
      </c>
      <c r="I39" s="77"/>
      <c r="J39" s="77"/>
      <c r="K39" s="78">
        <v>17.79</v>
      </c>
      <c r="L39" s="86">
        <v>300</v>
      </c>
      <c r="M39" s="149">
        <f t="shared" si="1"/>
        <v>0</v>
      </c>
      <c r="N39" s="40" t="str">
        <f t="shared" si="3"/>
        <v>OK</v>
      </c>
      <c r="O39" s="79"/>
      <c r="P39" s="79"/>
      <c r="Q39" s="79"/>
      <c r="R39" s="79"/>
      <c r="S39" s="79"/>
      <c r="T39" s="137">
        <v>250</v>
      </c>
      <c r="U39" s="79"/>
      <c r="V39" s="79"/>
      <c r="W39" s="79"/>
      <c r="X39" s="79"/>
      <c r="Y39" s="137">
        <v>50</v>
      </c>
      <c r="Z39" s="79"/>
      <c r="AA39" s="79"/>
      <c r="AB39" s="79"/>
      <c r="AC39" s="79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</row>
    <row r="40" spans="1:57" ht="30" x14ac:dyDescent="0.25">
      <c r="A40" s="172" t="s">
        <v>155</v>
      </c>
      <c r="B40" s="161">
        <v>11</v>
      </c>
      <c r="C40" s="82">
        <v>37</v>
      </c>
      <c r="D40" s="63" t="s">
        <v>94</v>
      </c>
      <c r="E40" s="65" t="s">
        <v>48</v>
      </c>
      <c r="F40" s="84" t="s">
        <v>157</v>
      </c>
      <c r="G40" s="93" t="s">
        <v>154</v>
      </c>
      <c r="H40" s="43" t="s">
        <v>51</v>
      </c>
      <c r="I40" s="84"/>
      <c r="J40" s="84"/>
      <c r="K40" s="85">
        <v>300.76</v>
      </c>
      <c r="L40" s="86">
        <v>50</v>
      </c>
      <c r="M40" s="149">
        <f t="shared" si="1"/>
        <v>0</v>
      </c>
      <c r="N40" s="40" t="str">
        <f t="shared" si="3"/>
        <v>OK</v>
      </c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137">
        <v>11</v>
      </c>
      <c r="Z40" s="79"/>
      <c r="AA40" s="137">
        <v>39</v>
      </c>
      <c r="AB40" s="79"/>
      <c r="AC40" s="79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</row>
    <row r="41" spans="1:57" ht="30" x14ac:dyDescent="0.25">
      <c r="A41" s="173"/>
      <c r="B41" s="162"/>
      <c r="C41" s="82">
        <v>38</v>
      </c>
      <c r="D41" s="63" t="s">
        <v>95</v>
      </c>
      <c r="E41" s="135" t="s">
        <v>48</v>
      </c>
      <c r="F41" s="84" t="s">
        <v>158</v>
      </c>
      <c r="G41" s="84" t="s">
        <v>158</v>
      </c>
      <c r="H41" s="43" t="s">
        <v>51</v>
      </c>
      <c r="I41" s="84"/>
      <c r="J41" s="84"/>
      <c r="K41" s="85">
        <v>420</v>
      </c>
      <c r="L41" s="86">
        <v>170</v>
      </c>
      <c r="M41" s="149">
        <f t="shared" si="1"/>
        <v>170</v>
      </c>
      <c r="N41" s="40" t="str">
        <f t="shared" si="3"/>
        <v>OK</v>
      </c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</row>
    <row r="42" spans="1:57" ht="30" x14ac:dyDescent="0.25">
      <c r="A42" s="173"/>
      <c r="B42" s="162"/>
      <c r="C42" s="82">
        <v>39</v>
      </c>
      <c r="D42" s="63" t="s">
        <v>96</v>
      </c>
      <c r="E42" s="135" t="s">
        <v>48</v>
      </c>
      <c r="F42" s="84" t="s">
        <v>132</v>
      </c>
      <c r="G42" s="84" t="s">
        <v>132</v>
      </c>
      <c r="H42" s="43" t="s">
        <v>51</v>
      </c>
      <c r="I42" s="84"/>
      <c r="J42" s="84"/>
      <c r="K42" s="85">
        <v>700</v>
      </c>
      <c r="L42" s="86">
        <v>20</v>
      </c>
      <c r="M42" s="149">
        <f t="shared" si="1"/>
        <v>20</v>
      </c>
      <c r="N42" s="40" t="str">
        <f t="shared" si="3"/>
        <v>OK</v>
      </c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</row>
    <row r="43" spans="1:57" x14ac:dyDescent="0.25">
      <c r="A43" s="173"/>
      <c r="B43" s="162"/>
      <c r="C43" s="82">
        <v>40</v>
      </c>
      <c r="D43" s="63" t="s">
        <v>97</v>
      </c>
      <c r="E43" s="65" t="s">
        <v>48</v>
      </c>
      <c r="F43" s="84" t="s">
        <v>132</v>
      </c>
      <c r="G43" s="84" t="s">
        <v>132</v>
      </c>
      <c r="H43" s="43" t="s">
        <v>51</v>
      </c>
      <c r="I43" s="84"/>
      <c r="J43" s="84"/>
      <c r="K43" s="85">
        <v>540</v>
      </c>
      <c r="L43" s="86">
        <v>20</v>
      </c>
      <c r="M43" s="149">
        <f t="shared" si="1"/>
        <v>4.6999999999999993</v>
      </c>
      <c r="N43" s="40" t="str">
        <f t="shared" si="3"/>
        <v>OK</v>
      </c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136"/>
      <c r="AS43" s="136"/>
      <c r="AT43" s="136"/>
      <c r="AU43" s="136">
        <v>7.3</v>
      </c>
      <c r="AV43" s="136"/>
      <c r="AW43" s="136"/>
      <c r="AX43" s="136"/>
      <c r="AY43" s="136">
        <v>8</v>
      </c>
      <c r="AZ43" s="136"/>
      <c r="BA43" s="136"/>
      <c r="BB43" s="136"/>
      <c r="BC43" s="136"/>
      <c r="BD43" s="136"/>
    </row>
    <row r="44" spans="1:57" x14ac:dyDescent="0.25">
      <c r="A44" s="173"/>
      <c r="B44" s="162"/>
      <c r="C44" s="82">
        <v>41</v>
      </c>
      <c r="D44" s="63" t="s">
        <v>98</v>
      </c>
      <c r="E44" s="65" t="s">
        <v>48</v>
      </c>
      <c r="F44" s="84" t="s">
        <v>159</v>
      </c>
      <c r="G44" s="84" t="s">
        <v>159</v>
      </c>
      <c r="H44" s="43" t="s">
        <v>51</v>
      </c>
      <c r="I44" s="84"/>
      <c r="J44" s="84"/>
      <c r="K44" s="85">
        <v>600</v>
      </c>
      <c r="L44" s="86">
        <v>30</v>
      </c>
      <c r="M44" s="149">
        <f t="shared" si="1"/>
        <v>3.7000000000000028</v>
      </c>
      <c r="N44" s="40" t="str">
        <f t="shared" si="3"/>
        <v>OK</v>
      </c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150">
        <v>9.1999999999999993</v>
      </c>
      <c r="AP44" s="61"/>
      <c r="AQ44" s="61"/>
      <c r="AR44" s="136"/>
      <c r="AS44" s="136"/>
      <c r="AT44" s="136"/>
      <c r="AU44" s="136">
        <v>5.0999999999999996</v>
      </c>
      <c r="AV44" s="136"/>
      <c r="AW44" s="136"/>
      <c r="AX44" s="136"/>
      <c r="AY44" s="136">
        <v>12</v>
      </c>
      <c r="AZ44" s="136"/>
      <c r="BA44" s="136"/>
      <c r="BB44" s="136"/>
      <c r="BC44" s="136"/>
      <c r="BD44" s="136"/>
    </row>
    <row r="45" spans="1:57" ht="45" x14ac:dyDescent="0.25">
      <c r="A45" s="173"/>
      <c r="B45" s="162"/>
      <c r="C45" s="82">
        <v>42</v>
      </c>
      <c r="D45" s="63" t="s">
        <v>99</v>
      </c>
      <c r="E45" s="135" t="s">
        <v>48</v>
      </c>
      <c r="F45" s="84" t="s">
        <v>132</v>
      </c>
      <c r="G45" s="93" t="s">
        <v>132</v>
      </c>
      <c r="H45" s="43" t="s">
        <v>93</v>
      </c>
      <c r="I45" s="84"/>
      <c r="J45" s="84"/>
      <c r="K45" s="85">
        <v>480.61</v>
      </c>
      <c r="L45" s="86">
        <v>220</v>
      </c>
      <c r="M45" s="149">
        <f t="shared" si="1"/>
        <v>64.599999999999994</v>
      </c>
      <c r="N45" s="40" t="str">
        <f t="shared" si="3"/>
        <v>OK</v>
      </c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61"/>
      <c r="AE45" s="61"/>
      <c r="AF45" s="61"/>
      <c r="AG45" s="61"/>
      <c r="AH45" s="61"/>
      <c r="AI45" s="61">
        <v>38</v>
      </c>
      <c r="AJ45" s="61"/>
      <c r="AK45" s="61"/>
      <c r="AL45" s="61"/>
      <c r="AM45" s="61"/>
      <c r="AN45" s="61"/>
      <c r="AO45" s="61"/>
      <c r="AP45" s="61"/>
      <c r="AQ45" s="61"/>
      <c r="AR45" s="136"/>
      <c r="AS45" s="136"/>
      <c r="AT45" s="136"/>
      <c r="AU45" s="136">
        <v>17.399999999999999</v>
      </c>
      <c r="AV45" s="136"/>
      <c r="AW45" s="136"/>
      <c r="AX45" s="136"/>
      <c r="AY45" s="136"/>
      <c r="AZ45" s="136"/>
      <c r="BA45" s="136"/>
      <c r="BB45" s="136"/>
      <c r="BC45" s="136"/>
      <c r="BD45" s="136">
        <v>100</v>
      </c>
      <c r="BE45" s="157"/>
    </row>
    <row r="46" spans="1:57" ht="45" x14ac:dyDescent="0.25">
      <c r="A46" s="174"/>
      <c r="B46" s="163"/>
      <c r="C46" s="82">
        <v>43</v>
      </c>
      <c r="D46" s="63" t="s">
        <v>100</v>
      </c>
      <c r="E46" s="135" t="s">
        <v>48</v>
      </c>
      <c r="F46" s="84" t="s">
        <v>132</v>
      </c>
      <c r="G46" s="93" t="s">
        <v>132</v>
      </c>
      <c r="H46" s="43" t="s">
        <v>93</v>
      </c>
      <c r="I46" s="84"/>
      <c r="J46" s="84"/>
      <c r="K46" s="85">
        <v>900.9</v>
      </c>
      <c r="L46" s="86">
        <v>2</v>
      </c>
      <c r="M46" s="149">
        <f t="shared" si="1"/>
        <v>2</v>
      </c>
      <c r="N46" s="40" t="str">
        <f t="shared" si="3"/>
        <v>OK</v>
      </c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</row>
    <row r="47" spans="1:57" x14ac:dyDescent="0.25">
      <c r="A47" s="168" t="s">
        <v>155</v>
      </c>
      <c r="B47" s="166">
        <v>12</v>
      </c>
      <c r="C47" s="88">
        <v>44</v>
      </c>
      <c r="D47" s="62" t="s">
        <v>104</v>
      </c>
      <c r="E47" s="64" t="s">
        <v>48</v>
      </c>
      <c r="F47" s="77" t="s">
        <v>160</v>
      </c>
      <c r="G47" s="77" t="s">
        <v>160</v>
      </c>
      <c r="H47" s="69" t="s">
        <v>93</v>
      </c>
      <c r="I47" s="77"/>
      <c r="J47" s="77"/>
      <c r="K47" s="78">
        <v>390.33</v>
      </c>
      <c r="L47" s="86">
        <v>50</v>
      </c>
      <c r="M47" s="149">
        <f t="shared" si="1"/>
        <v>0</v>
      </c>
      <c r="N47" s="40" t="str">
        <f t="shared" si="3"/>
        <v>OK</v>
      </c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136"/>
      <c r="AS47" s="136"/>
      <c r="AT47" s="136"/>
      <c r="AU47" s="136"/>
      <c r="AV47" s="136"/>
      <c r="AW47" s="136"/>
      <c r="AX47" s="136"/>
      <c r="AY47" s="136">
        <v>50</v>
      </c>
      <c r="AZ47" s="136"/>
      <c r="BA47" s="136"/>
      <c r="BB47" s="136"/>
      <c r="BC47" s="136"/>
      <c r="BD47" s="136"/>
    </row>
    <row r="48" spans="1:57" ht="30" x14ac:dyDescent="0.25">
      <c r="A48" s="169"/>
      <c r="B48" s="167"/>
      <c r="C48" s="88">
        <v>45</v>
      </c>
      <c r="D48" s="62" t="s">
        <v>105</v>
      </c>
      <c r="E48" s="64" t="s">
        <v>48</v>
      </c>
      <c r="F48" s="77" t="s">
        <v>160</v>
      </c>
      <c r="G48" s="77" t="s">
        <v>160</v>
      </c>
      <c r="H48" s="69" t="s">
        <v>52</v>
      </c>
      <c r="I48" s="77"/>
      <c r="J48" s="77"/>
      <c r="K48" s="78">
        <v>433.51</v>
      </c>
      <c r="L48" s="86">
        <v>2</v>
      </c>
      <c r="M48" s="149">
        <f t="shared" si="1"/>
        <v>0</v>
      </c>
      <c r="N48" s="40" t="str">
        <f t="shared" si="3"/>
        <v>OK</v>
      </c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136"/>
      <c r="AS48" s="136"/>
      <c r="AT48" s="136"/>
      <c r="AU48" s="136"/>
      <c r="AV48" s="136"/>
      <c r="AW48" s="136"/>
      <c r="AX48" s="136"/>
      <c r="AY48" s="136">
        <v>2</v>
      </c>
      <c r="AZ48" s="136"/>
      <c r="BA48" s="136"/>
      <c r="BB48" s="136"/>
      <c r="BC48" s="136"/>
      <c r="BD48" s="136"/>
    </row>
    <row r="49" spans="1:56" ht="65.25" customHeight="1" x14ac:dyDescent="0.25">
      <c r="A49" s="107" t="s">
        <v>161</v>
      </c>
      <c r="B49" s="83">
        <v>13</v>
      </c>
      <c r="C49" s="89">
        <v>46</v>
      </c>
      <c r="D49" s="63" t="s">
        <v>106</v>
      </c>
      <c r="E49" s="65" t="s">
        <v>101</v>
      </c>
      <c r="F49" s="93" t="s">
        <v>168</v>
      </c>
      <c r="G49" s="93" t="s">
        <v>168</v>
      </c>
      <c r="H49" s="43" t="s">
        <v>52</v>
      </c>
      <c r="I49" s="84"/>
      <c r="J49" s="84"/>
      <c r="K49" s="85">
        <v>257.38</v>
      </c>
      <c r="L49" s="86">
        <v>60</v>
      </c>
      <c r="M49" s="149">
        <f t="shared" si="1"/>
        <v>42</v>
      </c>
      <c r="N49" s="40" t="str">
        <f t="shared" si="3"/>
        <v>OK</v>
      </c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136"/>
      <c r="AS49" s="136"/>
      <c r="AT49" s="136"/>
      <c r="AU49" s="136">
        <v>18</v>
      </c>
      <c r="AV49" s="136"/>
      <c r="AW49" s="136"/>
      <c r="AX49" s="136"/>
      <c r="AY49" s="136"/>
      <c r="AZ49" s="136"/>
      <c r="BA49" s="136"/>
      <c r="BB49" s="136"/>
      <c r="BC49" s="136"/>
      <c r="BD49" s="136"/>
    </row>
    <row r="50" spans="1:56" ht="30" x14ac:dyDescent="0.25">
      <c r="A50" s="168" t="s">
        <v>134</v>
      </c>
      <c r="B50" s="166">
        <v>14</v>
      </c>
      <c r="C50" s="75">
        <v>47</v>
      </c>
      <c r="D50" s="62" t="s">
        <v>107</v>
      </c>
      <c r="E50" s="135" t="s">
        <v>48</v>
      </c>
      <c r="F50" s="77" t="s">
        <v>169</v>
      </c>
      <c r="G50" s="77" t="s">
        <v>169</v>
      </c>
      <c r="H50" s="69" t="s">
        <v>51</v>
      </c>
      <c r="I50" s="77"/>
      <c r="J50" s="77"/>
      <c r="K50" s="78">
        <v>800</v>
      </c>
      <c r="L50" s="86">
        <v>35</v>
      </c>
      <c r="M50" s="149">
        <f t="shared" si="1"/>
        <v>14</v>
      </c>
      <c r="N50" s="40" t="str">
        <f t="shared" si="3"/>
        <v>OK</v>
      </c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136"/>
      <c r="AS50" s="136"/>
      <c r="AT50" s="136"/>
      <c r="AU50" s="136"/>
      <c r="AV50" s="136"/>
      <c r="AW50" s="136"/>
      <c r="AX50" s="136"/>
      <c r="AY50" s="136"/>
      <c r="AZ50" s="136">
        <v>21</v>
      </c>
      <c r="BA50" s="136"/>
      <c r="BB50" s="136"/>
      <c r="BC50" s="136"/>
      <c r="BD50" s="136"/>
    </row>
    <row r="51" spans="1:56" ht="30" x14ac:dyDescent="0.25">
      <c r="A51" s="171"/>
      <c r="B51" s="170"/>
      <c r="C51" s="75">
        <v>48</v>
      </c>
      <c r="D51" s="62" t="s">
        <v>108</v>
      </c>
      <c r="E51" s="135" t="s">
        <v>48</v>
      </c>
      <c r="F51" s="77" t="s">
        <v>169</v>
      </c>
      <c r="G51" s="77" t="s">
        <v>169</v>
      </c>
      <c r="H51" s="69" t="s">
        <v>51</v>
      </c>
      <c r="I51" s="77"/>
      <c r="J51" s="77"/>
      <c r="K51" s="78">
        <v>340.83</v>
      </c>
      <c r="L51" s="86">
        <v>10</v>
      </c>
      <c r="M51" s="149">
        <f t="shared" si="1"/>
        <v>1</v>
      </c>
      <c r="N51" s="40" t="str">
        <f t="shared" si="3"/>
        <v>OK</v>
      </c>
      <c r="O51" s="79"/>
      <c r="P51" s="79"/>
      <c r="Q51" s="136">
        <v>9</v>
      </c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</row>
    <row r="52" spans="1:56" x14ac:dyDescent="0.25">
      <c r="A52" s="169"/>
      <c r="B52" s="167"/>
      <c r="C52" s="75">
        <v>49</v>
      </c>
      <c r="D52" s="62" t="s">
        <v>109</v>
      </c>
      <c r="E52" s="135" t="s">
        <v>49</v>
      </c>
      <c r="F52" s="77" t="s">
        <v>169</v>
      </c>
      <c r="G52" s="77" t="s">
        <v>169</v>
      </c>
      <c r="H52" s="69" t="s">
        <v>51</v>
      </c>
      <c r="I52" s="77"/>
      <c r="J52" s="77"/>
      <c r="K52" s="78">
        <v>25</v>
      </c>
      <c r="L52" s="86">
        <v>45</v>
      </c>
      <c r="M52" s="149">
        <f t="shared" si="1"/>
        <v>15</v>
      </c>
      <c r="N52" s="40" t="str">
        <f t="shared" si="3"/>
        <v>OK</v>
      </c>
      <c r="O52" s="79"/>
      <c r="P52" s="79"/>
      <c r="Q52" s="136">
        <v>9</v>
      </c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136"/>
      <c r="AS52" s="136"/>
      <c r="AT52" s="136"/>
      <c r="AU52" s="136"/>
      <c r="AV52" s="136"/>
      <c r="AW52" s="136"/>
      <c r="AX52" s="136"/>
      <c r="AY52" s="136"/>
      <c r="AZ52" s="136">
        <v>21</v>
      </c>
      <c r="BA52" s="136"/>
      <c r="BB52" s="136"/>
      <c r="BC52" s="136"/>
      <c r="BD52" s="136"/>
    </row>
    <row r="53" spans="1:56" ht="30" x14ac:dyDescent="0.25">
      <c r="A53" s="172" t="s">
        <v>155</v>
      </c>
      <c r="B53" s="161">
        <v>15</v>
      </c>
      <c r="C53" s="82">
        <v>50</v>
      </c>
      <c r="D53" s="63" t="s">
        <v>110</v>
      </c>
      <c r="E53" s="65" t="s">
        <v>48</v>
      </c>
      <c r="F53" s="84" t="s">
        <v>162</v>
      </c>
      <c r="G53" s="84" t="s">
        <v>162</v>
      </c>
      <c r="H53" s="43" t="s">
        <v>51</v>
      </c>
      <c r="I53" s="84"/>
      <c r="J53" s="84"/>
      <c r="K53" s="85">
        <v>56.1</v>
      </c>
      <c r="L53" s="86">
        <v>400</v>
      </c>
      <c r="M53" s="149">
        <f t="shared" si="1"/>
        <v>-0.49000000000000909</v>
      </c>
      <c r="N53" s="40" t="str">
        <f t="shared" si="3"/>
        <v>ATENÇÃO</v>
      </c>
      <c r="O53" s="79"/>
      <c r="P53" s="79"/>
      <c r="Q53" s="79"/>
      <c r="R53" s="79"/>
      <c r="S53" s="79"/>
      <c r="T53" s="79"/>
      <c r="U53" s="79"/>
      <c r="V53" s="79"/>
      <c r="W53" s="136">
        <v>235.49</v>
      </c>
      <c r="X53" s="79"/>
      <c r="Y53" s="79"/>
      <c r="Z53" s="79"/>
      <c r="AA53" s="79"/>
      <c r="AB53" s="79"/>
      <c r="AC53" s="79"/>
      <c r="AD53" s="61"/>
      <c r="AE53" s="61"/>
      <c r="AF53" s="61"/>
      <c r="AG53" s="61"/>
      <c r="AH53" s="136">
        <v>165</v>
      </c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36"/>
      <c r="AW53" s="154">
        <v>-400</v>
      </c>
      <c r="AX53" s="155"/>
      <c r="AY53" s="136">
        <v>400</v>
      </c>
      <c r="AZ53" s="136"/>
      <c r="BA53" s="136"/>
      <c r="BB53" s="136"/>
      <c r="BC53" s="136"/>
      <c r="BD53" s="136"/>
    </row>
    <row r="54" spans="1:56" ht="30" x14ac:dyDescent="0.25">
      <c r="A54" s="173"/>
      <c r="B54" s="162"/>
      <c r="C54" s="82">
        <v>51</v>
      </c>
      <c r="D54" s="63" t="s">
        <v>111</v>
      </c>
      <c r="E54" s="65" t="s">
        <v>48</v>
      </c>
      <c r="F54" s="84" t="s">
        <v>163</v>
      </c>
      <c r="G54" s="84" t="s">
        <v>163</v>
      </c>
      <c r="H54" s="43" t="s">
        <v>51</v>
      </c>
      <c r="I54" s="84"/>
      <c r="J54" s="84"/>
      <c r="K54" s="85">
        <v>57</v>
      </c>
      <c r="L54" s="86">
        <v>100</v>
      </c>
      <c r="M54" s="149">
        <f t="shared" si="1"/>
        <v>80</v>
      </c>
      <c r="N54" s="40" t="str">
        <f t="shared" si="3"/>
        <v>OK</v>
      </c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61"/>
      <c r="AE54" s="61"/>
      <c r="AF54" s="61"/>
      <c r="AG54" s="61"/>
      <c r="AH54" s="136">
        <v>100</v>
      </c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54">
        <v>-200</v>
      </c>
      <c r="AX54" s="155"/>
      <c r="AY54" s="136">
        <v>120</v>
      </c>
      <c r="AZ54" s="136"/>
      <c r="BA54" s="136"/>
      <c r="BB54" s="136"/>
      <c r="BC54" s="136"/>
      <c r="BD54" s="136"/>
    </row>
    <row r="55" spans="1:56" x14ac:dyDescent="0.25">
      <c r="A55" s="173"/>
      <c r="B55" s="162"/>
      <c r="C55" s="82">
        <v>52</v>
      </c>
      <c r="D55" s="63" t="s">
        <v>112</v>
      </c>
      <c r="E55" s="135" t="s">
        <v>49</v>
      </c>
      <c r="F55" s="84" t="s">
        <v>132</v>
      </c>
      <c r="G55" s="84" t="s">
        <v>132</v>
      </c>
      <c r="H55" s="43" t="s">
        <v>51</v>
      </c>
      <c r="I55" s="84"/>
      <c r="J55" s="84"/>
      <c r="K55" s="85">
        <v>14.54</v>
      </c>
      <c r="L55" s="86">
        <v>400</v>
      </c>
      <c r="M55" s="149">
        <f t="shared" si="1"/>
        <v>-0.49000000000000909</v>
      </c>
      <c r="N55" s="40" t="str">
        <f t="shared" si="3"/>
        <v>ATENÇÃO</v>
      </c>
      <c r="O55" s="79"/>
      <c r="P55" s="79"/>
      <c r="Q55" s="79"/>
      <c r="R55" s="79"/>
      <c r="S55" s="79"/>
      <c r="T55" s="79"/>
      <c r="V55" s="79"/>
      <c r="W55" s="136">
        <v>235.49</v>
      </c>
      <c r="X55" s="79"/>
      <c r="Y55" s="79"/>
      <c r="Z55" s="79"/>
      <c r="AA55" s="79"/>
      <c r="AB55" s="79"/>
      <c r="AC55" s="79"/>
      <c r="AD55" s="61">
        <v>60</v>
      </c>
      <c r="AE55" s="61"/>
      <c r="AF55" s="61"/>
      <c r="AG55" s="61"/>
      <c r="AH55" s="136">
        <v>105</v>
      </c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136"/>
      <c r="AV55" s="136"/>
      <c r="AW55" s="136"/>
      <c r="AX55" s="136"/>
      <c r="AY55" s="136"/>
      <c r="AZ55" s="136"/>
      <c r="BA55" s="136"/>
      <c r="BB55" s="136"/>
      <c r="BC55" s="136"/>
      <c r="BD55" s="136"/>
    </row>
    <row r="56" spans="1:56" x14ac:dyDescent="0.25">
      <c r="A56" s="174"/>
      <c r="B56" s="163"/>
      <c r="C56" s="82">
        <v>53</v>
      </c>
      <c r="D56" s="63" t="s">
        <v>113</v>
      </c>
      <c r="E56" s="135" t="s">
        <v>49</v>
      </c>
      <c r="F56" s="84" t="s">
        <v>132</v>
      </c>
      <c r="G56" s="84" t="s">
        <v>132</v>
      </c>
      <c r="H56" s="43" t="s">
        <v>51</v>
      </c>
      <c r="I56" s="84"/>
      <c r="J56" s="84"/>
      <c r="K56" s="85">
        <v>21.82</v>
      </c>
      <c r="L56" s="86">
        <v>50</v>
      </c>
      <c r="M56" s="149">
        <f t="shared" si="1"/>
        <v>0</v>
      </c>
      <c r="N56" s="40" t="str">
        <f t="shared" si="3"/>
        <v>OK</v>
      </c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61">
        <v>50</v>
      </c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</row>
    <row r="57" spans="1:56" ht="62.25" customHeight="1" x14ac:dyDescent="0.25">
      <c r="A57" s="105" t="s">
        <v>144</v>
      </c>
      <c r="B57" s="74">
        <v>16</v>
      </c>
      <c r="C57" s="75">
        <v>54</v>
      </c>
      <c r="D57" s="106" t="s">
        <v>114</v>
      </c>
      <c r="E57" s="135" t="s">
        <v>48</v>
      </c>
      <c r="F57" s="92" t="s">
        <v>148</v>
      </c>
      <c r="G57" s="92" t="s">
        <v>148</v>
      </c>
      <c r="H57" s="69" t="s">
        <v>52</v>
      </c>
      <c r="I57" s="77"/>
      <c r="J57" s="77"/>
      <c r="K57" s="78">
        <v>38.86</v>
      </c>
      <c r="L57" s="91">
        <v>100</v>
      </c>
      <c r="M57" s="149">
        <f t="shared" si="1"/>
        <v>70</v>
      </c>
      <c r="N57" s="40" t="str">
        <f t="shared" si="3"/>
        <v>OK</v>
      </c>
      <c r="O57" s="79"/>
      <c r="P57" s="79"/>
      <c r="Q57" s="79"/>
      <c r="R57" s="79"/>
      <c r="S57" s="136">
        <v>30</v>
      </c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BD57" s="136"/>
    </row>
    <row r="58" spans="1:56" ht="54.75" customHeight="1" x14ac:dyDescent="0.25">
      <c r="A58" s="108" t="s">
        <v>165</v>
      </c>
      <c r="B58" s="83">
        <v>17</v>
      </c>
      <c r="C58" s="82">
        <v>55</v>
      </c>
      <c r="D58" s="63" t="s">
        <v>115</v>
      </c>
      <c r="E58" s="65" t="s">
        <v>48</v>
      </c>
      <c r="F58" s="84" t="s">
        <v>164</v>
      </c>
      <c r="G58" s="84" t="s">
        <v>164</v>
      </c>
      <c r="H58" s="43" t="s">
        <v>51</v>
      </c>
      <c r="I58" s="84"/>
      <c r="J58" s="84"/>
      <c r="K58" s="85">
        <v>281</v>
      </c>
      <c r="L58" s="86">
        <v>100</v>
      </c>
      <c r="M58" s="149">
        <f t="shared" si="1"/>
        <v>53.5</v>
      </c>
      <c r="N58" s="40" t="str">
        <f t="shared" si="3"/>
        <v>OK</v>
      </c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136"/>
      <c r="AS58" s="136"/>
      <c r="AT58" s="136"/>
      <c r="AU58" s="136">
        <v>46.5</v>
      </c>
      <c r="AV58" s="136"/>
      <c r="AW58" s="136"/>
      <c r="AX58" s="136"/>
      <c r="AY58" s="136"/>
      <c r="AZ58" s="136"/>
      <c r="BA58" s="136"/>
      <c r="BB58" s="136"/>
      <c r="BC58" s="136"/>
      <c r="BD58" s="136"/>
    </row>
    <row r="59" spans="1:56" ht="45" x14ac:dyDescent="0.25">
      <c r="A59" s="4" t="s">
        <v>131</v>
      </c>
      <c r="B59" s="74">
        <v>18</v>
      </c>
      <c r="C59" s="75">
        <v>56</v>
      </c>
      <c r="D59" s="62" t="s">
        <v>116</v>
      </c>
      <c r="E59" s="135" t="s">
        <v>48</v>
      </c>
      <c r="F59" s="77" t="s">
        <v>172</v>
      </c>
      <c r="G59" s="77" t="s">
        <v>172</v>
      </c>
      <c r="H59" s="69" t="s">
        <v>51</v>
      </c>
      <c r="I59" s="77"/>
      <c r="J59" s="77"/>
      <c r="K59" s="78">
        <v>520.94000000000005</v>
      </c>
      <c r="L59" s="86">
        <v>100</v>
      </c>
      <c r="M59" s="149">
        <f t="shared" si="1"/>
        <v>0</v>
      </c>
      <c r="N59" s="40" t="str">
        <f t="shared" si="3"/>
        <v>OK</v>
      </c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>
        <v>100</v>
      </c>
      <c r="AQ59" s="61"/>
      <c r="AR59" s="136"/>
      <c r="AS59" s="136"/>
      <c r="AT59" s="136"/>
      <c r="AU59" s="136"/>
      <c r="AV59" s="136"/>
      <c r="AW59" s="136"/>
      <c r="AX59" s="136"/>
      <c r="AY59" s="136"/>
      <c r="AZ59" s="136"/>
      <c r="BA59" s="136"/>
      <c r="BB59" s="136"/>
      <c r="BC59" s="136"/>
      <c r="BD59" s="136"/>
    </row>
    <row r="60" spans="1:56" ht="30" x14ac:dyDescent="0.25">
      <c r="A60" s="107" t="s">
        <v>155</v>
      </c>
      <c r="B60" s="83">
        <v>19</v>
      </c>
      <c r="C60" s="82">
        <v>57</v>
      </c>
      <c r="D60" s="63" t="s">
        <v>117</v>
      </c>
      <c r="E60" s="143" t="s">
        <v>103</v>
      </c>
      <c r="F60" s="84" t="s">
        <v>132</v>
      </c>
      <c r="G60" s="93" t="s">
        <v>132</v>
      </c>
      <c r="H60" s="67" t="s">
        <v>52</v>
      </c>
      <c r="I60" s="84"/>
      <c r="J60" s="84"/>
      <c r="K60" s="85">
        <v>1849.99</v>
      </c>
      <c r="L60" s="91">
        <v>4</v>
      </c>
      <c r="M60" s="149">
        <f t="shared" si="1"/>
        <v>4</v>
      </c>
      <c r="N60" s="40" t="str">
        <f t="shared" si="3"/>
        <v>OK</v>
      </c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136"/>
      <c r="AS60" s="136"/>
      <c r="AT60" s="136"/>
      <c r="AU60" s="136"/>
      <c r="AV60" s="136"/>
      <c r="AW60" s="136"/>
      <c r="AX60" s="136"/>
      <c r="AY60" s="136"/>
      <c r="AZ60" s="136"/>
      <c r="BA60" s="136"/>
      <c r="BB60" s="136"/>
      <c r="BC60" s="136"/>
      <c r="BD60" s="136"/>
    </row>
    <row r="61" spans="1:56" ht="90" x14ac:dyDescent="0.25">
      <c r="A61" s="175" t="s">
        <v>133</v>
      </c>
      <c r="B61" s="166">
        <v>20</v>
      </c>
      <c r="C61" s="75">
        <v>58</v>
      </c>
      <c r="D61" s="62" t="s">
        <v>118</v>
      </c>
      <c r="E61" s="64" t="s">
        <v>48</v>
      </c>
      <c r="F61" s="92" t="s">
        <v>173</v>
      </c>
      <c r="G61" s="92" t="s">
        <v>173</v>
      </c>
      <c r="H61" s="69" t="s">
        <v>51</v>
      </c>
      <c r="I61" s="77"/>
      <c r="J61" s="77"/>
      <c r="K61" s="78">
        <v>80.11</v>
      </c>
      <c r="L61" s="86">
        <f>500+125</f>
        <v>625</v>
      </c>
      <c r="M61" s="149">
        <f t="shared" si="1"/>
        <v>0.10999999999989996</v>
      </c>
      <c r="N61" s="40" t="str">
        <f t="shared" si="3"/>
        <v>OK</v>
      </c>
      <c r="O61" s="79"/>
      <c r="P61" s="79"/>
      <c r="Q61" s="79"/>
      <c r="R61" s="136">
        <v>112.43</v>
      </c>
      <c r="S61" s="79"/>
      <c r="T61" s="79"/>
      <c r="U61" s="79"/>
      <c r="V61" s="79"/>
      <c r="W61" s="79"/>
      <c r="X61" s="79"/>
      <c r="Y61" s="79"/>
      <c r="Z61" s="136">
        <v>12.15</v>
      </c>
      <c r="AA61" s="79"/>
      <c r="AB61" s="136">
        <v>233.46</v>
      </c>
      <c r="AC61" s="136"/>
      <c r="AD61" s="61"/>
      <c r="AE61" s="61"/>
      <c r="AF61" s="136">
        <v>100</v>
      </c>
      <c r="AG61" s="136">
        <v>28.81</v>
      </c>
      <c r="AH61" s="61"/>
      <c r="AI61" s="61"/>
      <c r="AJ61" s="61"/>
      <c r="AK61" s="61"/>
      <c r="AL61" s="61"/>
      <c r="AM61" s="61"/>
      <c r="AN61" s="136">
        <v>46.83</v>
      </c>
      <c r="AO61" s="136"/>
      <c r="AP61" s="136"/>
      <c r="AQ61" s="136"/>
      <c r="AR61" s="136"/>
      <c r="AS61" s="136">
        <v>53.62</v>
      </c>
      <c r="AT61" s="136"/>
      <c r="AU61" s="136"/>
      <c r="AV61" s="136"/>
      <c r="AW61" s="155"/>
      <c r="AX61" s="156">
        <v>-95</v>
      </c>
      <c r="AY61" s="136"/>
      <c r="AZ61" s="136"/>
      <c r="BA61" s="136"/>
      <c r="BB61" s="136">
        <v>132.59</v>
      </c>
      <c r="BC61" s="136"/>
      <c r="BD61" s="136"/>
    </row>
    <row r="62" spans="1:56" x14ac:dyDescent="0.25">
      <c r="A62" s="176"/>
      <c r="B62" s="167"/>
      <c r="C62" s="75">
        <v>59</v>
      </c>
      <c r="D62" s="62" t="s">
        <v>119</v>
      </c>
      <c r="E62" s="64" t="s">
        <v>48</v>
      </c>
      <c r="F62" s="92" t="s">
        <v>173</v>
      </c>
      <c r="G62" s="92" t="s">
        <v>173</v>
      </c>
      <c r="H62" s="66" t="s">
        <v>51</v>
      </c>
      <c r="I62" s="77"/>
      <c r="J62" s="77"/>
      <c r="K62" s="78">
        <v>96.58</v>
      </c>
      <c r="L62" s="151">
        <f>50+12.5</f>
        <v>62.5</v>
      </c>
      <c r="M62" s="149">
        <f t="shared" si="1"/>
        <v>-1.5600000000000023</v>
      </c>
      <c r="N62" s="40" t="str">
        <f t="shared" si="3"/>
        <v>ATENÇÃO</v>
      </c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136">
        <v>10.09</v>
      </c>
      <c r="AC62" s="136"/>
      <c r="AD62" s="61"/>
      <c r="AE62" s="61"/>
      <c r="AF62" s="136">
        <v>32</v>
      </c>
      <c r="AG62" s="61"/>
      <c r="AH62" s="61"/>
      <c r="AI62" s="61"/>
      <c r="AJ62" s="61"/>
      <c r="AK62" s="61"/>
      <c r="AL62" s="61"/>
      <c r="AM62" s="61"/>
      <c r="AN62" s="136">
        <v>17.8</v>
      </c>
      <c r="AO62" s="136"/>
      <c r="AP62" s="136"/>
      <c r="AQ62" s="136"/>
      <c r="AR62" s="136"/>
      <c r="AS62" s="136">
        <v>4.17</v>
      </c>
      <c r="AT62" s="136"/>
      <c r="AU62" s="136"/>
      <c r="AV62" s="136"/>
      <c r="AW62" s="136"/>
      <c r="AX62" s="136"/>
      <c r="AY62" s="136"/>
      <c r="AZ62" s="136"/>
      <c r="BA62" s="136"/>
      <c r="BB62" s="136"/>
      <c r="BC62" s="136"/>
      <c r="BD62" s="136"/>
    </row>
    <row r="63" spans="1:56" ht="30" x14ac:dyDescent="0.25">
      <c r="A63" s="164" t="s">
        <v>136</v>
      </c>
      <c r="B63" s="161">
        <v>21</v>
      </c>
      <c r="C63" s="82">
        <v>60</v>
      </c>
      <c r="D63" s="63" t="s">
        <v>120</v>
      </c>
      <c r="E63" s="65" t="s">
        <v>48</v>
      </c>
      <c r="F63" s="84" t="s">
        <v>137</v>
      </c>
      <c r="G63" s="84" t="s">
        <v>137</v>
      </c>
      <c r="H63" s="67" t="s">
        <v>51</v>
      </c>
      <c r="I63" s="84"/>
      <c r="J63" s="84"/>
      <c r="K63" s="85">
        <v>57.01</v>
      </c>
      <c r="L63" s="68">
        <v>250</v>
      </c>
      <c r="M63" s="149">
        <f t="shared" si="1"/>
        <v>248.47</v>
      </c>
      <c r="N63" s="40" t="str">
        <f t="shared" si="3"/>
        <v>OK</v>
      </c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136"/>
      <c r="AS63" s="136"/>
      <c r="AT63" s="136">
        <v>1.53</v>
      </c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</row>
    <row r="64" spans="1:56" ht="30" x14ac:dyDescent="0.25">
      <c r="A64" s="165"/>
      <c r="B64" s="162"/>
      <c r="C64" s="82">
        <v>61</v>
      </c>
      <c r="D64" s="63" t="s">
        <v>121</v>
      </c>
      <c r="E64" s="65" t="s">
        <v>48</v>
      </c>
      <c r="F64" s="84" t="s">
        <v>137</v>
      </c>
      <c r="G64" s="84" t="s">
        <v>137</v>
      </c>
      <c r="H64" s="67" t="s">
        <v>51</v>
      </c>
      <c r="I64" s="84"/>
      <c r="J64" s="84"/>
      <c r="K64" s="85">
        <v>57.01</v>
      </c>
      <c r="L64" s="68">
        <v>250</v>
      </c>
      <c r="M64" s="149">
        <f t="shared" si="1"/>
        <v>250</v>
      </c>
      <c r="N64" s="40" t="str">
        <f t="shared" si="3"/>
        <v>OK</v>
      </c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136"/>
      <c r="AS64" s="136"/>
      <c r="AT64" s="136"/>
      <c r="AU64" s="136"/>
      <c r="AV64" s="136"/>
      <c r="AW64" s="136"/>
      <c r="AX64" s="136"/>
      <c r="AY64" s="136"/>
      <c r="AZ64" s="136"/>
      <c r="BA64" s="136"/>
      <c r="BB64" s="136"/>
      <c r="BC64" s="136"/>
      <c r="BD64" s="136"/>
    </row>
    <row r="65" spans="1:57" ht="30" x14ac:dyDescent="0.25">
      <c r="A65" s="165"/>
      <c r="B65" s="162"/>
      <c r="C65" s="82">
        <v>62</v>
      </c>
      <c r="D65" s="63" t="s">
        <v>122</v>
      </c>
      <c r="E65" s="65" t="s">
        <v>48</v>
      </c>
      <c r="F65" s="84" t="s">
        <v>137</v>
      </c>
      <c r="G65" s="84" t="s">
        <v>137</v>
      </c>
      <c r="H65" s="67" t="s">
        <v>51</v>
      </c>
      <c r="I65" s="84"/>
      <c r="J65" s="84"/>
      <c r="K65" s="85">
        <v>57.01</v>
      </c>
      <c r="L65" s="68">
        <v>500</v>
      </c>
      <c r="M65" s="149">
        <f t="shared" si="1"/>
        <v>174.87</v>
      </c>
      <c r="N65" s="40" t="str">
        <f t="shared" si="3"/>
        <v>OK</v>
      </c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136"/>
      <c r="AS65" s="136"/>
      <c r="AT65" s="136">
        <v>319.63</v>
      </c>
      <c r="AU65" s="136"/>
      <c r="AV65" s="136"/>
      <c r="AW65" s="136"/>
      <c r="AX65" s="136"/>
      <c r="AY65" s="136"/>
      <c r="AZ65" s="136"/>
      <c r="BA65" s="136"/>
      <c r="BB65" s="136"/>
      <c r="BC65" s="136">
        <v>5.5</v>
      </c>
      <c r="BD65" s="136"/>
      <c r="BE65" s="157"/>
    </row>
    <row r="66" spans="1:57" x14ac:dyDescent="0.25">
      <c r="A66" s="165"/>
      <c r="B66" s="162"/>
      <c r="C66" s="82">
        <v>63</v>
      </c>
      <c r="D66" s="63" t="s">
        <v>123</v>
      </c>
      <c r="E66" s="65" t="s">
        <v>48</v>
      </c>
      <c r="F66" s="84" t="s">
        <v>137</v>
      </c>
      <c r="G66" s="84" t="s">
        <v>137</v>
      </c>
      <c r="H66" s="67" t="s">
        <v>51</v>
      </c>
      <c r="I66" s="84"/>
      <c r="J66" s="84"/>
      <c r="K66" s="85">
        <v>54.03</v>
      </c>
      <c r="L66" s="68">
        <v>250</v>
      </c>
      <c r="M66" s="149">
        <f t="shared" si="1"/>
        <v>98.69</v>
      </c>
      <c r="N66" s="40" t="str">
        <f t="shared" si="3"/>
        <v>OK</v>
      </c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136"/>
      <c r="AS66" s="136"/>
      <c r="AT66" s="136">
        <v>104.89</v>
      </c>
      <c r="AU66" s="136"/>
      <c r="AV66" s="136"/>
      <c r="AW66" s="136"/>
      <c r="AX66" s="136"/>
      <c r="AY66" s="136"/>
      <c r="AZ66" s="136"/>
      <c r="BA66" s="136"/>
      <c r="BB66" s="136"/>
      <c r="BC66" s="136">
        <v>46.42</v>
      </c>
      <c r="BD66" s="136"/>
      <c r="BE66" s="157"/>
    </row>
    <row r="67" spans="1:57" x14ac:dyDescent="0.25">
      <c r="A67" s="165"/>
      <c r="B67" s="162"/>
      <c r="C67" s="82">
        <v>64</v>
      </c>
      <c r="D67" s="63" t="s">
        <v>124</v>
      </c>
      <c r="E67" s="65" t="s">
        <v>48</v>
      </c>
      <c r="F67" s="84" t="s">
        <v>137</v>
      </c>
      <c r="G67" s="84" t="s">
        <v>137</v>
      </c>
      <c r="H67" s="67" t="s">
        <v>51</v>
      </c>
      <c r="I67" s="84"/>
      <c r="J67" s="84"/>
      <c r="K67" s="85">
        <v>64.459999999999994</v>
      </c>
      <c r="L67" s="68">
        <v>250</v>
      </c>
      <c r="M67" s="149">
        <f t="shared" si="1"/>
        <v>231.64</v>
      </c>
      <c r="N67" s="40" t="str">
        <f t="shared" si="3"/>
        <v>OK</v>
      </c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136"/>
      <c r="AS67" s="136"/>
      <c r="AT67" s="136">
        <v>18.36</v>
      </c>
      <c r="AU67" s="136"/>
      <c r="AV67" s="136"/>
      <c r="AW67" s="136"/>
      <c r="AX67" s="136"/>
      <c r="AY67" s="136"/>
      <c r="AZ67" s="136"/>
      <c r="BA67" s="136"/>
      <c r="BB67" s="136"/>
      <c r="BC67" s="136"/>
      <c r="BD67" s="136"/>
    </row>
    <row r="68" spans="1:57" x14ac:dyDescent="0.25">
      <c r="A68" s="165"/>
      <c r="B68" s="163"/>
      <c r="C68" s="82">
        <v>65</v>
      </c>
      <c r="D68" s="63" t="s">
        <v>125</v>
      </c>
      <c r="E68" s="135" t="s">
        <v>49</v>
      </c>
      <c r="F68" s="84" t="s">
        <v>174</v>
      </c>
      <c r="G68" s="84" t="s">
        <v>174</v>
      </c>
      <c r="H68" s="67" t="s">
        <v>51</v>
      </c>
      <c r="I68" s="84"/>
      <c r="J68" s="84"/>
      <c r="K68" s="85">
        <v>29.06</v>
      </c>
      <c r="L68" s="68">
        <v>1200</v>
      </c>
      <c r="M68" s="149">
        <f t="shared" si="1"/>
        <v>693.57999999999993</v>
      </c>
      <c r="N68" s="40" t="str">
        <f t="shared" si="3"/>
        <v>OK</v>
      </c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136"/>
      <c r="AS68" s="136"/>
      <c r="AT68" s="136">
        <v>506.42</v>
      </c>
      <c r="AU68" s="136"/>
      <c r="AV68" s="136"/>
      <c r="AW68" s="136"/>
      <c r="AX68" s="136"/>
      <c r="AY68" s="136"/>
      <c r="AZ68" s="136"/>
      <c r="BA68" s="136"/>
      <c r="BB68" s="136"/>
      <c r="BC68" s="136"/>
      <c r="BD68" s="136"/>
    </row>
    <row r="69" spans="1:57" x14ac:dyDescent="0.25">
      <c r="F69" s="24"/>
      <c r="G69" s="3"/>
      <c r="T69" s="1">
        <f>SUMPRODUCT($K$4:$K$68,T4:T68)</f>
        <v>27939.460000000003</v>
      </c>
      <c r="X69" s="38">
        <f>SUMPRODUCT($K$4:$K$68,X4:X68)</f>
        <v>8327.76</v>
      </c>
      <c r="Y69" s="144">
        <f>SUMPRODUCT($K$4:$K$68,Y4:Y68)</f>
        <v>4987.2999999999993</v>
      </c>
      <c r="Z69" s="144">
        <f>SUMPRODUCT($K$4:$K$68,Z4:Z68)</f>
        <v>973.3365</v>
      </c>
      <c r="AA69" s="144">
        <f>SUMPRODUCT($K$4:$K$68,AA4:AA68)</f>
        <v>11729.64</v>
      </c>
      <c r="AB69" s="144">
        <f>SUMPRODUCT($K$4:$K$68,AB4:AB68)</f>
        <v>19676.9728</v>
      </c>
      <c r="AC69" s="145">
        <f t="shared" ref="AC69:AH69" si="4">SUMPRODUCT($K$4:$K$68,AC4:AC68)</f>
        <v>23837.399999999998</v>
      </c>
      <c r="AD69" s="145">
        <f t="shared" si="4"/>
        <v>10662.5</v>
      </c>
      <c r="AE69" s="145">
        <f t="shared" si="4"/>
        <v>26051.45</v>
      </c>
      <c r="AF69" s="145">
        <f t="shared" si="4"/>
        <v>11101.56</v>
      </c>
      <c r="AG69" s="145">
        <f t="shared" si="4"/>
        <v>2307.9690999999998</v>
      </c>
      <c r="AH69" s="145">
        <f t="shared" si="4"/>
        <v>16483.2</v>
      </c>
      <c r="AI69" s="145">
        <f t="shared" ref="AI69:AV69" si="5">SUMPRODUCT($K$4:$K$68,AI4:AI68)</f>
        <v>18263.18</v>
      </c>
      <c r="AJ69" s="145">
        <f t="shared" si="5"/>
        <v>44057.52</v>
      </c>
      <c r="AK69" s="145">
        <f t="shared" si="5"/>
        <v>9691.7950000000001</v>
      </c>
      <c r="AL69" s="145">
        <f t="shared" si="5"/>
        <v>30755.039999999997</v>
      </c>
      <c r="AM69" s="145">
        <f t="shared" si="5"/>
        <v>12084</v>
      </c>
      <c r="AN69" s="145">
        <f t="shared" si="5"/>
        <v>5470.6752999999999</v>
      </c>
      <c r="AO69" s="145">
        <f t="shared" si="5"/>
        <v>15215.971</v>
      </c>
      <c r="AP69" s="145">
        <f t="shared" si="5"/>
        <v>52094.000000000007</v>
      </c>
      <c r="AQ69" s="145"/>
      <c r="AR69" s="145">
        <f t="shared" si="5"/>
        <v>5315.1149999999998</v>
      </c>
      <c r="AS69" s="145">
        <f t="shared" si="5"/>
        <v>4698.2367999999997</v>
      </c>
      <c r="AT69" s="145">
        <f t="shared" si="5"/>
        <v>39876.589099999997</v>
      </c>
      <c r="AU69" s="145">
        <f t="shared" si="5"/>
        <v>38715.89</v>
      </c>
      <c r="AV69" s="145">
        <f t="shared" si="5"/>
        <v>98087.099999999991</v>
      </c>
      <c r="AW69" s="145"/>
      <c r="AX69" s="145"/>
      <c r="AY69" s="145">
        <f t="shared" ref="AY69:AZ69" si="6">SUMPRODUCT($K$4:$K$68,AY4:AY68)</f>
        <v>64969.52</v>
      </c>
      <c r="AZ69" s="145">
        <f t="shared" si="6"/>
        <v>31198.6</v>
      </c>
      <c r="BA69" s="145">
        <f>SUMPRODUCT($K$4:$K$68,BA4:BA68)</f>
        <v>18561.375</v>
      </c>
      <c r="BB69" s="145">
        <f>SUMPRODUCT($K$4:$K$68,BB4:BB68)</f>
        <v>10621.784900000001</v>
      </c>
      <c r="BC69" s="145">
        <f>SUMPRODUCT($K$4:$K$68,BC4:BC68)</f>
        <v>2821.6275999999998</v>
      </c>
      <c r="BD69" s="145">
        <f>SUMPRODUCT($K$4:$K$68,BD4:BD68)</f>
        <v>62822.633000000002</v>
      </c>
    </row>
    <row r="70" spans="1:57" x14ac:dyDescent="0.25">
      <c r="AD70" s="146">
        <f>AD69-1884.6</f>
        <v>8777.9</v>
      </c>
    </row>
    <row r="73" spans="1:57" x14ac:dyDescent="0.25">
      <c r="AT73" s="152"/>
    </row>
  </sheetData>
  <autoFilter ref="A3:BD70" xr:uid="{00000000-0001-0000-0000-000000000000}"/>
  <mergeCells count="74">
    <mergeCell ref="BB1:BB2"/>
    <mergeCell ref="BC1:BC2"/>
    <mergeCell ref="AZ1:AZ2"/>
    <mergeCell ref="BA1:BA2"/>
    <mergeCell ref="AY1:AY2"/>
    <mergeCell ref="A1:C1"/>
    <mergeCell ref="D1:K1"/>
    <mergeCell ref="L1:N1"/>
    <mergeCell ref="A20:A22"/>
    <mergeCell ref="B20:B22"/>
    <mergeCell ref="A4:A12"/>
    <mergeCell ref="B4:B12"/>
    <mergeCell ref="A13:A18"/>
    <mergeCell ref="B13:B18"/>
    <mergeCell ref="A2:N2"/>
    <mergeCell ref="B40:B46"/>
    <mergeCell ref="A40:A46"/>
    <mergeCell ref="A24:A25"/>
    <mergeCell ref="B24:B25"/>
    <mergeCell ref="B26:B31"/>
    <mergeCell ref="A26:A31"/>
    <mergeCell ref="B32:B34"/>
    <mergeCell ref="A32:A34"/>
    <mergeCell ref="B35:B36"/>
    <mergeCell ref="A35:A36"/>
    <mergeCell ref="B37:B39"/>
    <mergeCell ref="A37:A39"/>
    <mergeCell ref="B63:B68"/>
    <mergeCell ref="A63:A68"/>
    <mergeCell ref="B47:B48"/>
    <mergeCell ref="A47:A48"/>
    <mergeCell ref="B50:B52"/>
    <mergeCell ref="A50:A52"/>
    <mergeCell ref="B53:B56"/>
    <mergeCell ref="A53:A56"/>
    <mergeCell ref="A61:A62"/>
    <mergeCell ref="B61:B62"/>
    <mergeCell ref="O1:O2"/>
    <mergeCell ref="P1:P2"/>
    <mergeCell ref="Q1:Q2"/>
    <mergeCell ref="R1:R2"/>
    <mergeCell ref="AI1:AI2"/>
    <mergeCell ref="AC1:AC2"/>
    <mergeCell ref="AD1:AD2"/>
    <mergeCell ref="AE1:AE2"/>
    <mergeCell ref="S1:S2"/>
    <mergeCell ref="T1:T2"/>
    <mergeCell ref="U1:U2"/>
    <mergeCell ref="V1:V2"/>
    <mergeCell ref="W1:W2"/>
    <mergeCell ref="AH1:AH2"/>
    <mergeCell ref="AF1:AF2"/>
    <mergeCell ref="AG1:AG2"/>
    <mergeCell ref="X1:X2"/>
    <mergeCell ref="Y1:Y2"/>
    <mergeCell ref="Z1:Z2"/>
    <mergeCell ref="AA1:AA2"/>
    <mergeCell ref="AB1:AB2"/>
    <mergeCell ref="AX1:AX2"/>
    <mergeCell ref="BD1:BD2"/>
    <mergeCell ref="AJ1:AJ2"/>
    <mergeCell ref="AK1:AK2"/>
    <mergeCell ref="AN1:AN2"/>
    <mergeCell ref="AW1:AW2"/>
    <mergeCell ref="AL1:AL2"/>
    <mergeCell ref="AM1:AM2"/>
    <mergeCell ref="AO1:AO2"/>
    <mergeCell ref="AP1:AP2"/>
    <mergeCell ref="AV1:AV2"/>
    <mergeCell ref="AR1:AR2"/>
    <mergeCell ref="AS1:AS2"/>
    <mergeCell ref="AT1:AT2"/>
    <mergeCell ref="AU1:AU2"/>
    <mergeCell ref="AQ1:AQ2"/>
  </mergeCells>
  <conditionalFormatting sqref="O4:U22 O24:U24 O23:T23 V23">
    <cfRule type="cellIs" dxfId="255" priority="313" stopIfTrue="1" operator="greaterThan">
      <formula>0</formula>
    </cfRule>
    <cfRule type="cellIs" dxfId="254" priority="314" stopIfTrue="1" operator="greaterThan">
      <formula>0</formula>
    </cfRule>
    <cfRule type="cellIs" dxfId="253" priority="315" stopIfTrue="1" operator="greaterThan">
      <formula>0</formula>
    </cfRule>
  </conditionalFormatting>
  <conditionalFormatting sqref="O4:U22 O24:U24 O23:T23 V23">
    <cfRule type="cellIs" dxfId="252" priority="307" operator="greaterThan">
      <formula>0</formula>
    </cfRule>
  </conditionalFormatting>
  <conditionalFormatting sqref="Q51:Q52">
    <cfRule type="cellIs" dxfId="251" priority="254" stopIfTrue="1" operator="greaterThan">
      <formula>0</formula>
    </cfRule>
    <cfRule type="cellIs" dxfId="250" priority="255" stopIfTrue="1" operator="greaterThan">
      <formula>0</formula>
    </cfRule>
    <cfRule type="cellIs" dxfId="249" priority="256" stopIfTrue="1" operator="greaterThan">
      <formula>0</formula>
    </cfRule>
  </conditionalFormatting>
  <conditionalFormatting sqref="Q51:Q52">
    <cfRule type="cellIs" dxfId="248" priority="253" operator="greaterThan">
      <formula>0</formula>
    </cfRule>
  </conditionalFormatting>
  <conditionalFormatting sqref="R61">
    <cfRule type="cellIs" dxfId="247" priority="250" stopIfTrue="1" operator="greaterThan">
      <formula>0</formula>
    </cfRule>
    <cfRule type="cellIs" dxfId="246" priority="251" stopIfTrue="1" operator="greaterThan">
      <formula>0</formula>
    </cfRule>
    <cfRule type="cellIs" dxfId="245" priority="252" stopIfTrue="1" operator="greaterThan">
      <formula>0</formula>
    </cfRule>
  </conditionalFormatting>
  <conditionalFormatting sqref="R61">
    <cfRule type="cellIs" dxfId="244" priority="249" operator="greaterThan">
      <formula>0</formula>
    </cfRule>
  </conditionalFormatting>
  <conditionalFormatting sqref="S57">
    <cfRule type="cellIs" dxfId="243" priority="246" stopIfTrue="1" operator="greaterThan">
      <formula>0</formula>
    </cfRule>
    <cfRule type="cellIs" dxfId="242" priority="247" stopIfTrue="1" operator="greaterThan">
      <formula>0</formula>
    </cfRule>
    <cfRule type="cellIs" dxfId="241" priority="248" stopIfTrue="1" operator="greaterThan">
      <formula>0</formula>
    </cfRule>
  </conditionalFormatting>
  <conditionalFormatting sqref="S57">
    <cfRule type="cellIs" dxfId="240" priority="245" operator="greaterThan">
      <formula>0</formula>
    </cfRule>
  </conditionalFormatting>
  <conditionalFormatting sqref="V4:V24">
    <cfRule type="cellIs" dxfId="239" priority="218" stopIfTrue="1" operator="greaterThan">
      <formula>0</formula>
    </cfRule>
    <cfRule type="cellIs" dxfId="238" priority="219" stopIfTrue="1" operator="greaterThan">
      <formula>0</formula>
    </cfRule>
    <cfRule type="cellIs" dxfId="237" priority="220" stopIfTrue="1" operator="greaterThan">
      <formula>0</formula>
    </cfRule>
  </conditionalFormatting>
  <conditionalFormatting sqref="V4:V24">
    <cfRule type="cellIs" dxfId="236" priority="217" operator="greaterThan">
      <formula>0</formula>
    </cfRule>
  </conditionalFormatting>
  <conditionalFormatting sqref="W4:W24">
    <cfRule type="cellIs" dxfId="235" priority="214" stopIfTrue="1" operator="greaterThan">
      <formula>0</formula>
    </cfRule>
    <cfRule type="cellIs" dxfId="234" priority="215" stopIfTrue="1" operator="greaterThan">
      <formula>0</formula>
    </cfRule>
    <cfRule type="cellIs" dxfId="233" priority="216" stopIfTrue="1" operator="greaterThan">
      <formula>0</formula>
    </cfRule>
  </conditionalFormatting>
  <conditionalFormatting sqref="W4:W24">
    <cfRule type="cellIs" dxfId="232" priority="213" operator="greaterThan">
      <formula>0</formula>
    </cfRule>
  </conditionalFormatting>
  <conditionalFormatting sqref="W53">
    <cfRule type="cellIs" dxfId="231" priority="210" stopIfTrue="1" operator="greaterThan">
      <formula>0</formula>
    </cfRule>
    <cfRule type="cellIs" dxfId="230" priority="211" stopIfTrue="1" operator="greaterThan">
      <formula>0</formula>
    </cfRule>
    <cfRule type="cellIs" dxfId="229" priority="212" stopIfTrue="1" operator="greaterThan">
      <formula>0</formula>
    </cfRule>
  </conditionalFormatting>
  <conditionalFormatting sqref="W53">
    <cfRule type="cellIs" dxfId="228" priority="209" operator="greaterThan">
      <formula>0</formula>
    </cfRule>
  </conditionalFormatting>
  <conditionalFormatting sqref="W55">
    <cfRule type="cellIs" dxfId="227" priority="206" stopIfTrue="1" operator="greaterThan">
      <formula>0</formula>
    </cfRule>
    <cfRule type="cellIs" dxfId="226" priority="207" stopIfTrue="1" operator="greaterThan">
      <formula>0</formula>
    </cfRule>
    <cfRule type="cellIs" dxfId="225" priority="208" stopIfTrue="1" operator="greaterThan">
      <formula>0</formula>
    </cfRule>
  </conditionalFormatting>
  <conditionalFormatting sqref="W55">
    <cfRule type="cellIs" dxfId="224" priority="205" operator="greaterThan">
      <formula>0</formula>
    </cfRule>
  </conditionalFormatting>
  <conditionalFormatting sqref="X4:X24">
    <cfRule type="cellIs" dxfId="223" priority="202" stopIfTrue="1" operator="greaterThan">
      <formula>0</formula>
    </cfRule>
    <cfRule type="cellIs" dxfId="222" priority="203" stopIfTrue="1" operator="greaterThan">
      <formula>0</formula>
    </cfRule>
    <cfRule type="cellIs" dxfId="221" priority="204" stopIfTrue="1" operator="greaterThan">
      <formula>0</formula>
    </cfRule>
  </conditionalFormatting>
  <conditionalFormatting sqref="X4:X24">
    <cfRule type="cellIs" dxfId="220" priority="201" operator="greaterThan">
      <formula>0</formula>
    </cfRule>
  </conditionalFormatting>
  <conditionalFormatting sqref="Y4:Y24">
    <cfRule type="cellIs" dxfId="219" priority="190" stopIfTrue="1" operator="greaterThan">
      <formula>0</formula>
    </cfRule>
    <cfRule type="cellIs" dxfId="218" priority="191" stopIfTrue="1" operator="greaterThan">
      <formula>0</formula>
    </cfRule>
    <cfRule type="cellIs" dxfId="217" priority="192" stopIfTrue="1" operator="greaterThan">
      <formula>0</formula>
    </cfRule>
  </conditionalFormatting>
  <conditionalFormatting sqref="Y4:Y24">
    <cfRule type="cellIs" dxfId="216" priority="189" operator="greaterThan">
      <formula>0</formula>
    </cfRule>
  </conditionalFormatting>
  <conditionalFormatting sqref="Z4:Z24">
    <cfRule type="cellIs" dxfId="215" priority="186" stopIfTrue="1" operator="greaterThan">
      <formula>0</formula>
    </cfRule>
    <cfRule type="cellIs" dxfId="214" priority="187" stopIfTrue="1" operator="greaterThan">
      <formula>0</formula>
    </cfRule>
    <cfRule type="cellIs" dxfId="213" priority="188" stopIfTrue="1" operator="greaterThan">
      <formula>0</formula>
    </cfRule>
  </conditionalFormatting>
  <conditionalFormatting sqref="Z4:Z24">
    <cfRule type="cellIs" dxfId="212" priority="185" operator="greaterThan">
      <formula>0</formula>
    </cfRule>
  </conditionalFormatting>
  <conditionalFormatting sqref="AA4:AA24">
    <cfRule type="cellIs" dxfId="211" priority="182" stopIfTrue="1" operator="greaterThan">
      <formula>0</formula>
    </cfRule>
    <cfRule type="cellIs" dxfId="210" priority="183" stopIfTrue="1" operator="greaterThan">
      <formula>0</formula>
    </cfRule>
    <cfRule type="cellIs" dxfId="209" priority="184" stopIfTrue="1" operator="greaterThan">
      <formula>0</formula>
    </cfRule>
  </conditionalFormatting>
  <conditionalFormatting sqref="AA4:AA24">
    <cfRule type="cellIs" dxfId="208" priority="181" operator="greaterThan">
      <formula>0</formula>
    </cfRule>
  </conditionalFormatting>
  <conditionalFormatting sqref="AB4:AG21 AB22:AC24">
    <cfRule type="cellIs" dxfId="207" priority="178" stopIfTrue="1" operator="greaterThan">
      <formula>0</formula>
    </cfRule>
    <cfRule type="cellIs" dxfId="206" priority="179" stopIfTrue="1" operator="greaterThan">
      <formula>0</formula>
    </cfRule>
    <cfRule type="cellIs" dxfId="205" priority="180" stopIfTrue="1" operator="greaterThan">
      <formula>0</formula>
    </cfRule>
  </conditionalFormatting>
  <conditionalFormatting sqref="AB4:AG21 AB22:AC24">
    <cfRule type="cellIs" dxfId="204" priority="177" operator="greaterThan">
      <formula>0</formula>
    </cfRule>
  </conditionalFormatting>
  <conditionalFormatting sqref="AF4:AF21">
    <cfRule type="cellIs" dxfId="203" priority="174" stopIfTrue="1" operator="greaterThan">
      <formula>0</formula>
    </cfRule>
    <cfRule type="cellIs" dxfId="202" priority="175" stopIfTrue="1" operator="greaterThan">
      <formula>0</formula>
    </cfRule>
    <cfRule type="cellIs" dxfId="201" priority="176" stopIfTrue="1" operator="greaterThan">
      <formula>0</formula>
    </cfRule>
  </conditionalFormatting>
  <conditionalFormatting sqref="AF4:AF21">
    <cfRule type="cellIs" dxfId="200" priority="173" operator="greaterThan">
      <formula>0</formula>
    </cfRule>
  </conditionalFormatting>
  <conditionalFormatting sqref="AG4:AG21">
    <cfRule type="cellIs" dxfId="199" priority="170" stopIfTrue="1" operator="greaterThan">
      <formula>0</formula>
    </cfRule>
    <cfRule type="cellIs" dxfId="198" priority="171" stopIfTrue="1" operator="greaterThan">
      <formula>0</formula>
    </cfRule>
    <cfRule type="cellIs" dxfId="197" priority="172" stopIfTrue="1" operator="greaterThan">
      <formula>0</formula>
    </cfRule>
  </conditionalFormatting>
  <conditionalFormatting sqref="AG4:AG21">
    <cfRule type="cellIs" dxfId="196" priority="169" operator="greaterThan">
      <formula>0</formula>
    </cfRule>
  </conditionalFormatting>
  <conditionalFormatting sqref="Z61">
    <cfRule type="cellIs" dxfId="195" priority="166" stopIfTrue="1" operator="greaterThan">
      <formula>0</formula>
    </cfRule>
    <cfRule type="cellIs" dxfId="194" priority="167" stopIfTrue="1" operator="greaterThan">
      <formula>0</formula>
    </cfRule>
    <cfRule type="cellIs" dxfId="193" priority="168" stopIfTrue="1" operator="greaterThan">
      <formula>0</formula>
    </cfRule>
  </conditionalFormatting>
  <conditionalFormatting sqref="Z61">
    <cfRule type="cellIs" dxfId="192" priority="165" operator="greaterThan">
      <formula>0</formula>
    </cfRule>
  </conditionalFormatting>
  <conditionalFormatting sqref="AB61:AC62">
    <cfRule type="cellIs" dxfId="191" priority="162" stopIfTrue="1" operator="greaterThan">
      <formula>0</formula>
    </cfRule>
    <cfRule type="cellIs" dxfId="190" priority="163" stopIfTrue="1" operator="greaterThan">
      <formula>0</formula>
    </cfRule>
    <cfRule type="cellIs" dxfId="189" priority="164" stopIfTrue="1" operator="greaterThan">
      <formula>0</formula>
    </cfRule>
  </conditionalFormatting>
  <conditionalFormatting sqref="AB61:AC62">
    <cfRule type="cellIs" dxfId="188" priority="161" operator="greaterThan">
      <formula>0</formula>
    </cfRule>
  </conditionalFormatting>
  <conditionalFormatting sqref="AD22:AG68">
    <cfRule type="cellIs" dxfId="187" priority="158" stopIfTrue="1" operator="greaterThan">
      <formula>0</formula>
    </cfRule>
    <cfRule type="cellIs" dxfId="186" priority="159" stopIfTrue="1" operator="greaterThan">
      <formula>0</formula>
    </cfRule>
    <cfRule type="cellIs" dxfId="185" priority="160" stopIfTrue="1" operator="greaterThan">
      <formula>0</formula>
    </cfRule>
  </conditionalFormatting>
  <conditionalFormatting sqref="AD22:AG68">
    <cfRule type="cellIs" dxfId="184" priority="157" operator="greaterThan">
      <formula>0</formula>
    </cfRule>
  </conditionalFormatting>
  <conditionalFormatting sqref="AH4:AH21">
    <cfRule type="cellIs" dxfId="183" priority="154" stopIfTrue="1" operator="greaterThan">
      <formula>0</formula>
    </cfRule>
    <cfRule type="cellIs" dxfId="182" priority="155" stopIfTrue="1" operator="greaterThan">
      <formula>0</formula>
    </cfRule>
    <cfRule type="cellIs" dxfId="181" priority="156" stopIfTrue="1" operator="greaterThan">
      <formula>0</formula>
    </cfRule>
  </conditionalFormatting>
  <conditionalFormatting sqref="AH4:AH21">
    <cfRule type="cellIs" dxfId="180" priority="153" operator="greaterThan">
      <formula>0</formula>
    </cfRule>
  </conditionalFormatting>
  <conditionalFormatting sqref="AH4:AH21">
    <cfRule type="cellIs" dxfId="179" priority="150" stopIfTrue="1" operator="greaterThan">
      <formula>0</formula>
    </cfRule>
    <cfRule type="cellIs" dxfId="178" priority="151" stopIfTrue="1" operator="greaterThan">
      <formula>0</formula>
    </cfRule>
    <cfRule type="cellIs" dxfId="177" priority="152" stopIfTrue="1" operator="greaterThan">
      <formula>0</formula>
    </cfRule>
  </conditionalFormatting>
  <conditionalFormatting sqref="AH4:AH21">
    <cfRule type="cellIs" dxfId="176" priority="149" operator="greaterThan">
      <formula>0</formula>
    </cfRule>
  </conditionalFormatting>
  <conditionalFormatting sqref="AH22:AH68">
    <cfRule type="cellIs" dxfId="175" priority="146" stopIfTrue="1" operator="greaterThan">
      <formula>0</formula>
    </cfRule>
    <cfRule type="cellIs" dxfId="174" priority="147" stopIfTrue="1" operator="greaterThan">
      <formula>0</formula>
    </cfRule>
    <cfRule type="cellIs" dxfId="173" priority="148" stopIfTrue="1" operator="greaterThan">
      <formula>0</formula>
    </cfRule>
  </conditionalFormatting>
  <conditionalFormatting sqref="AH22:AH68">
    <cfRule type="cellIs" dxfId="172" priority="145" operator="greaterThan">
      <formula>0</formula>
    </cfRule>
  </conditionalFormatting>
  <conditionalFormatting sqref="AI4:AN21">
    <cfRule type="cellIs" dxfId="171" priority="142" stopIfTrue="1" operator="greaterThan">
      <formula>0</formula>
    </cfRule>
    <cfRule type="cellIs" dxfId="170" priority="143" stopIfTrue="1" operator="greaterThan">
      <formula>0</formula>
    </cfRule>
    <cfRule type="cellIs" dxfId="169" priority="144" stopIfTrue="1" operator="greaterThan">
      <formula>0</formula>
    </cfRule>
  </conditionalFormatting>
  <conditionalFormatting sqref="AI4:AN21">
    <cfRule type="cellIs" dxfId="168" priority="141" operator="greaterThan">
      <formula>0</formula>
    </cfRule>
  </conditionalFormatting>
  <conditionalFormatting sqref="AI4:AN21">
    <cfRule type="cellIs" dxfId="167" priority="138" stopIfTrue="1" operator="greaterThan">
      <formula>0</formula>
    </cfRule>
    <cfRule type="cellIs" dxfId="166" priority="139" stopIfTrue="1" operator="greaterThan">
      <formula>0</formula>
    </cfRule>
    <cfRule type="cellIs" dxfId="165" priority="140" stopIfTrue="1" operator="greaterThan">
      <formula>0</formula>
    </cfRule>
  </conditionalFormatting>
  <conditionalFormatting sqref="AI4:AN21">
    <cfRule type="cellIs" dxfId="164" priority="137" operator="greaterThan">
      <formula>0</formula>
    </cfRule>
  </conditionalFormatting>
  <conditionalFormatting sqref="AI22:AN68">
    <cfRule type="cellIs" dxfId="163" priority="134" stopIfTrue="1" operator="greaterThan">
      <formula>0</formula>
    </cfRule>
    <cfRule type="cellIs" dxfId="162" priority="135" stopIfTrue="1" operator="greaterThan">
      <formula>0</formula>
    </cfRule>
    <cfRule type="cellIs" dxfId="161" priority="136" stopIfTrue="1" operator="greaterThan">
      <formula>0</formula>
    </cfRule>
  </conditionalFormatting>
  <conditionalFormatting sqref="AI22:AN68">
    <cfRule type="cellIs" dxfId="160" priority="133" operator="greaterThan">
      <formula>0</formula>
    </cfRule>
  </conditionalFormatting>
  <conditionalFormatting sqref="AO4:AO21">
    <cfRule type="cellIs" dxfId="159" priority="130" stopIfTrue="1" operator="greaterThan">
      <formula>0</formula>
    </cfRule>
    <cfRule type="cellIs" dxfId="158" priority="131" stopIfTrue="1" operator="greaterThan">
      <formula>0</formula>
    </cfRule>
    <cfRule type="cellIs" dxfId="157" priority="132" stopIfTrue="1" operator="greaterThan">
      <formula>0</formula>
    </cfRule>
  </conditionalFormatting>
  <conditionalFormatting sqref="AO4:AO21">
    <cfRule type="cellIs" dxfId="156" priority="129" operator="greaterThan">
      <formula>0</formula>
    </cfRule>
  </conditionalFormatting>
  <conditionalFormatting sqref="AO4:AO21">
    <cfRule type="cellIs" dxfId="155" priority="126" stopIfTrue="1" operator="greaterThan">
      <formula>0</formula>
    </cfRule>
    <cfRule type="cellIs" dxfId="154" priority="127" stopIfTrue="1" operator="greaterThan">
      <formula>0</formula>
    </cfRule>
    <cfRule type="cellIs" dxfId="153" priority="128" stopIfTrue="1" operator="greaterThan">
      <formula>0</formula>
    </cfRule>
  </conditionalFormatting>
  <conditionalFormatting sqref="AO4:AO21">
    <cfRule type="cellIs" dxfId="152" priority="125" operator="greaterThan">
      <formula>0</formula>
    </cfRule>
  </conditionalFormatting>
  <conditionalFormatting sqref="AO22:AO68">
    <cfRule type="cellIs" dxfId="151" priority="122" stopIfTrue="1" operator="greaterThan">
      <formula>0</formula>
    </cfRule>
    <cfRule type="cellIs" dxfId="150" priority="123" stopIfTrue="1" operator="greaterThan">
      <formula>0</formula>
    </cfRule>
    <cfRule type="cellIs" dxfId="149" priority="124" stopIfTrue="1" operator="greaterThan">
      <formula>0</formula>
    </cfRule>
  </conditionalFormatting>
  <conditionalFormatting sqref="AO22:AO68">
    <cfRule type="cellIs" dxfId="148" priority="121" operator="greaterThan">
      <formula>0</formula>
    </cfRule>
  </conditionalFormatting>
  <conditionalFormatting sqref="AP4:AU21">
    <cfRule type="cellIs" dxfId="147" priority="118" stopIfTrue="1" operator="greaterThan">
      <formula>0</formula>
    </cfRule>
    <cfRule type="cellIs" dxfId="146" priority="119" stopIfTrue="1" operator="greaterThan">
      <formula>0</formula>
    </cfRule>
    <cfRule type="cellIs" dxfId="145" priority="120" stopIfTrue="1" operator="greaterThan">
      <formula>0</formula>
    </cfRule>
  </conditionalFormatting>
  <conditionalFormatting sqref="AP4:AU21">
    <cfRule type="cellIs" dxfId="144" priority="117" operator="greaterThan">
      <formula>0</formula>
    </cfRule>
  </conditionalFormatting>
  <conditionalFormatting sqref="AP4:AU21">
    <cfRule type="cellIs" dxfId="143" priority="114" stopIfTrue="1" operator="greaterThan">
      <formula>0</formula>
    </cfRule>
    <cfRule type="cellIs" dxfId="142" priority="115" stopIfTrue="1" operator="greaterThan">
      <formula>0</formula>
    </cfRule>
    <cfRule type="cellIs" dxfId="141" priority="116" stopIfTrue="1" operator="greaterThan">
      <formula>0</formula>
    </cfRule>
  </conditionalFormatting>
  <conditionalFormatting sqref="AP4:AU21">
    <cfRule type="cellIs" dxfId="140" priority="113" operator="greaterThan">
      <formula>0</formula>
    </cfRule>
  </conditionalFormatting>
  <conditionalFormatting sqref="AP22:AU68">
    <cfRule type="cellIs" dxfId="139" priority="110" stopIfTrue="1" operator="greaterThan">
      <formula>0</formula>
    </cfRule>
    <cfRule type="cellIs" dxfId="138" priority="111" stopIfTrue="1" operator="greaterThan">
      <formula>0</formula>
    </cfRule>
    <cfRule type="cellIs" dxfId="137" priority="112" stopIfTrue="1" operator="greaterThan">
      <formula>0</formula>
    </cfRule>
  </conditionalFormatting>
  <conditionalFormatting sqref="AP22:AU68">
    <cfRule type="cellIs" dxfId="136" priority="109" operator="greaterThan">
      <formula>0</formula>
    </cfRule>
  </conditionalFormatting>
  <conditionalFormatting sqref="AV4:AX21">
    <cfRule type="cellIs" dxfId="135" priority="106" stopIfTrue="1" operator="greaterThan">
      <formula>0</formula>
    </cfRule>
    <cfRule type="cellIs" dxfId="134" priority="107" stopIfTrue="1" operator="greaterThan">
      <formula>0</formula>
    </cfRule>
    <cfRule type="cellIs" dxfId="133" priority="108" stopIfTrue="1" operator="greaterThan">
      <formula>0</formula>
    </cfRule>
  </conditionalFormatting>
  <conditionalFormatting sqref="AV4:AX21">
    <cfRule type="cellIs" dxfId="132" priority="105" operator="greaterThan">
      <formula>0</formula>
    </cfRule>
  </conditionalFormatting>
  <conditionalFormatting sqref="AV4:AX21">
    <cfRule type="cellIs" dxfId="131" priority="102" stopIfTrue="1" operator="greaterThan">
      <formula>0</formula>
    </cfRule>
    <cfRule type="cellIs" dxfId="130" priority="103" stopIfTrue="1" operator="greaterThan">
      <formula>0</formula>
    </cfRule>
    <cfRule type="cellIs" dxfId="129" priority="104" stopIfTrue="1" operator="greaterThan">
      <formula>0</formula>
    </cfRule>
  </conditionalFormatting>
  <conditionalFormatting sqref="AV4:AX21">
    <cfRule type="cellIs" dxfId="128" priority="101" operator="greaterThan">
      <formula>0</formula>
    </cfRule>
  </conditionalFormatting>
  <conditionalFormatting sqref="AV22:AX68">
    <cfRule type="cellIs" dxfId="127" priority="98" stopIfTrue="1" operator="greaterThan">
      <formula>0</formula>
    </cfRule>
    <cfRule type="cellIs" dxfId="126" priority="99" stopIfTrue="1" operator="greaterThan">
      <formula>0</formula>
    </cfRule>
    <cfRule type="cellIs" dxfId="125" priority="100" stopIfTrue="1" operator="greaterThan">
      <formula>0</formula>
    </cfRule>
  </conditionalFormatting>
  <conditionalFormatting sqref="AV22:AX68">
    <cfRule type="cellIs" dxfId="124" priority="97" operator="greaterThan">
      <formula>0</formula>
    </cfRule>
  </conditionalFormatting>
  <conditionalFormatting sqref="AY4:AY21">
    <cfRule type="cellIs" dxfId="123" priority="94" stopIfTrue="1" operator="greaterThan">
      <formula>0</formula>
    </cfRule>
    <cfRule type="cellIs" dxfId="122" priority="95" stopIfTrue="1" operator="greaterThan">
      <formula>0</formula>
    </cfRule>
    <cfRule type="cellIs" dxfId="121" priority="96" stopIfTrue="1" operator="greaterThan">
      <formula>0</formula>
    </cfRule>
  </conditionalFormatting>
  <conditionalFormatting sqref="AY4:AY21">
    <cfRule type="cellIs" dxfId="120" priority="93" operator="greaterThan">
      <formula>0</formula>
    </cfRule>
  </conditionalFormatting>
  <conditionalFormatting sqref="AY4:AY21">
    <cfRule type="cellIs" dxfId="119" priority="90" stopIfTrue="1" operator="greaterThan">
      <formula>0</formula>
    </cfRule>
    <cfRule type="cellIs" dxfId="118" priority="91" stopIfTrue="1" operator="greaterThan">
      <formula>0</formula>
    </cfRule>
    <cfRule type="cellIs" dxfId="117" priority="92" stopIfTrue="1" operator="greaterThan">
      <formula>0</formula>
    </cfRule>
  </conditionalFormatting>
  <conditionalFormatting sqref="AY4:AY21">
    <cfRule type="cellIs" dxfId="116" priority="89" operator="greaterThan">
      <formula>0</formula>
    </cfRule>
  </conditionalFormatting>
  <conditionalFormatting sqref="AY22:AY68">
    <cfRule type="cellIs" dxfId="115" priority="86" stopIfTrue="1" operator="greaterThan">
      <formula>0</formula>
    </cfRule>
    <cfRule type="cellIs" dxfId="114" priority="87" stopIfTrue="1" operator="greaterThan">
      <formula>0</formula>
    </cfRule>
    <cfRule type="cellIs" dxfId="113" priority="88" stopIfTrue="1" operator="greaterThan">
      <formula>0</formula>
    </cfRule>
  </conditionalFormatting>
  <conditionalFormatting sqref="AY22:AY68">
    <cfRule type="cellIs" dxfId="112" priority="85" operator="greaterThan">
      <formula>0</formula>
    </cfRule>
  </conditionalFormatting>
  <conditionalFormatting sqref="AZ4:AZ21">
    <cfRule type="cellIs" dxfId="111" priority="82" stopIfTrue="1" operator="greaterThan">
      <formula>0</formula>
    </cfRule>
    <cfRule type="cellIs" dxfId="110" priority="83" stopIfTrue="1" operator="greaterThan">
      <formula>0</formula>
    </cfRule>
    <cfRule type="cellIs" dxfId="109" priority="84" stopIfTrue="1" operator="greaterThan">
      <formula>0</formula>
    </cfRule>
  </conditionalFormatting>
  <conditionalFormatting sqref="AZ4:AZ21">
    <cfRule type="cellIs" dxfId="108" priority="81" operator="greaterThan">
      <formula>0</formula>
    </cfRule>
  </conditionalFormatting>
  <conditionalFormatting sqref="AZ4:AZ21">
    <cfRule type="cellIs" dxfId="107" priority="78" stopIfTrue="1" operator="greaterThan">
      <formula>0</formula>
    </cfRule>
    <cfRule type="cellIs" dxfId="106" priority="79" stopIfTrue="1" operator="greaterThan">
      <formula>0</formula>
    </cfRule>
    <cfRule type="cellIs" dxfId="105" priority="80" stopIfTrue="1" operator="greaterThan">
      <formula>0</formula>
    </cfRule>
  </conditionalFormatting>
  <conditionalFormatting sqref="AZ4:AZ21">
    <cfRule type="cellIs" dxfId="104" priority="77" operator="greaterThan">
      <formula>0</formula>
    </cfRule>
  </conditionalFormatting>
  <conditionalFormatting sqref="AZ22:AZ68">
    <cfRule type="cellIs" dxfId="103" priority="74" stopIfTrue="1" operator="greaterThan">
      <formula>0</formula>
    </cfRule>
    <cfRule type="cellIs" dxfId="102" priority="75" stopIfTrue="1" operator="greaterThan">
      <formula>0</formula>
    </cfRule>
    <cfRule type="cellIs" dxfId="101" priority="76" stopIfTrue="1" operator="greaterThan">
      <formula>0</formula>
    </cfRule>
  </conditionalFormatting>
  <conditionalFormatting sqref="AZ22:AZ68">
    <cfRule type="cellIs" dxfId="100" priority="73" operator="greaterThan">
      <formula>0</formula>
    </cfRule>
  </conditionalFormatting>
  <conditionalFormatting sqref="BA4:BA21">
    <cfRule type="cellIs" dxfId="99" priority="70" stopIfTrue="1" operator="greaterThan">
      <formula>0</formula>
    </cfRule>
    <cfRule type="cellIs" dxfId="98" priority="71" stopIfTrue="1" operator="greaterThan">
      <formula>0</formula>
    </cfRule>
    <cfRule type="cellIs" dxfId="97" priority="72" stopIfTrue="1" operator="greaterThan">
      <formula>0</formula>
    </cfRule>
  </conditionalFormatting>
  <conditionalFormatting sqref="BA4:BA21">
    <cfRule type="cellIs" dxfId="96" priority="69" operator="greaterThan">
      <formula>0</formula>
    </cfRule>
  </conditionalFormatting>
  <conditionalFormatting sqref="BA4:BA21">
    <cfRule type="cellIs" dxfId="95" priority="66" stopIfTrue="1" operator="greaterThan">
      <formula>0</formula>
    </cfRule>
    <cfRule type="cellIs" dxfId="94" priority="67" stopIfTrue="1" operator="greaterThan">
      <formula>0</formula>
    </cfRule>
    <cfRule type="cellIs" dxfId="93" priority="68" stopIfTrue="1" operator="greaterThan">
      <formula>0</formula>
    </cfRule>
  </conditionalFormatting>
  <conditionalFormatting sqref="BA4:BA21">
    <cfRule type="cellIs" dxfId="92" priority="65" operator="greaterThan">
      <formula>0</formula>
    </cfRule>
  </conditionalFormatting>
  <conditionalFormatting sqref="BA22:BA68">
    <cfRule type="cellIs" dxfId="91" priority="62" stopIfTrue="1" operator="greaterThan">
      <formula>0</formula>
    </cfRule>
    <cfRule type="cellIs" dxfId="90" priority="63" stopIfTrue="1" operator="greaterThan">
      <formula>0</formula>
    </cfRule>
    <cfRule type="cellIs" dxfId="89" priority="64" stopIfTrue="1" operator="greaterThan">
      <formula>0</formula>
    </cfRule>
  </conditionalFormatting>
  <conditionalFormatting sqref="BA22:BA68">
    <cfRule type="cellIs" dxfId="88" priority="61" operator="greaterThan">
      <formula>0</formula>
    </cfRule>
  </conditionalFormatting>
  <conditionalFormatting sqref="BB4:BB21">
    <cfRule type="cellIs" dxfId="87" priority="58" stopIfTrue="1" operator="greaterThan">
      <formula>0</formula>
    </cfRule>
    <cfRule type="cellIs" dxfId="86" priority="59" stopIfTrue="1" operator="greaterThan">
      <formula>0</formula>
    </cfRule>
    <cfRule type="cellIs" dxfId="85" priority="60" stopIfTrue="1" operator="greaterThan">
      <formula>0</formula>
    </cfRule>
  </conditionalFormatting>
  <conditionalFormatting sqref="BB4:BB21">
    <cfRule type="cellIs" dxfId="84" priority="57" operator="greaterThan">
      <formula>0</formula>
    </cfRule>
  </conditionalFormatting>
  <conditionalFormatting sqref="BB4:BB21">
    <cfRule type="cellIs" dxfId="83" priority="54" stopIfTrue="1" operator="greaterThan">
      <formula>0</formula>
    </cfRule>
    <cfRule type="cellIs" dxfId="82" priority="55" stopIfTrue="1" operator="greaterThan">
      <formula>0</formula>
    </cfRule>
    <cfRule type="cellIs" dxfId="81" priority="56" stopIfTrue="1" operator="greaterThan">
      <formula>0</formula>
    </cfRule>
  </conditionalFormatting>
  <conditionalFormatting sqref="BB4:BB21">
    <cfRule type="cellIs" dxfId="80" priority="53" operator="greaterThan">
      <formula>0</formula>
    </cfRule>
  </conditionalFormatting>
  <conditionalFormatting sqref="BB22:BB60 BB67:BB68 BB62:BB64">
    <cfRule type="cellIs" dxfId="79" priority="50" stopIfTrue="1" operator="greaterThan">
      <formula>0</formula>
    </cfRule>
    <cfRule type="cellIs" dxfId="78" priority="51" stopIfTrue="1" operator="greaterThan">
      <formula>0</formula>
    </cfRule>
    <cfRule type="cellIs" dxfId="77" priority="52" stopIfTrue="1" operator="greaterThan">
      <formula>0</formula>
    </cfRule>
  </conditionalFormatting>
  <conditionalFormatting sqref="BB22:BB60 BB67:BB68 BB62:BB64">
    <cfRule type="cellIs" dxfId="76" priority="49" operator="greaterThan">
      <formula>0</formula>
    </cfRule>
  </conditionalFormatting>
  <conditionalFormatting sqref="BC4:BC21">
    <cfRule type="cellIs" dxfId="75" priority="46" stopIfTrue="1" operator="greaterThan">
      <formula>0</formula>
    </cfRule>
    <cfRule type="cellIs" dxfId="74" priority="47" stopIfTrue="1" operator="greaterThan">
      <formula>0</formula>
    </cfRule>
    <cfRule type="cellIs" dxfId="73" priority="48" stopIfTrue="1" operator="greaterThan">
      <formula>0</formula>
    </cfRule>
  </conditionalFormatting>
  <conditionalFormatting sqref="BC4:BC21">
    <cfRule type="cellIs" dxfId="72" priority="45" operator="greaterThan">
      <formula>0</formula>
    </cfRule>
  </conditionalFormatting>
  <conditionalFormatting sqref="BC4:BC21">
    <cfRule type="cellIs" dxfId="71" priority="42" stopIfTrue="1" operator="greaterThan">
      <formula>0</formula>
    </cfRule>
    <cfRule type="cellIs" dxfId="70" priority="43" stopIfTrue="1" operator="greaterThan">
      <formula>0</formula>
    </cfRule>
    <cfRule type="cellIs" dxfId="69" priority="44" stopIfTrue="1" operator="greaterThan">
      <formula>0</formula>
    </cfRule>
  </conditionalFormatting>
  <conditionalFormatting sqref="BC4:BC21">
    <cfRule type="cellIs" dxfId="68" priority="41" operator="greaterThan">
      <formula>0</formula>
    </cfRule>
  </conditionalFormatting>
  <conditionalFormatting sqref="BC22:BC60 BC62:BC64 BC67:BC68">
    <cfRule type="cellIs" dxfId="67" priority="38" stopIfTrue="1" operator="greaterThan">
      <formula>0</formula>
    </cfRule>
    <cfRule type="cellIs" dxfId="66" priority="39" stopIfTrue="1" operator="greaterThan">
      <formula>0</formula>
    </cfRule>
    <cfRule type="cellIs" dxfId="65" priority="40" stopIfTrue="1" operator="greaterThan">
      <formula>0</formula>
    </cfRule>
  </conditionalFormatting>
  <conditionalFormatting sqref="BC22:BC60 BC62:BC64 BC67:BC68">
    <cfRule type="cellIs" dxfId="64" priority="37" operator="greaterThan">
      <formula>0</formula>
    </cfRule>
  </conditionalFormatting>
  <conditionalFormatting sqref="BB65:BB66">
    <cfRule type="cellIs" dxfId="63" priority="34" stopIfTrue="1" operator="greaterThan">
      <formula>0</formula>
    </cfRule>
    <cfRule type="cellIs" dxfId="62" priority="35" stopIfTrue="1" operator="greaterThan">
      <formula>0</formula>
    </cfRule>
    <cfRule type="cellIs" dxfId="61" priority="36" stopIfTrue="1" operator="greaterThan">
      <formula>0</formula>
    </cfRule>
  </conditionalFormatting>
  <conditionalFormatting sqref="BB65:BB66">
    <cfRule type="cellIs" dxfId="60" priority="33" operator="greaterThan">
      <formula>0</formula>
    </cfRule>
  </conditionalFormatting>
  <conditionalFormatting sqref="BC61">
    <cfRule type="cellIs" dxfId="59" priority="30" stopIfTrue="1" operator="greaterThan">
      <formula>0</formula>
    </cfRule>
    <cfRule type="cellIs" dxfId="58" priority="31" stopIfTrue="1" operator="greaterThan">
      <formula>0</formula>
    </cfRule>
    <cfRule type="cellIs" dxfId="57" priority="32" stopIfTrue="1" operator="greaterThan">
      <formula>0</formula>
    </cfRule>
  </conditionalFormatting>
  <conditionalFormatting sqref="BC61">
    <cfRule type="cellIs" dxfId="56" priority="29" operator="greaterThan">
      <formula>0</formula>
    </cfRule>
  </conditionalFormatting>
  <conditionalFormatting sqref="BC65:BC66">
    <cfRule type="cellIs" dxfId="55" priority="26" stopIfTrue="1" operator="greaterThan">
      <formula>0</formula>
    </cfRule>
    <cfRule type="cellIs" dxfId="54" priority="27" stopIfTrue="1" operator="greaterThan">
      <formula>0</formula>
    </cfRule>
    <cfRule type="cellIs" dxfId="53" priority="28" stopIfTrue="1" operator="greaterThan">
      <formula>0</formula>
    </cfRule>
  </conditionalFormatting>
  <conditionalFormatting sqref="BC65:BC66">
    <cfRule type="cellIs" dxfId="52" priority="25" operator="greaterThan">
      <formula>0</formula>
    </cfRule>
  </conditionalFormatting>
  <conditionalFormatting sqref="BB61">
    <cfRule type="cellIs" dxfId="51" priority="22" stopIfTrue="1" operator="greaterThan">
      <formula>0</formula>
    </cfRule>
    <cfRule type="cellIs" dxfId="50" priority="23" stopIfTrue="1" operator="greaterThan">
      <formula>0</formula>
    </cfRule>
    <cfRule type="cellIs" dxfId="49" priority="24" stopIfTrue="1" operator="greaterThan">
      <formula>0</formula>
    </cfRule>
  </conditionalFormatting>
  <conditionalFormatting sqref="BB61">
    <cfRule type="cellIs" dxfId="48" priority="21" operator="greaterThan">
      <formula>0</formula>
    </cfRule>
  </conditionalFormatting>
  <conditionalFormatting sqref="BD4:BD21">
    <cfRule type="cellIs" dxfId="47" priority="18" stopIfTrue="1" operator="greaterThan">
      <formula>0</formula>
    </cfRule>
    <cfRule type="cellIs" dxfId="46" priority="19" stopIfTrue="1" operator="greaterThan">
      <formula>0</formula>
    </cfRule>
    <cfRule type="cellIs" dxfId="45" priority="20" stopIfTrue="1" operator="greaterThan">
      <formula>0</formula>
    </cfRule>
  </conditionalFormatting>
  <conditionalFormatting sqref="BD4:BD21">
    <cfRule type="cellIs" dxfId="44" priority="17" operator="greaterThan">
      <formula>0</formula>
    </cfRule>
  </conditionalFormatting>
  <conditionalFormatting sqref="BD4:BD21">
    <cfRule type="cellIs" dxfId="43" priority="14" stopIfTrue="1" operator="greaterThan">
      <formula>0</formula>
    </cfRule>
    <cfRule type="cellIs" dxfId="42" priority="15" stopIfTrue="1" operator="greaterThan">
      <formula>0</formula>
    </cfRule>
    <cfRule type="cellIs" dxfId="41" priority="16" stopIfTrue="1" operator="greaterThan">
      <formula>0</formula>
    </cfRule>
  </conditionalFormatting>
  <conditionalFormatting sqref="BD4:BD21">
    <cfRule type="cellIs" dxfId="40" priority="13" operator="greaterThan">
      <formula>0</formula>
    </cfRule>
  </conditionalFormatting>
  <conditionalFormatting sqref="BD22:BD60 BD62:BD64 BD67:BD68">
    <cfRule type="cellIs" dxfId="39" priority="10" stopIfTrue="1" operator="greaterThan">
      <formula>0</formula>
    </cfRule>
    <cfRule type="cellIs" dxfId="38" priority="11" stopIfTrue="1" operator="greaterThan">
      <formula>0</formula>
    </cfRule>
    <cfRule type="cellIs" dxfId="37" priority="12" stopIfTrue="1" operator="greaterThan">
      <formula>0</formula>
    </cfRule>
  </conditionalFormatting>
  <conditionalFormatting sqref="BD22:BD60 BD62:BD64 BD67:BD68">
    <cfRule type="cellIs" dxfId="36" priority="9" operator="greaterThan">
      <formula>0</formula>
    </cfRule>
  </conditionalFormatting>
  <conditionalFormatting sqref="BD61">
    <cfRule type="cellIs" dxfId="35" priority="6" stopIfTrue="1" operator="greaterThan">
      <formula>0</formula>
    </cfRule>
    <cfRule type="cellIs" dxfId="34" priority="7" stopIfTrue="1" operator="greaterThan">
      <formula>0</formula>
    </cfRule>
    <cfRule type="cellIs" dxfId="33" priority="8" stopIfTrue="1" operator="greaterThan">
      <formula>0</formula>
    </cfRule>
  </conditionalFormatting>
  <conditionalFormatting sqref="BD61">
    <cfRule type="cellIs" dxfId="32" priority="5" operator="greaterThan">
      <formula>0</formula>
    </cfRule>
  </conditionalFormatting>
  <conditionalFormatting sqref="BD65:BD66">
    <cfRule type="cellIs" dxfId="31" priority="2" stopIfTrue="1" operator="greaterThan">
      <formula>0</formula>
    </cfRule>
    <cfRule type="cellIs" dxfId="30" priority="3" stopIfTrue="1" operator="greaterThan">
      <formula>0</formula>
    </cfRule>
    <cfRule type="cellIs" dxfId="29" priority="4" stopIfTrue="1" operator="greaterThan">
      <formula>0</formula>
    </cfRule>
  </conditionalFormatting>
  <conditionalFormatting sqref="BD65:BD66">
    <cfRule type="cellIs" dxfId="28" priority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9"/>
  <sheetViews>
    <sheetView tabSelected="1" zoomScale="60" zoomScaleNormal="60" workbookViewId="0">
      <selection activeCell="R11" sqref="R11"/>
    </sheetView>
  </sheetViews>
  <sheetFormatPr defaultColWidth="9.7109375" defaultRowHeight="15" x14ac:dyDescent="0.25"/>
  <cols>
    <col min="1" max="1" width="34" style="3" customWidth="1"/>
    <col min="2" max="2" width="9.5703125" style="4" customWidth="1"/>
    <col min="3" max="3" width="8.85546875" style="7" customWidth="1"/>
    <col min="4" max="4" width="60.140625" style="25" customWidth="1"/>
    <col min="5" max="5" width="16" style="8" customWidth="1"/>
    <col min="6" max="6" width="22.42578125" style="8" customWidth="1"/>
    <col min="7" max="7" width="22.5703125" style="4" customWidth="1"/>
    <col min="8" max="8" width="14.5703125" style="7" customWidth="1"/>
    <col min="9" max="9" width="10.85546875" style="24" customWidth="1"/>
    <col min="10" max="10" width="16.85546875" style="24" customWidth="1"/>
    <col min="11" max="11" width="15.140625" style="51" customWidth="1"/>
    <col min="12" max="12" width="9.42578125" style="6" customWidth="1"/>
    <col min="13" max="13" width="13.28515625" style="9" customWidth="1"/>
    <col min="14" max="14" width="12.5703125" style="10" customWidth="1"/>
    <col min="15" max="15" width="17.140625" style="5" customWidth="1"/>
    <col min="16" max="16" width="17.140625" style="38" customWidth="1"/>
    <col min="17" max="17" width="17.140625" style="54" customWidth="1"/>
    <col min="18" max="22" width="17.140625" style="38" customWidth="1"/>
    <col min="23" max="23" width="16.5703125" style="38" customWidth="1"/>
    <col min="24" max="28" width="17.140625" style="38" customWidth="1"/>
    <col min="29" max="16384" width="9.7109375" style="38"/>
  </cols>
  <sheetData>
    <row r="1" spans="1:23" ht="15" customHeight="1" x14ac:dyDescent="0.25">
      <c r="A1" s="180" t="s">
        <v>37</v>
      </c>
      <c r="B1" s="181"/>
      <c r="C1" s="182"/>
      <c r="D1" s="180" t="s">
        <v>53</v>
      </c>
      <c r="E1" s="181"/>
      <c r="F1" s="181"/>
      <c r="G1" s="181"/>
      <c r="H1" s="181"/>
      <c r="I1" s="181"/>
      <c r="J1" s="181"/>
      <c r="K1" s="182"/>
      <c r="L1" s="183" t="s">
        <v>38</v>
      </c>
      <c r="M1" s="184"/>
      <c r="N1" s="185"/>
      <c r="O1" s="158" t="s">
        <v>232</v>
      </c>
      <c r="P1" s="158" t="s">
        <v>232</v>
      </c>
      <c r="Q1" s="158" t="s">
        <v>232</v>
      </c>
      <c r="R1" s="160" t="s">
        <v>244</v>
      </c>
      <c r="S1" s="160" t="s">
        <v>245</v>
      </c>
      <c r="T1" s="160" t="s">
        <v>246</v>
      </c>
      <c r="U1" s="160" t="s">
        <v>247</v>
      </c>
      <c r="V1" s="160" t="s">
        <v>248</v>
      </c>
      <c r="W1" s="160" t="s">
        <v>249</v>
      </c>
    </row>
    <row r="2" spans="1:23" x14ac:dyDescent="0.25">
      <c r="A2" s="180" t="s">
        <v>126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2"/>
      <c r="O2" s="159"/>
      <c r="P2" s="159"/>
      <c r="Q2" s="159"/>
      <c r="R2" s="160"/>
      <c r="S2" s="160"/>
      <c r="T2" s="160"/>
      <c r="U2" s="160"/>
      <c r="V2" s="160"/>
      <c r="W2" s="160"/>
    </row>
    <row r="3" spans="1:23" ht="30" x14ac:dyDescent="0.25">
      <c r="A3" s="28" t="s">
        <v>2</v>
      </c>
      <c r="B3" s="26" t="s">
        <v>1</v>
      </c>
      <c r="C3" s="27" t="s">
        <v>4</v>
      </c>
      <c r="D3" s="27" t="s">
        <v>6</v>
      </c>
      <c r="E3" s="27" t="s">
        <v>27</v>
      </c>
      <c r="F3" s="27" t="s">
        <v>29</v>
      </c>
      <c r="G3" s="27" t="s">
        <v>30</v>
      </c>
      <c r="H3" s="27" t="s">
        <v>7</v>
      </c>
      <c r="I3" s="28" t="s">
        <v>3</v>
      </c>
      <c r="J3" s="29" t="s">
        <v>12</v>
      </c>
      <c r="K3" s="50" t="s">
        <v>5</v>
      </c>
      <c r="L3" s="30" t="s">
        <v>13</v>
      </c>
      <c r="M3" s="31" t="s">
        <v>0</v>
      </c>
      <c r="N3" s="28" t="s">
        <v>8</v>
      </c>
      <c r="O3" s="55">
        <v>45226</v>
      </c>
      <c r="P3" s="55">
        <v>45384</v>
      </c>
      <c r="Q3" s="55">
        <v>45387</v>
      </c>
      <c r="R3" s="55">
        <v>45183</v>
      </c>
      <c r="S3" s="55">
        <v>45183</v>
      </c>
      <c r="T3" s="55">
        <v>45240</v>
      </c>
      <c r="U3" s="55">
        <v>45244</v>
      </c>
      <c r="V3" s="55">
        <v>44978</v>
      </c>
      <c r="W3" s="55">
        <v>44978</v>
      </c>
    </row>
    <row r="4" spans="1:23" ht="45" x14ac:dyDescent="0.25">
      <c r="A4" s="187" t="s">
        <v>149</v>
      </c>
      <c r="B4" s="187">
        <v>1</v>
      </c>
      <c r="C4" s="57">
        <v>1</v>
      </c>
      <c r="D4" s="58" t="s">
        <v>39</v>
      </c>
      <c r="E4" s="65" t="s">
        <v>48</v>
      </c>
      <c r="F4" s="33" t="s">
        <v>139</v>
      </c>
      <c r="G4" s="33" t="s">
        <v>139</v>
      </c>
      <c r="H4" s="43" t="s">
        <v>51</v>
      </c>
      <c r="I4" s="42">
        <v>20</v>
      </c>
      <c r="J4" s="42">
        <v>30</v>
      </c>
      <c r="K4" s="45">
        <v>109</v>
      </c>
      <c r="L4" s="68">
        <v>300</v>
      </c>
      <c r="M4" s="52">
        <f>L4-(SUM(O4:W4))</f>
        <v>265</v>
      </c>
      <c r="N4" s="40" t="str">
        <f>IF(M4&lt;0,"ATENÇÃO","OK")</f>
        <v>OK</v>
      </c>
      <c r="O4" s="61"/>
      <c r="P4" s="61"/>
      <c r="Q4" s="61"/>
      <c r="R4" s="61"/>
      <c r="S4" s="61"/>
      <c r="T4" s="61">
        <v>35</v>
      </c>
      <c r="U4" s="61"/>
      <c r="V4" s="61"/>
      <c r="W4" s="61"/>
    </row>
    <row r="5" spans="1:23" ht="45" x14ac:dyDescent="0.25">
      <c r="A5" s="188"/>
      <c r="B5" s="188"/>
      <c r="C5" s="57">
        <v>2</v>
      </c>
      <c r="D5" s="63" t="s">
        <v>40</v>
      </c>
      <c r="E5" s="65" t="s">
        <v>48</v>
      </c>
      <c r="F5" s="33" t="s">
        <v>139</v>
      </c>
      <c r="G5" s="33" t="s">
        <v>139</v>
      </c>
      <c r="H5" s="43" t="s">
        <v>51</v>
      </c>
      <c r="I5" s="42">
        <v>20</v>
      </c>
      <c r="J5" s="42">
        <v>30</v>
      </c>
      <c r="K5" s="45">
        <v>138.5</v>
      </c>
      <c r="L5" s="68">
        <v>150</v>
      </c>
      <c r="M5" s="52">
        <f>L5-(SUM(O5:W5))</f>
        <v>136</v>
      </c>
      <c r="N5" s="40" t="str">
        <f t="shared" ref="N5:N49" si="0">IF(M5&lt;0,"ATENÇÃO","OK")</f>
        <v>OK</v>
      </c>
      <c r="O5" s="61"/>
      <c r="P5" s="61"/>
      <c r="Q5" s="61"/>
      <c r="R5" s="61"/>
      <c r="S5" s="61"/>
      <c r="T5" s="61">
        <v>14</v>
      </c>
      <c r="U5" s="61"/>
      <c r="V5" s="61"/>
      <c r="W5" s="61"/>
    </row>
    <row r="6" spans="1:23" x14ac:dyDescent="0.25">
      <c r="A6" s="188"/>
      <c r="B6" s="188"/>
      <c r="C6" s="57">
        <v>3</v>
      </c>
      <c r="D6" s="63" t="s">
        <v>41</v>
      </c>
      <c r="E6" s="65" t="s">
        <v>48</v>
      </c>
      <c r="F6" s="33" t="s">
        <v>139</v>
      </c>
      <c r="G6" s="33" t="s">
        <v>139</v>
      </c>
      <c r="H6" s="43" t="s">
        <v>52</v>
      </c>
      <c r="I6" s="42">
        <v>20</v>
      </c>
      <c r="J6" s="42">
        <v>30</v>
      </c>
      <c r="K6" s="45">
        <v>275.60000000000002</v>
      </c>
      <c r="L6" s="68">
        <v>20</v>
      </c>
      <c r="M6" s="52">
        <f t="shared" ref="M6:M49" si="1">L6-(SUM(O6:W6))</f>
        <v>15</v>
      </c>
      <c r="N6" s="40" t="str">
        <f t="shared" si="0"/>
        <v>OK</v>
      </c>
      <c r="O6" s="61"/>
      <c r="P6" s="61"/>
      <c r="Q6" s="61"/>
      <c r="R6" s="61"/>
      <c r="S6" s="61"/>
      <c r="T6" s="61">
        <v>5</v>
      </c>
      <c r="U6" s="61"/>
      <c r="V6" s="61"/>
      <c r="W6" s="61"/>
    </row>
    <row r="7" spans="1:23" x14ac:dyDescent="0.25">
      <c r="A7" s="188"/>
      <c r="B7" s="188"/>
      <c r="C7" s="57">
        <v>4</v>
      </c>
      <c r="D7" s="63" t="s">
        <v>42</v>
      </c>
      <c r="E7" s="65" t="s">
        <v>49</v>
      </c>
      <c r="F7" s="33" t="s">
        <v>132</v>
      </c>
      <c r="G7" s="33" t="s">
        <v>132</v>
      </c>
      <c r="H7" s="43" t="s">
        <v>51</v>
      </c>
      <c r="I7" s="42">
        <v>20</v>
      </c>
      <c r="J7" s="42">
        <v>30</v>
      </c>
      <c r="K7" s="45">
        <v>83</v>
      </c>
      <c r="L7" s="68">
        <v>150</v>
      </c>
      <c r="M7" s="52">
        <f t="shared" si="1"/>
        <v>96</v>
      </c>
      <c r="N7" s="40" t="str">
        <f t="shared" si="0"/>
        <v>OK</v>
      </c>
      <c r="O7" s="61"/>
      <c r="P7" s="61"/>
      <c r="Q7" s="61"/>
      <c r="R7" s="61"/>
      <c r="S7" s="61"/>
      <c r="T7" s="61">
        <v>54</v>
      </c>
      <c r="U7" s="61"/>
      <c r="V7" s="61"/>
      <c r="W7" s="61"/>
    </row>
    <row r="8" spans="1:23" x14ac:dyDescent="0.25">
      <c r="A8" s="188"/>
      <c r="B8" s="188"/>
      <c r="C8" s="57">
        <v>5</v>
      </c>
      <c r="D8" s="63" t="s">
        <v>43</v>
      </c>
      <c r="E8" s="65" t="s">
        <v>49</v>
      </c>
      <c r="F8" s="33" t="s">
        <v>132</v>
      </c>
      <c r="G8" s="33" t="s">
        <v>132</v>
      </c>
      <c r="H8" s="43" t="s">
        <v>51</v>
      </c>
      <c r="I8" s="42">
        <v>20</v>
      </c>
      <c r="J8" s="42">
        <v>30</v>
      </c>
      <c r="K8" s="45">
        <v>21</v>
      </c>
      <c r="L8" s="68">
        <v>150</v>
      </c>
      <c r="M8" s="52">
        <f t="shared" si="1"/>
        <v>150</v>
      </c>
      <c r="N8" s="40" t="str">
        <f t="shared" si="0"/>
        <v>OK</v>
      </c>
      <c r="O8" s="61"/>
      <c r="P8" s="61"/>
      <c r="Q8" s="61"/>
      <c r="R8" s="61"/>
      <c r="S8" s="61"/>
      <c r="T8" s="61"/>
      <c r="U8" s="61"/>
      <c r="V8" s="61"/>
      <c r="W8" s="61"/>
    </row>
    <row r="9" spans="1:23" ht="30" x14ac:dyDescent="0.25">
      <c r="A9" s="188"/>
      <c r="B9" s="188"/>
      <c r="C9" s="57">
        <v>6</v>
      </c>
      <c r="D9" s="63" t="s">
        <v>44</v>
      </c>
      <c r="E9" s="65" t="s">
        <v>49</v>
      </c>
      <c r="F9" s="33" t="s">
        <v>132</v>
      </c>
      <c r="G9" s="33" t="s">
        <v>132</v>
      </c>
      <c r="H9" s="43" t="s">
        <v>52</v>
      </c>
      <c r="I9" s="42">
        <v>20</v>
      </c>
      <c r="J9" s="42">
        <v>30</v>
      </c>
      <c r="K9" s="45">
        <v>20</v>
      </c>
      <c r="L9" s="68">
        <v>20</v>
      </c>
      <c r="M9" s="52">
        <f t="shared" si="1"/>
        <v>15</v>
      </c>
      <c r="N9" s="40" t="str">
        <f t="shared" si="0"/>
        <v>OK</v>
      </c>
      <c r="O9" s="61"/>
      <c r="P9" s="61"/>
      <c r="Q9" s="61"/>
      <c r="R9" s="61"/>
      <c r="S9" s="61"/>
      <c r="T9" s="61">
        <v>5</v>
      </c>
      <c r="U9" s="61"/>
      <c r="V9" s="61"/>
      <c r="W9" s="61"/>
    </row>
    <row r="10" spans="1:23" ht="30" x14ac:dyDescent="0.25">
      <c r="A10" s="188"/>
      <c r="B10" s="188"/>
      <c r="C10" s="57">
        <v>7</v>
      </c>
      <c r="D10" s="63" t="s">
        <v>45</v>
      </c>
      <c r="E10" s="65" t="s">
        <v>48</v>
      </c>
      <c r="F10" s="33" t="s">
        <v>140</v>
      </c>
      <c r="G10" s="33" t="s">
        <v>140</v>
      </c>
      <c r="H10" s="43" t="s">
        <v>51</v>
      </c>
      <c r="I10" s="42">
        <v>20</v>
      </c>
      <c r="J10" s="42">
        <v>30</v>
      </c>
      <c r="K10" s="45">
        <v>58</v>
      </c>
      <c r="L10" s="68">
        <v>100</v>
      </c>
      <c r="M10" s="52">
        <f t="shared" si="1"/>
        <v>100</v>
      </c>
      <c r="N10" s="40" t="str">
        <f t="shared" si="0"/>
        <v>OK</v>
      </c>
      <c r="O10" s="61"/>
      <c r="P10" s="61"/>
      <c r="Q10" s="61"/>
      <c r="R10" s="61"/>
      <c r="S10" s="61"/>
      <c r="T10" s="61"/>
      <c r="U10" s="61"/>
      <c r="V10" s="61"/>
      <c r="W10" s="61"/>
    </row>
    <row r="11" spans="1:23" ht="60" x14ac:dyDescent="0.25">
      <c r="A11" s="188"/>
      <c r="B11" s="188"/>
      <c r="C11" s="57">
        <v>8</v>
      </c>
      <c r="D11" s="63" t="s">
        <v>46</v>
      </c>
      <c r="E11" s="65" t="s">
        <v>48</v>
      </c>
      <c r="F11" s="33" t="s">
        <v>141</v>
      </c>
      <c r="G11" s="33" t="s">
        <v>141</v>
      </c>
      <c r="H11" s="43" t="s">
        <v>51</v>
      </c>
      <c r="I11" s="42">
        <v>20</v>
      </c>
      <c r="J11" s="42">
        <v>30</v>
      </c>
      <c r="K11" s="45">
        <v>82</v>
      </c>
      <c r="L11" s="68">
        <v>100</v>
      </c>
      <c r="M11" s="52">
        <f t="shared" si="1"/>
        <v>100</v>
      </c>
      <c r="N11" s="40" t="str">
        <f t="shared" si="0"/>
        <v>OK</v>
      </c>
      <c r="O11" s="61"/>
      <c r="P11" s="61"/>
      <c r="Q11" s="61"/>
      <c r="R11" s="61"/>
      <c r="S11" s="61"/>
      <c r="T11" s="61"/>
      <c r="U11" s="61"/>
      <c r="V11" s="61"/>
      <c r="W11" s="61"/>
    </row>
    <row r="12" spans="1:23" ht="30" x14ac:dyDescent="0.25">
      <c r="A12" s="179" t="s">
        <v>135</v>
      </c>
      <c r="B12" s="179">
        <v>2</v>
      </c>
      <c r="C12" s="56">
        <v>10</v>
      </c>
      <c r="D12" s="62" t="s">
        <v>54</v>
      </c>
      <c r="E12" s="64" t="s">
        <v>48</v>
      </c>
      <c r="F12" s="41" t="s">
        <v>169</v>
      </c>
      <c r="G12" s="41" t="s">
        <v>169</v>
      </c>
      <c r="H12" s="69" t="s">
        <v>51</v>
      </c>
      <c r="I12" s="41">
        <v>20</v>
      </c>
      <c r="J12" s="41">
        <v>30</v>
      </c>
      <c r="K12" s="44">
        <v>750</v>
      </c>
      <c r="L12" s="68">
        <v>100</v>
      </c>
      <c r="M12" s="52">
        <f t="shared" si="1"/>
        <v>100</v>
      </c>
      <c r="N12" s="40" t="str">
        <f t="shared" si="0"/>
        <v>OK</v>
      </c>
      <c r="O12" s="61"/>
      <c r="P12" s="61"/>
      <c r="Q12" s="61"/>
      <c r="R12" s="61"/>
      <c r="S12" s="61"/>
      <c r="T12" s="61"/>
      <c r="U12" s="61"/>
      <c r="V12" s="61"/>
      <c r="W12" s="61"/>
    </row>
    <row r="13" spans="1:23" ht="30" x14ac:dyDescent="0.25">
      <c r="A13" s="186"/>
      <c r="B13" s="186"/>
      <c r="C13" s="56">
        <v>11</v>
      </c>
      <c r="D13" s="62" t="s">
        <v>55</v>
      </c>
      <c r="E13" s="64" t="s">
        <v>48</v>
      </c>
      <c r="F13" s="41" t="s">
        <v>169</v>
      </c>
      <c r="G13" s="41" t="s">
        <v>169</v>
      </c>
      <c r="H13" s="69" t="s">
        <v>51</v>
      </c>
      <c r="I13" s="41">
        <v>20</v>
      </c>
      <c r="J13" s="41">
        <v>30</v>
      </c>
      <c r="K13" s="44">
        <v>120</v>
      </c>
      <c r="L13" s="68">
        <v>100</v>
      </c>
      <c r="M13" s="52">
        <f t="shared" si="1"/>
        <v>100</v>
      </c>
      <c r="N13" s="40" t="str">
        <f t="shared" si="0"/>
        <v>OK</v>
      </c>
      <c r="O13" s="61"/>
      <c r="P13" s="61"/>
      <c r="Q13" s="61"/>
      <c r="R13" s="61"/>
      <c r="S13" s="61"/>
      <c r="T13" s="61"/>
      <c r="U13" s="61"/>
      <c r="V13" s="61"/>
      <c r="W13" s="61"/>
    </row>
    <row r="14" spans="1:23" x14ac:dyDescent="0.25">
      <c r="A14" s="186"/>
      <c r="B14" s="186"/>
      <c r="C14" s="56">
        <v>12</v>
      </c>
      <c r="D14" s="62" t="s">
        <v>56</v>
      </c>
      <c r="E14" s="64" t="s">
        <v>60</v>
      </c>
      <c r="F14" s="41" t="s">
        <v>169</v>
      </c>
      <c r="G14" s="41" t="s">
        <v>169</v>
      </c>
      <c r="H14" s="69" t="s">
        <v>51</v>
      </c>
      <c r="I14" s="41">
        <v>20</v>
      </c>
      <c r="J14" s="41">
        <v>30</v>
      </c>
      <c r="K14" s="44">
        <v>20</v>
      </c>
      <c r="L14" s="68">
        <v>100</v>
      </c>
      <c r="M14" s="52">
        <f t="shared" si="1"/>
        <v>100</v>
      </c>
      <c r="N14" s="40" t="str">
        <f t="shared" si="0"/>
        <v>OK</v>
      </c>
      <c r="O14" s="61"/>
      <c r="P14" s="61"/>
      <c r="Q14" s="61"/>
      <c r="R14" s="61"/>
      <c r="S14" s="61"/>
      <c r="T14" s="61"/>
      <c r="U14" s="61"/>
      <c r="V14" s="61"/>
      <c r="W14" s="61"/>
    </row>
    <row r="15" spans="1:23" x14ac:dyDescent="0.25">
      <c r="A15" s="186"/>
      <c r="B15" s="186"/>
      <c r="C15" s="56">
        <v>13</v>
      </c>
      <c r="D15" s="62" t="s">
        <v>57</v>
      </c>
      <c r="E15" s="64" t="s">
        <v>50</v>
      </c>
      <c r="F15" s="41" t="s">
        <v>169</v>
      </c>
      <c r="G15" s="41" t="s">
        <v>169</v>
      </c>
      <c r="H15" s="69" t="s">
        <v>51</v>
      </c>
      <c r="I15" s="41">
        <v>20</v>
      </c>
      <c r="J15" s="41">
        <v>30</v>
      </c>
      <c r="K15" s="44">
        <v>7.35</v>
      </c>
      <c r="L15" s="68">
        <v>100</v>
      </c>
      <c r="M15" s="52">
        <f t="shared" si="1"/>
        <v>100</v>
      </c>
      <c r="N15" s="40" t="str">
        <f t="shared" si="0"/>
        <v>OK</v>
      </c>
      <c r="O15" s="61"/>
      <c r="P15" s="61"/>
      <c r="Q15" s="61"/>
      <c r="R15" s="61"/>
      <c r="S15" s="61"/>
      <c r="T15" s="61"/>
      <c r="U15" s="61"/>
      <c r="V15" s="61"/>
      <c r="W15" s="61"/>
    </row>
    <row r="16" spans="1:23" ht="30" x14ac:dyDescent="0.25">
      <c r="A16" s="186"/>
      <c r="B16" s="186"/>
      <c r="C16" s="56">
        <v>14</v>
      </c>
      <c r="D16" s="62" t="s">
        <v>58</v>
      </c>
      <c r="E16" s="64" t="s">
        <v>50</v>
      </c>
      <c r="F16" s="41" t="s">
        <v>169</v>
      </c>
      <c r="G16" s="41" t="s">
        <v>169</v>
      </c>
      <c r="H16" s="69" t="s">
        <v>51</v>
      </c>
      <c r="I16" s="41">
        <v>20</v>
      </c>
      <c r="J16" s="41">
        <v>30</v>
      </c>
      <c r="K16" s="44">
        <v>55.24</v>
      </c>
      <c r="L16" s="68">
        <v>10</v>
      </c>
      <c r="M16" s="52">
        <f t="shared" si="1"/>
        <v>10</v>
      </c>
      <c r="N16" s="40" t="str">
        <f t="shared" si="0"/>
        <v>OK</v>
      </c>
      <c r="O16" s="61"/>
      <c r="P16" s="61"/>
      <c r="Q16" s="61"/>
      <c r="R16" s="61"/>
      <c r="S16" s="61"/>
      <c r="T16" s="61"/>
      <c r="U16" s="61"/>
      <c r="V16" s="61"/>
      <c r="W16" s="61"/>
    </row>
    <row r="17" spans="1:23" ht="45" x14ac:dyDescent="0.25">
      <c r="A17" s="186"/>
      <c r="B17" s="186"/>
      <c r="C17" s="56">
        <v>15</v>
      </c>
      <c r="D17" s="62" t="s">
        <v>59</v>
      </c>
      <c r="E17" s="64" t="s">
        <v>49</v>
      </c>
      <c r="F17" s="41" t="s">
        <v>169</v>
      </c>
      <c r="G17" s="41" t="s">
        <v>169</v>
      </c>
      <c r="H17" s="69" t="s">
        <v>51</v>
      </c>
      <c r="I17" s="41">
        <v>20</v>
      </c>
      <c r="J17" s="41">
        <v>30</v>
      </c>
      <c r="K17" s="44">
        <v>43.87</v>
      </c>
      <c r="L17" s="68">
        <v>100</v>
      </c>
      <c r="M17" s="52">
        <f t="shared" si="1"/>
        <v>100</v>
      </c>
      <c r="N17" s="40" t="str">
        <f t="shared" si="0"/>
        <v>OK</v>
      </c>
      <c r="O17" s="61"/>
      <c r="P17" s="61"/>
      <c r="Q17" s="61"/>
      <c r="R17" s="61"/>
      <c r="S17" s="61"/>
      <c r="T17" s="61"/>
      <c r="U17" s="61"/>
      <c r="V17" s="61"/>
      <c r="W17" s="61"/>
    </row>
    <row r="18" spans="1:23" ht="60" customHeight="1" x14ac:dyDescent="0.25">
      <c r="A18" s="59" t="s">
        <v>144</v>
      </c>
      <c r="B18" s="59">
        <v>3</v>
      </c>
      <c r="C18" s="57">
        <v>16</v>
      </c>
      <c r="D18" s="63" t="s">
        <v>61</v>
      </c>
      <c r="E18" s="65" t="s">
        <v>50</v>
      </c>
      <c r="F18" s="33" t="s">
        <v>142</v>
      </c>
      <c r="G18" s="33" t="s">
        <v>143</v>
      </c>
      <c r="H18" s="43" t="s">
        <v>51</v>
      </c>
      <c r="I18" s="42">
        <v>20</v>
      </c>
      <c r="J18" s="42">
        <v>30</v>
      </c>
      <c r="K18" s="45">
        <v>10.47</v>
      </c>
      <c r="L18" s="68">
        <v>150</v>
      </c>
      <c r="M18" s="52">
        <f t="shared" si="1"/>
        <v>150</v>
      </c>
      <c r="N18" s="40" t="str">
        <f t="shared" si="0"/>
        <v>OK</v>
      </c>
      <c r="O18" s="61"/>
      <c r="P18" s="61"/>
      <c r="Q18" s="61"/>
      <c r="R18" s="61"/>
      <c r="S18" s="61"/>
      <c r="T18" s="61"/>
      <c r="U18" s="61"/>
      <c r="V18" s="61"/>
      <c r="W18" s="61"/>
    </row>
    <row r="19" spans="1:23" ht="60" x14ac:dyDescent="0.25">
      <c r="A19" s="186" t="s">
        <v>135</v>
      </c>
      <c r="B19" s="186">
        <v>4</v>
      </c>
      <c r="C19" s="56">
        <v>18</v>
      </c>
      <c r="D19" s="62" t="s">
        <v>63</v>
      </c>
      <c r="E19" s="64" t="s">
        <v>66</v>
      </c>
      <c r="F19" s="32" t="s">
        <v>175</v>
      </c>
      <c r="G19" s="32" t="s">
        <v>175</v>
      </c>
      <c r="H19" s="69" t="s">
        <v>52</v>
      </c>
      <c r="I19" s="41">
        <v>20</v>
      </c>
      <c r="J19" s="41">
        <v>30</v>
      </c>
      <c r="K19" s="44">
        <v>950</v>
      </c>
      <c r="L19" s="68">
        <v>20</v>
      </c>
      <c r="M19" s="52">
        <f t="shared" si="1"/>
        <v>20</v>
      </c>
      <c r="N19" s="40" t="str">
        <f t="shared" si="0"/>
        <v>OK</v>
      </c>
      <c r="O19" s="61"/>
      <c r="P19" s="61"/>
      <c r="Q19" s="61"/>
      <c r="R19" s="61"/>
      <c r="S19" s="61"/>
      <c r="T19" s="61"/>
      <c r="U19" s="61"/>
      <c r="V19" s="61"/>
      <c r="W19" s="61"/>
    </row>
    <row r="20" spans="1:23" ht="45" x14ac:dyDescent="0.25">
      <c r="A20" s="186"/>
      <c r="B20" s="186"/>
      <c r="C20" s="56">
        <v>19</v>
      </c>
      <c r="D20" s="62" t="s">
        <v>64</v>
      </c>
      <c r="E20" s="64" t="s">
        <v>66</v>
      </c>
      <c r="F20" s="32" t="s">
        <v>169</v>
      </c>
      <c r="G20" s="32" t="s">
        <v>169</v>
      </c>
      <c r="H20" s="69" t="s">
        <v>52</v>
      </c>
      <c r="I20" s="41">
        <v>20</v>
      </c>
      <c r="J20" s="41">
        <v>30</v>
      </c>
      <c r="K20" s="44">
        <v>37.979999999999997</v>
      </c>
      <c r="L20" s="68">
        <v>20</v>
      </c>
      <c r="M20" s="52">
        <f t="shared" si="1"/>
        <v>20</v>
      </c>
      <c r="N20" s="40" t="str">
        <f t="shared" si="0"/>
        <v>OK</v>
      </c>
      <c r="O20" s="61"/>
      <c r="P20" s="61"/>
      <c r="Q20" s="61"/>
      <c r="R20" s="61"/>
      <c r="S20" s="61"/>
      <c r="T20" s="61"/>
      <c r="U20" s="61"/>
      <c r="V20" s="61"/>
      <c r="W20" s="61"/>
    </row>
    <row r="21" spans="1:23" ht="45" x14ac:dyDescent="0.25">
      <c r="A21" s="59" t="s">
        <v>144</v>
      </c>
      <c r="B21" s="59">
        <v>5</v>
      </c>
      <c r="C21" s="57">
        <v>20</v>
      </c>
      <c r="D21" s="63" t="s">
        <v>67</v>
      </c>
      <c r="E21" s="65" t="s">
        <v>48</v>
      </c>
      <c r="F21" s="33" t="s">
        <v>145</v>
      </c>
      <c r="G21" s="33" t="s">
        <v>146</v>
      </c>
      <c r="H21" s="43" t="s">
        <v>51</v>
      </c>
      <c r="I21" s="42">
        <v>20</v>
      </c>
      <c r="J21" s="42">
        <v>30</v>
      </c>
      <c r="K21" s="45">
        <v>73.8</v>
      </c>
      <c r="L21" s="34">
        <v>3000</v>
      </c>
      <c r="M21" s="52">
        <f t="shared" si="1"/>
        <v>2480.48</v>
      </c>
      <c r="N21" s="40" t="str">
        <f t="shared" si="0"/>
        <v>OK</v>
      </c>
      <c r="O21" s="61">
        <v>277</v>
      </c>
      <c r="P21" s="61"/>
      <c r="Q21" s="61"/>
      <c r="R21" s="136">
        <v>242.52</v>
      </c>
      <c r="S21" s="61"/>
      <c r="T21" s="61"/>
      <c r="U21" s="61"/>
      <c r="V21" s="61"/>
      <c r="W21" s="61"/>
    </row>
    <row r="22" spans="1:23" ht="45" x14ac:dyDescent="0.25">
      <c r="A22" s="177" t="s">
        <v>144</v>
      </c>
      <c r="B22" s="179">
        <v>6</v>
      </c>
      <c r="C22" s="56">
        <v>21</v>
      </c>
      <c r="D22" s="62" t="s">
        <v>68</v>
      </c>
      <c r="E22" s="64" t="s">
        <v>48</v>
      </c>
      <c r="F22" s="32" t="s">
        <v>147</v>
      </c>
      <c r="G22" s="32" t="s">
        <v>147</v>
      </c>
      <c r="H22" s="69" t="s">
        <v>51</v>
      </c>
      <c r="I22" s="41">
        <v>20</v>
      </c>
      <c r="J22" s="41">
        <v>30</v>
      </c>
      <c r="K22" s="44">
        <v>327.76</v>
      </c>
      <c r="L22" s="68">
        <v>50</v>
      </c>
      <c r="M22" s="52">
        <f t="shared" si="1"/>
        <v>50</v>
      </c>
      <c r="N22" s="40" t="str">
        <f t="shared" si="0"/>
        <v>OK</v>
      </c>
      <c r="O22" s="61"/>
      <c r="P22" s="61"/>
      <c r="Q22" s="61"/>
      <c r="R22" s="61"/>
      <c r="S22" s="61"/>
      <c r="T22" s="61"/>
      <c r="U22" s="61"/>
      <c r="V22" s="61"/>
      <c r="W22" s="61"/>
    </row>
    <row r="23" spans="1:23" ht="30" x14ac:dyDescent="0.25">
      <c r="A23" s="178"/>
      <c r="B23" s="167"/>
      <c r="C23" s="75">
        <v>22</v>
      </c>
      <c r="D23" s="62" t="s">
        <v>69</v>
      </c>
      <c r="E23" s="64" t="s">
        <v>70</v>
      </c>
      <c r="F23" s="32" t="s">
        <v>147</v>
      </c>
      <c r="G23" s="32" t="s">
        <v>147</v>
      </c>
      <c r="H23" s="69" t="s">
        <v>51</v>
      </c>
      <c r="I23" s="41">
        <v>20</v>
      </c>
      <c r="J23" s="41">
        <v>30</v>
      </c>
      <c r="K23" s="78">
        <v>99.92</v>
      </c>
      <c r="L23" s="68">
        <v>50</v>
      </c>
      <c r="M23" s="52">
        <f t="shared" si="1"/>
        <v>50</v>
      </c>
      <c r="N23" s="40" t="str">
        <f t="shared" si="0"/>
        <v>OK</v>
      </c>
      <c r="O23" s="79"/>
      <c r="P23" s="79"/>
      <c r="Q23" s="79"/>
      <c r="R23" s="79"/>
      <c r="S23" s="79"/>
      <c r="T23" s="79"/>
      <c r="U23" s="79"/>
      <c r="V23" s="79"/>
      <c r="W23" s="79"/>
    </row>
    <row r="24" spans="1:23" ht="45" x14ac:dyDescent="0.25">
      <c r="A24" s="190" t="s">
        <v>166</v>
      </c>
      <c r="B24" s="192">
        <v>7</v>
      </c>
      <c r="C24" s="82">
        <v>24</v>
      </c>
      <c r="D24" s="63" t="s">
        <v>72</v>
      </c>
      <c r="E24" s="65" t="s">
        <v>48</v>
      </c>
      <c r="F24" s="84" t="s">
        <v>132</v>
      </c>
      <c r="G24" s="93" t="s">
        <v>132</v>
      </c>
      <c r="H24" s="43" t="s">
        <v>80</v>
      </c>
      <c r="I24" s="84">
        <v>20</v>
      </c>
      <c r="J24" s="84">
        <v>30</v>
      </c>
      <c r="K24" s="85">
        <v>21.42</v>
      </c>
      <c r="L24" s="68">
        <v>100</v>
      </c>
      <c r="M24" s="52">
        <f t="shared" si="1"/>
        <v>100</v>
      </c>
      <c r="N24" s="40" t="str">
        <f t="shared" si="0"/>
        <v>OK</v>
      </c>
      <c r="O24" s="79"/>
      <c r="P24" s="79"/>
      <c r="Q24" s="79"/>
      <c r="R24" s="79"/>
      <c r="S24" s="79"/>
      <c r="T24" s="79"/>
      <c r="U24" s="79"/>
      <c r="V24" s="79"/>
      <c r="W24" s="79"/>
    </row>
    <row r="25" spans="1:23" ht="30" x14ac:dyDescent="0.25">
      <c r="A25" s="190"/>
      <c r="B25" s="192"/>
      <c r="C25" s="82">
        <v>25</v>
      </c>
      <c r="D25" s="63" t="s">
        <v>73</v>
      </c>
      <c r="E25" s="65" t="s">
        <v>77</v>
      </c>
      <c r="F25" s="84" t="s">
        <v>132</v>
      </c>
      <c r="G25" s="93" t="s">
        <v>132</v>
      </c>
      <c r="H25" s="43" t="s">
        <v>51</v>
      </c>
      <c r="I25" s="84">
        <v>20</v>
      </c>
      <c r="J25" s="84">
        <v>30</v>
      </c>
      <c r="K25" s="85">
        <v>62.82</v>
      </c>
      <c r="L25" s="68">
        <v>200</v>
      </c>
      <c r="M25" s="52">
        <f t="shared" si="1"/>
        <v>200</v>
      </c>
      <c r="N25" s="40" t="str">
        <f t="shared" si="0"/>
        <v>OK</v>
      </c>
      <c r="O25" s="79"/>
      <c r="P25" s="79"/>
      <c r="Q25" s="79"/>
      <c r="R25" s="79"/>
      <c r="S25" s="79"/>
      <c r="T25" s="79"/>
      <c r="U25" s="79"/>
      <c r="V25" s="79"/>
      <c r="W25" s="79"/>
    </row>
    <row r="26" spans="1:23" ht="45" x14ac:dyDescent="0.25">
      <c r="A26" s="190"/>
      <c r="B26" s="192"/>
      <c r="C26" s="82">
        <v>26</v>
      </c>
      <c r="D26" s="63" t="s">
        <v>74</v>
      </c>
      <c r="E26" s="65" t="s">
        <v>50</v>
      </c>
      <c r="F26" s="84" t="s">
        <v>132</v>
      </c>
      <c r="G26" s="93" t="s">
        <v>132</v>
      </c>
      <c r="H26" s="43" t="s">
        <v>51</v>
      </c>
      <c r="I26" s="84">
        <v>20</v>
      </c>
      <c r="J26" s="84">
        <v>30</v>
      </c>
      <c r="K26" s="85">
        <v>18.93</v>
      </c>
      <c r="L26" s="68">
        <v>200</v>
      </c>
      <c r="M26" s="52">
        <f t="shared" si="1"/>
        <v>0</v>
      </c>
      <c r="N26" s="40" t="str">
        <f t="shared" si="0"/>
        <v>OK</v>
      </c>
      <c r="O26" s="79"/>
      <c r="P26" s="137">
        <v>200</v>
      </c>
      <c r="Q26" s="79"/>
      <c r="R26" s="79"/>
      <c r="S26" s="79"/>
      <c r="T26" s="79"/>
      <c r="U26" s="79"/>
      <c r="V26" s="79"/>
      <c r="W26" s="79"/>
    </row>
    <row r="27" spans="1:23" x14ac:dyDescent="0.25">
      <c r="A27" s="190"/>
      <c r="B27" s="192"/>
      <c r="C27" s="82">
        <v>27</v>
      </c>
      <c r="D27" s="63" t="s">
        <v>75</v>
      </c>
      <c r="E27" s="65" t="s">
        <v>78</v>
      </c>
      <c r="F27" s="84" t="s">
        <v>151</v>
      </c>
      <c r="G27" s="84" t="s">
        <v>151</v>
      </c>
      <c r="H27" s="43" t="s">
        <v>81</v>
      </c>
      <c r="I27" s="84">
        <v>20</v>
      </c>
      <c r="J27" s="84">
        <v>30</v>
      </c>
      <c r="K27" s="85">
        <v>0.75</v>
      </c>
      <c r="L27" s="68">
        <v>1500</v>
      </c>
      <c r="M27" s="52">
        <f t="shared" si="1"/>
        <v>0</v>
      </c>
      <c r="N27" s="40" t="str">
        <f t="shared" si="0"/>
        <v>OK</v>
      </c>
      <c r="O27" s="79"/>
      <c r="P27" s="79"/>
      <c r="Q27" s="79"/>
      <c r="R27" s="79"/>
      <c r="S27" s="79"/>
      <c r="T27" s="79"/>
      <c r="U27" s="79"/>
      <c r="V27" s="61">
        <v>1500</v>
      </c>
      <c r="W27" s="79"/>
    </row>
    <row r="28" spans="1:23" ht="45" x14ac:dyDescent="0.25">
      <c r="A28" s="191"/>
      <c r="B28" s="193"/>
      <c r="C28" s="82">
        <v>28</v>
      </c>
      <c r="D28" s="63" t="s">
        <v>76</v>
      </c>
      <c r="E28" s="65" t="s">
        <v>79</v>
      </c>
      <c r="F28" s="93" t="s">
        <v>152</v>
      </c>
      <c r="G28" s="93" t="s">
        <v>152</v>
      </c>
      <c r="H28" s="43" t="s">
        <v>52</v>
      </c>
      <c r="I28" s="84">
        <v>20</v>
      </c>
      <c r="J28" s="84">
        <v>30</v>
      </c>
      <c r="K28" s="85">
        <v>2229.5</v>
      </c>
      <c r="L28" s="68">
        <v>5</v>
      </c>
      <c r="M28" s="52">
        <f t="shared" si="1"/>
        <v>5</v>
      </c>
      <c r="N28" s="40" t="str">
        <f t="shared" si="0"/>
        <v>OK</v>
      </c>
      <c r="O28" s="79"/>
      <c r="P28" s="79"/>
      <c r="Q28" s="79"/>
      <c r="R28" s="79"/>
      <c r="S28" s="79"/>
      <c r="T28" s="79"/>
      <c r="U28" s="79"/>
      <c r="V28" s="79"/>
      <c r="W28" s="79"/>
    </row>
    <row r="29" spans="1:23" ht="30" x14ac:dyDescent="0.25">
      <c r="A29" s="168" t="s">
        <v>135</v>
      </c>
      <c r="B29" s="166">
        <v>8</v>
      </c>
      <c r="C29" s="75">
        <v>29</v>
      </c>
      <c r="D29" s="62" t="s">
        <v>82</v>
      </c>
      <c r="E29" s="64" t="s">
        <v>48</v>
      </c>
      <c r="F29" s="77" t="s">
        <v>170</v>
      </c>
      <c r="G29" s="77" t="s">
        <v>170</v>
      </c>
      <c r="H29" s="69" t="s">
        <v>51</v>
      </c>
      <c r="I29" s="77">
        <v>20</v>
      </c>
      <c r="J29" s="77">
        <v>30</v>
      </c>
      <c r="K29" s="78">
        <v>135</v>
      </c>
      <c r="L29" s="68">
        <v>200</v>
      </c>
      <c r="M29" s="52">
        <f t="shared" si="1"/>
        <v>200</v>
      </c>
      <c r="N29" s="40" t="str">
        <f t="shared" si="0"/>
        <v>OK</v>
      </c>
      <c r="O29" s="79"/>
      <c r="P29" s="79"/>
      <c r="Q29" s="79"/>
      <c r="R29" s="79"/>
      <c r="S29" s="79"/>
      <c r="T29" s="79"/>
      <c r="U29" s="79"/>
      <c r="V29" s="79"/>
      <c r="W29" s="79"/>
    </row>
    <row r="30" spans="1:23" ht="30" x14ac:dyDescent="0.25">
      <c r="A30" s="171"/>
      <c r="B30" s="170"/>
      <c r="C30" s="75">
        <v>30</v>
      </c>
      <c r="D30" s="62" t="s">
        <v>83</v>
      </c>
      <c r="E30" s="64" t="s">
        <v>85</v>
      </c>
      <c r="F30" s="77" t="s">
        <v>171</v>
      </c>
      <c r="G30" s="77" t="s">
        <v>171</v>
      </c>
      <c r="H30" s="69" t="s">
        <v>51</v>
      </c>
      <c r="I30" s="77">
        <v>20</v>
      </c>
      <c r="J30" s="77">
        <v>30</v>
      </c>
      <c r="K30" s="78">
        <v>103.22</v>
      </c>
      <c r="L30" s="68">
        <v>300</v>
      </c>
      <c r="M30" s="52">
        <f t="shared" si="1"/>
        <v>300</v>
      </c>
      <c r="N30" s="40" t="str">
        <f t="shared" si="0"/>
        <v>OK</v>
      </c>
      <c r="O30" s="79"/>
      <c r="P30" s="79"/>
      <c r="Q30" s="79"/>
      <c r="R30" s="79"/>
      <c r="S30" s="79"/>
      <c r="T30" s="79"/>
      <c r="U30" s="79"/>
      <c r="V30" s="79"/>
      <c r="W30" s="79"/>
    </row>
    <row r="31" spans="1:23" ht="30" x14ac:dyDescent="0.25">
      <c r="A31" s="172" t="s">
        <v>166</v>
      </c>
      <c r="B31" s="161">
        <v>9</v>
      </c>
      <c r="C31" s="82">
        <v>32</v>
      </c>
      <c r="D31" s="63" t="s">
        <v>86</v>
      </c>
      <c r="E31" s="65" t="s">
        <v>88</v>
      </c>
      <c r="F31" s="93" t="s">
        <v>153</v>
      </c>
      <c r="G31" s="93" t="s">
        <v>154</v>
      </c>
      <c r="H31" s="43" t="s">
        <v>52</v>
      </c>
      <c r="I31" s="84">
        <v>20</v>
      </c>
      <c r="J31" s="84">
        <v>30</v>
      </c>
      <c r="K31" s="85">
        <v>1663.62</v>
      </c>
      <c r="L31" s="68">
        <v>10</v>
      </c>
      <c r="M31" s="52">
        <f t="shared" si="1"/>
        <v>5</v>
      </c>
      <c r="N31" s="40" t="str">
        <f t="shared" si="0"/>
        <v>OK</v>
      </c>
      <c r="O31" s="137">
        <v>1</v>
      </c>
      <c r="P31" s="79"/>
      <c r="Q31" s="79"/>
      <c r="R31" s="79"/>
      <c r="S31" s="79"/>
      <c r="T31" s="79"/>
      <c r="U31" s="61">
        <v>4</v>
      </c>
      <c r="V31" s="79"/>
      <c r="W31" s="79"/>
    </row>
    <row r="32" spans="1:23" ht="30" x14ac:dyDescent="0.25">
      <c r="A32" s="174"/>
      <c r="B32" s="163"/>
      <c r="C32" s="82">
        <v>33</v>
      </c>
      <c r="D32" s="63" t="s">
        <v>87</v>
      </c>
      <c r="E32" s="65" t="s">
        <v>49</v>
      </c>
      <c r="F32" s="93" t="s">
        <v>153</v>
      </c>
      <c r="G32" s="93" t="s">
        <v>154</v>
      </c>
      <c r="H32" s="43" t="s">
        <v>51</v>
      </c>
      <c r="I32" s="84">
        <v>20</v>
      </c>
      <c r="J32" s="84">
        <v>30</v>
      </c>
      <c r="K32" s="85">
        <v>486.38</v>
      </c>
      <c r="L32" s="68">
        <v>200</v>
      </c>
      <c r="M32" s="52">
        <f t="shared" si="1"/>
        <v>200</v>
      </c>
      <c r="N32" s="40" t="str">
        <f t="shared" si="0"/>
        <v>OK</v>
      </c>
      <c r="O32" s="79"/>
      <c r="P32" s="79"/>
      <c r="Q32" s="79"/>
      <c r="R32" s="79"/>
      <c r="S32" s="79"/>
      <c r="T32" s="79"/>
      <c r="U32" s="79"/>
      <c r="V32" s="79"/>
      <c r="W32" s="79"/>
    </row>
    <row r="33" spans="1:23" x14ac:dyDescent="0.25">
      <c r="A33" s="168" t="s">
        <v>166</v>
      </c>
      <c r="B33" s="166">
        <v>10</v>
      </c>
      <c r="C33" s="75">
        <v>34</v>
      </c>
      <c r="D33" s="62" t="s">
        <v>89</v>
      </c>
      <c r="E33" s="64" t="s">
        <v>48</v>
      </c>
      <c r="F33" s="77" t="s">
        <v>167</v>
      </c>
      <c r="G33" s="77" t="s">
        <v>167</v>
      </c>
      <c r="H33" s="69" t="s">
        <v>93</v>
      </c>
      <c r="I33" s="77">
        <v>20</v>
      </c>
      <c r="J33" s="77">
        <v>30</v>
      </c>
      <c r="K33" s="78">
        <v>100.04</v>
      </c>
      <c r="L33" s="68">
        <v>300</v>
      </c>
      <c r="M33" s="52">
        <f t="shared" si="1"/>
        <v>186</v>
      </c>
      <c r="N33" s="40" t="str">
        <f t="shared" si="0"/>
        <v>OK</v>
      </c>
      <c r="O33" s="79"/>
      <c r="P33" s="79"/>
      <c r="Q33" s="79"/>
      <c r="R33" s="79"/>
      <c r="S33" s="79"/>
      <c r="T33" s="79"/>
      <c r="U33" s="61">
        <v>114</v>
      </c>
      <c r="V33" s="79"/>
      <c r="W33" s="79"/>
    </row>
    <row r="34" spans="1:23" x14ac:dyDescent="0.25">
      <c r="A34" s="171"/>
      <c r="B34" s="170"/>
      <c r="C34" s="75">
        <v>35</v>
      </c>
      <c r="D34" s="62" t="s">
        <v>90</v>
      </c>
      <c r="E34" s="64" t="s">
        <v>92</v>
      </c>
      <c r="F34" s="77" t="s">
        <v>132</v>
      </c>
      <c r="G34" s="92" t="s">
        <v>132</v>
      </c>
      <c r="H34" s="69" t="s">
        <v>93</v>
      </c>
      <c r="I34" s="77">
        <v>20</v>
      </c>
      <c r="J34" s="77">
        <v>30</v>
      </c>
      <c r="K34" s="78">
        <v>10.33</v>
      </c>
      <c r="L34" s="68">
        <v>300</v>
      </c>
      <c r="M34" s="52">
        <f t="shared" si="1"/>
        <v>186</v>
      </c>
      <c r="N34" s="40" t="str">
        <f t="shared" si="0"/>
        <v>OK</v>
      </c>
      <c r="O34" s="79"/>
      <c r="P34" s="79"/>
      <c r="Q34" s="79"/>
      <c r="R34" s="79"/>
      <c r="S34" s="79"/>
      <c r="T34" s="79"/>
      <c r="U34" s="61">
        <v>114</v>
      </c>
      <c r="V34" s="79"/>
      <c r="W34" s="79"/>
    </row>
    <row r="35" spans="1:23" ht="30" x14ac:dyDescent="0.25">
      <c r="A35" s="169"/>
      <c r="B35" s="167"/>
      <c r="C35" s="75">
        <v>36</v>
      </c>
      <c r="D35" s="62" t="s">
        <v>91</v>
      </c>
      <c r="E35" s="64" t="s">
        <v>92</v>
      </c>
      <c r="F35" s="77" t="s">
        <v>132</v>
      </c>
      <c r="G35" s="92" t="s">
        <v>132</v>
      </c>
      <c r="H35" s="69" t="s">
        <v>51</v>
      </c>
      <c r="I35" s="77">
        <v>20</v>
      </c>
      <c r="J35" s="77">
        <v>30</v>
      </c>
      <c r="K35" s="78">
        <v>17.79</v>
      </c>
      <c r="L35" s="68">
        <v>300</v>
      </c>
      <c r="M35" s="52">
        <f t="shared" si="1"/>
        <v>186</v>
      </c>
      <c r="N35" s="40" t="str">
        <f t="shared" si="0"/>
        <v>OK</v>
      </c>
      <c r="O35" s="79"/>
      <c r="P35" s="79"/>
      <c r="Q35" s="79"/>
      <c r="R35" s="79"/>
      <c r="S35" s="79"/>
      <c r="T35" s="79"/>
      <c r="U35" s="61">
        <v>114</v>
      </c>
      <c r="V35" s="79"/>
      <c r="W35" s="79"/>
    </row>
    <row r="36" spans="1:23" ht="45" x14ac:dyDescent="0.25">
      <c r="A36" s="172" t="s">
        <v>166</v>
      </c>
      <c r="B36" s="161">
        <v>11</v>
      </c>
      <c r="C36" s="82">
        <v>37</v>
      </c>
      <c r="D36" s="63" t="s">
        <v>94</v>
      </c>
      <c r="E36" s="65" t="s">
        <v>48</v>
      </c>
      <c r="F36" s="84" t="s">
        <v>157</v>
      </c>
      <c r="G36" s="93" t="s">
        <v>154</v>
      </c>
      <c r="H36" s="43" t="s">
        <v>51</v>
      </c>
      <c r="I36" s="84">
        <v>20</v>
      </c>
      <c r="J36" s="84">
        <v>30</v>
      </c>
      <c r="K36" s="85">
        <v>300.76</v>
      </c>
      <c r="L36" s="68">
        <v>150</v>
      </c>
      <c r="M36" s="52">
        <f t="shared" si="1"/>
        <v>69</v>
      </c>
      <c r="N36" s="40" t="str">
        <f t="shared" si="0"/>
        <v>OK</v>
      </c>
      <c r="O36" s="79"/>
      <c r="P36" s="79"/>
      <c r="Q36" s="79"/>
      <c r="R36" s="79"/>
      <c r="S36" s="79"/>
      <c r="T36" s="79"/>
      <c r="U36" s="79"/>
      <c r="V36" s="61">
        <v>81</v>
      </c>
      <c r="W36" s="79"/>
    </row>
    <row r="37" spans="1:23" ht="30" x14ac:dyDescent="0.25">
      <c r="A37" s="169"/>
      <c r="B37" s="162"/>
      <c r="C37" s="82">
        <v>38</v>
      </c>
      <c r="D37" s="63" t="s">
        <v>95</v>
      </c>
      <c r="E37" s="65" t="s">
        <v>70</v>
      </c>
      <c r="F37" s="84" t="s">
        <v>158</v>
      </c>
      <c r="G37" s="84" t="s">
        <v>158</v>
      </c>
      <c r="H37" s="43" t="s">
        <v>51</v>
      </c>
      <c r="I37" s="84">
        <v>20</v>
      </c>
      <c r="J37" s="84">
        <v>30</v>
      </c>
      <c r="K37" s="85">
        <v>420</v>
      </c>
      <c r="L37" s="68">
        <v>150</v>
      </c>
      <c r="M37" s="52">
        <f t="shared" si="1"/>
        <v>150</v>
      </c>
      <c r="N37" s="40" t="str">
        <f t="shared" si="0"/>
        <v>OK</v>
      </c>
      <c r="O37" s="79"/>
      <c r="P37" s="79"/>
      <c r="Q37" s="79"/>
      <c r="R37" s="79"/>
      <c r="S37" s="79"/>
      <c r="T37" s="79"/>
      <c r="U37" s="79"/>
      <c r="V37" s="79"/>
      <c r="W37" s="79"/>
    </row>
    <row r="38" spans="1:23" ht="45" x14ac:dyDescent="0.25">
      <c r="A38" s="4" t="s">
        <v>166</v>
      </c>
      <c r="B38" s="109">
        <v>13</v>
      </c>
      <c r="C38" s="88">
        <v>46</v>
      </c>
      <c r="D38" s="62" t="s">
        <v>106</v>
      </c>
      <c r="E38" s="64" t="s">
        <v>101</v>
      </c>
      <c r="F38" s="92" t="s">
        <v>168</v>
      </c>
      <c r="G38" s="92" t="s">
        <v>168</v>
      </c>
      <c r="H38" s="69" t="s">
        <v>52</v>
      </c>
      <c r="I38" s="77">
        <v>20</v>
      </c>
      <c r="J38" s="77">
        <v>30</v>
      </c>
      <c r="K38" s="78">
        <v>257.38</v>
      </c>
      <c r="L38" s="86">
        <v>60</v>
      </c>
      <c r="M38" s="52">
        <f t="shared" si="1"/>
        <v>60</v>
      </c>
      <c r="N38" s="40" t="str">
        <f t="shared" si="0"/>
        <v>OK</v>
      </c>
      <c r="O38" s="79"/>
      <c r="P38" s="79"/>
      <c r="Q38" s="79"/>
      <c r="R38" s="79"/>
      <c r="S38" s="79"/>
      <c r="T38" s="79"/>
      <c r="U38" s="79"/>
      <c r="V38" s="79"/>
      <c r="W38" s="79"/>
    </row>
    <row r="39" spans="1:23" ht="45" x14ac:dyDescent="0.25">
      <c r="A39" s="172" t="s">
        <v>135</v>
      </c>
      <c r="B39" s="161">
        <v>14</v>
      </c>
      <c r="C39" s="82">
        <v>47</v>
      </c>
      <c r="D39" s="63" t="s">
        <v>107</v>
      </c>
      <c r="E39" s="65" t="s">
        <v>70</v>
      </c>
      <c r="F39" s="84" t="s">
        <v>169</v>
      </c>
      <c r="G39" s="84" t="s">
        <v>169</v>
      </c>
      <c r="H39" s="43" t="s">
        <v>51</v>
      </c>
      <c r="I39" s="84">
        <v>20</v>
      </c>
      <c r="J39" s="84">
        <v>30</v>
      </c>
      <c r="K39" s="85">
        <v>800</v>
      </c>
      <c r="L39" s="68">
        <v>20</v>
      </c>
      <c r="M39" s="52">
        <f t="shared" si="1"/>
        <v>20</v>
      </c>
      <c r="N39" s="40" t="str">
        <f t="shared" si="0"/>
        <v>OK</v>
      </c>
      <c r="O39" s="79"/>
      <c r="P39" s="79"/>
      <c r="Q39" s="79"/>
      <c r="R39" s="79"/>
      <c r="S39" s="79"/>
      <c r="T39" s="79"/>
      <c r="U39" s="79"/>
      <c r="V39" s="79"/>
      <c r="W39" s="79"/>
    </row>
    <row r="40" spans="1:23" ht="45" x14ac:dyDescent="0.25">
      <c r="A40" s="173"/>
      <c r="B40" s="162"/>
      <c r="C40" s="82">
        <v>48</v>
      </c>
      <c r="D40" s="63" t="s">
        <v>108</v>
      </c>
      <c r="E40" s="65" t="s">
        <v>70</v>
      </c>
      <c r="F40" s="84" t="s">
        <v>169</v>
      </c>
      <c r="G40" s="84" t="s">
        <v>169</v>
      </c>
      <c r="H40" s="43" t="s">
        <v>51</v>
      </c>
      <c r="I40" s="84">
        <v>20</v>
      </c>
      <c r="J40" s="84">
        <v>30</v>
      </c>
      <c r="K40" s="85">
        <v>340.83</v>
      </c>
      <c r="L40" s="68">
        <v>20</v>
      </c>
      <c r="M40" s="52">
        <f t="shared" si="1"/>
        <v>20</v>
      </c>
      <c r="N40" s="40" t="str">
        <f t="shared" si="0"/>
        <v>OK</v>
      </c>
      <c r="O40" s="79"/>
      <c r="P40" s="79"/>
      <c r="Q40" s="79"/>
      <c r="R40" s="79"/>
      <c r="S40" s="79"/>
      <c r="T40" s="79"/>
      <c r="U40" s="79"/>
      <c r="V40" s="79"/>
      <c r="W40" s="79"/>
    </row>
    <row r="41" spans="1:23" ht="45" x14ac:dyDescent="0.25">
      <c r="A41" s="168" t="s">
        <v>166</v>
      </c>
      <c r="B41" s="166">
        <v>15</v>
      </c>
      <c r="C41" s="75">
        <v>50</v>
      </c>
      <c r="D41" s="62" t="s">
        <v>110</v>
      </c>
      <c r="E41" s="64" t="s">
        <v>48</v>
      </c>
      <c r="F41" s="77" t="s">
        <v>162</v>
      </c>
      <c r="G41" s="77" t="s">
        <v>162</v>
      </c>
      <c r="H41" s="69" t="s">
        <v>51</v>
      </c>
      <c r="I41" s="77">
        <v>20</v>
      </c>
      <c r="J41" s="77">
        <v>30</v>
      </c>
      <c r="K41" s="78">
        <v>56.1</v>
      </c>
      <c r="L41" s="68">
        <v>400</v>
      </c>
      <c r="M41" s="52">
        <f t="shared" si="1"/>
        <v>0</v>
      </c>
      <c r="N41" s="40" t="str">
        <f t="shared" si="0"/>
        <v>OK</v>
      </c>
      <c r="O41" s="79"/>
      <c r="P41" s="137">
        <v>400</v>
      </c>
      <c r="Q41" s="79"/>
      <c r="R41" s="79"/>
      <c r="S41" s="79"/>
      <c r="T41" s="79"/>
      <c r="U41" s="79"/>
      <c r="V41" s="79"/>
      <c r="W41" s="79"/>
    </row>
    <row r="42" spans="1:23" ht="60" x14ac:dyDescent="0.25">
      <c r="A42" s="194"/>
      <c r="B42" s="195"/>
      <c r="C42" s="75">
        <v>51</v>
      </c>
      <c r="D42" s="62" t="s">
        <v>111</v>
      </c>
      <c r="E42" s="64" t="s">
        <v>48</v>
      </c>
      <c r="F42" s="77" t="s">
        <v>163</v>
      </c>
      <c r="G42" s="77" t="s">
        <v>163</v>
      </c>
      <c r="H42" s="69" t="s">
        <v>51</v>
      </c>
      <c r="I42" s="77">
        <v>20</v>
      </c>
      <c r="J42" s="77">
        <v>30</v>
      </c>
      <c r="K42" s="78">
        <v>57</v>
      </c>
      <c r="L42" s="68">
        <v>200</v>
      </c>
      <c r="M42" s="52">
        <f t="shared" si="1"/>
        <v>0</v>
      </c>
      <c r="N42" s="40" t="str">
        <f t="shared" si="0"/>
        <v>OK</v>
      </c>
      <c r="O42" s="79"/>
      <c r="P42" s="137">
        <v>200</v>
      </c>
      <c r="Q42" s="79"/>
      <c r="R42" s="79"/>
      <c r="S42" s="79"/>
      <c r="T42" s="79"/>
      <c r="U42" s="79"/>
      <c r="V42" s="79"/>
      <c r="W42" s="79"/>
    </row>
    <row r="43" spans="1:23" ht="45" x14ac:dyDescent="0.25">
      <c r="A43" s="110" t="s">
        <v>166</v>
      </c>
      <c r="B43" s="83">
        <v>17</v>
      </c>
      <c r="C43" s="82">
        <v>55</v>
      </c>
      <c r="D43" s="63" t="s">
        <v>115</v>
      </c>
      <c r="E43" s="65" t="s">
        <v>48</v>
      </c>
      <c r="F43" s="84" t="s">
        <v>164</v>
      </c>
      <c r="G43" s="93" t="s">
        <v>164</v>
      </c>
      <c r="H43" s="43" t="s">
        <v>51</v>
      </c>
      <c r="I43" s="84">
        <v>20</v>
      </c>
      <c r="J43" s="84">
        <v>30</v>
      </c>
      <c r="K43" s="85">
        <v>281</v>
      </c>
      <c r="L43" s="86">
        <v>100</v>
      </c>
      <c r="M43" s="52">
        <f t="shared" si="1"/>
        <v>100</v>
      </c>
      <c r="N43" s="40" t="str">
        <f t="shared" si="0"/>
        <v>OK</v>
      </c>
      <c r="O43" s="79"/>
      <c r="P43" s="79"/>
      <c r="Q43" s="79"/>
      <c r="R43" s="79"/>
      <c r="S43" s="79"/>
      <c r="T43" s="79"/>
      <c r="U43" s="79"/>
      <c r="V43" s="79"/>
      <c r="W43" s="79"/>
    </row>
    <row r="44" spans="1:23" ht="120" x14ac:dyDescent="0.25">
      <c r="A44" s="81" t="s">
        <v>133</v>
      </c>
      <c r="B44" s="81">
        <v>20</v>
      </c>
      <c r="C44" s="75">
        <v>58</v>
      </c>
      <c r="D44" s="62" t="s">
        <v>118</v>
      </c>
      <c r="E44" s="64" t="s">
        <v>48</v>
      </c>
      <c r="F44" s="92" t="s">
        <v>173</v>
      </c>
      <c r="G44" s="92" t="s">
        <v>173</v>
      </c>
      <c r="H44" s="69" t="s">
        <v>51</v>
      </c>
      <c r="I44" s="77">
        <v>20</v>
      </c>
      <c r="J44" s="77">
        <v>30</v>
      </c>
      <c r="K44" s="78">
        <v>80.11</v>
      </c>
      <c r="L44" s="86">
        <v>1000</v>
      </c>
      <c r="M44" s="52">
        <f t="shared" si="1"/>
        <v>667.06999999999994</v>
      </c>
      <c r="N44" s="40" t="str">
        <f t="shared" si="0"/>
        <v>OK</v>
      </c>
      <c r="O44" s="79"/>
      <c r="P44" s="79"/>
      <c r="Q44" s="137">
        <v>95</v>
      </c>
      <c r="R44" s="79"/>
      <c r="S44" s="137">
        <v>237.93</v>
      </c>
      <c r="T44" s="79"/>
      <c r="U44" s="79"/>
      <c r="V44" s="79"/>
      <c r="W44" s="79"/>
    </row>
    <row r="45" spans="1:23" ht="30" x14ac:dyDescent="0.25">
      <c r="A45" s="164" t="s">
        <v>138</v>
      </c>
      <c r="B45" s="161">
        <v>21</v>
      </c>
      <c r="C45" s="82">
        <v>60</v>
      </c>
      <c r="D45" s="63" t="s">
        <v>120</v>
      </c>
      <c r="E45" s="65" t="s">
        <v>48</v>
      </c>
      <c r="F45" s="84" t="s">
        <v>137</v>
      </c>
      <c r="G45" s="84" t="s">
        <v>137</v>
      </c>
      <c r="H45" s="67" t="s">
        <v>51</v>
      </c>
      <c r="I45" s="84">
        <v>20</v>
      </c>
      <c r="J45" s="84">
        <v>30</v>
      </c>
      <c r="K45" s="85">
        <v>57.01</v>
      </c>
      <c r="L45" s="68">
        <v>50</v>
      </c>
      <c r="M45" s="52">
        <f t="shared" si="1"/>
        <v>50</v>
      </c>
      <c r="N45" s="40" t="str">
        <f t="shared" si="0"/>
        <v>OK</v>
      </c>
      <c r="O45" s="79"/>
      <c r="P45" s="79"/>
      <c r="Q45" s="79"/>
      <c r="R45" s="79"/>
      <c r="S45" s="79"/>
      <c r="T45" s="79"/>
      <c r="U45" s="79"/>
      <c r="V45" s="79"/>
      <c r="W45" s="79"/>
    </row>
    <row r="46" spans="1:23" ht="30" x14ac:dyDescent="0.25">
      <c r="A46" s="165"/>
      <c r="B46" s="162"/>
      <c r="C46" s="82">
        <v>61</v>
      </c>
      <c r="D46" s="63" t="s">
        <v>121</v>
      </c>
      <c r="E46" s="65" t="s">
        <v>48</v>
      </c>
      <c r="F46" s="84" t="s">
        <v>137</v>
      </c>
      <c r="G46" s="84" t="s">
        <v>137</v>
      </c>
      <c r="H46" s="67" t="s">
        <v>51</v>
      </c>
      <c r="I46" s="84">
        <v>20</v>
      </c>
      <c r="J46" s="84">
        <v>30</v>
      </c>
      <c r="K46" s="85">
        <v>57.01</v>
      </c>
      <c r="L46" s="68">
        <v>50</v>
      </c>
      <c r="M46" s="52">
        <f t="shared" si="1"/>
        <v>50</v>
      </c>
      <c r="N46" s="40" t="str">
        <f t="shared" si="0"/>
        <v>OK</v>
      </c>
      <c r="O46" s="79"/>
      <c r="P46" s="79"/>
      <c r="Q46" s="79"/>
      <c r="R46" s="79"/>
      <c r="S46" s="79"/>
      <c r="T46" s="79"/>
      <c r="U46" s="79"/>
      <c r="V46" s="79"/>
      <c r="W46" s="79"/>
    </row>
    <row r="47" spans="1:23" ht="30" x14ac:dyDescent="0.25">
      <c r="A47" s="165"/>
      <c r="B47" s="162"/>
      <c r="C47" s="82">
        <v>62</v>
      </c>
      <c r="D47" s="63" t="s">
        <v>122</v>
      </c>
      <c r="E47" s="65" t="s">
        <v>48</v>
      </c>
      <c r="F47" s="84" t="s">
        <v>137</v>
      </c>
      <c r="G47" s="84" t="s">
        <v>137</v>
      </c>
      <c r="H47" s="67" t="s">
        <v>51</v>
      </c>
      <c r="I47" s="84">
        <v>20</v>
      </c>
      <c r="J47" s="84">
        <v>30</v>
      </c>
      <c r="K47" s="85">
        <v>57.01</v>
      </c>
      <c r="L47" s="68">
        <v>50</v>
      </c>
      <c r="M47" s="52">
        <f t="shared" si="1"/>
        <v>50</v>
      </c>
      <c r="N47" s="40" t="str">
        <f t="shared" si="0"/>
        <v>OK</v>
      </c>
      <c r="O47" s="79"/>
      <c r="P47" s="79"/>
      <c r="Q47" s="79"/>
      <c r="R47" s="79"/>
      <c r="S47" s="79"/>
      <c r="T47" s="79"/>
      <c r="U47" s="79"/>
      <c r="V47" s="79"/>
      <c r="W47" s="79"/>
    </row>
    <row r="48" spans="1:23" ht="30" x14ac:dyDescent="0.25">
      <c r="A48" s="165"/>
      <c r="B48" s="162"/>
      <c r="C48" s="82">
        <v>63</v>
      </c>
      <c r="D48" s="63" t="s">
        <v>123</v>
      </c>
      <c r="E48" s="65" t="s">
        <v>48</v>
      </c>
      <c r="F48" s="84" t="s">
        <v>137</v>
      </c>
      <c r="G48" s="84" t="s">
        <v>137</v>
      </c>
      <c r="H48" s="67" t="s">
        <v>51</v>
      </c>
      <c r="I48" s="84">
        <v>20</v>
      </c>
      <c r="J48" s="84">
        <v>30</v>
      </c>
      <c r="K48" s="85">
        <v>54.03</v>
      </c>
      <c r="L48" s="68">
        <v>500</v>
      </c>
      <c r="M48" s="52">
        <f t="shared" si="1"/>
        <v>497</v>
      </c>
      <c r="N48" s="40" t="str">
        <f t="shared" si="0"/>
        <v>OK</v>
      </c>
      <c r="O48" s="79"/>
      <c r="P48" s="79"/>
      <c r="Q48" s="79"/>
      <c r="R48" s="79"/>
      <c r="S48" s="79"/>
      <c r="T48" s="79"/>
      <c r="U48" s="79"/>
      <c r="V48" s="79"/>
      <c r="W48" s="61">
        <v>3</v>
      </c>
    </row>
    <row r="49" spans="1:23" x14ac:dyDescent="0.25">
      <c r="A49" s="165"/>
      <c r="B49" s="163"/>
      <c r="C49" s="82">
        <v>65</v>
      </c>
      <c r="D49" s="63" t="s">
        <v>125</v>
      </c>
      <c r="E49" s="65" t="s">
        <v>48</v>
      </c>
      <c r="F49" s="84" t="s">
        <v>137</v>
      </c>
      <c r="G49" s="84" t="s">
        <v>137</v>
      </c>
      <c r="H49" s="67" t="s">
        <v>51</v>
      </c>
      <c r="I49" s="84">
        <v>20</v>
      </c>
      <c r="J49" s="84">
        <v>30</v>
      </c>
      <c r="K49" s="85">
        <v>29.06</v>
      </c>
      <c r="L49" s="68">
        <v>100</v>
      </c>
      <c r="M49" s="52">
        <f t="shared" si="1"/>
        <v>100</v>
      </c>
      <c r="N49" s="40" t="str">
        <f t="shared" si="0"/>
        <v>OK</v>
      </c>
      <c r="O49" s="79"/>
      <c r="P49" s="79"/>
      <c r="Q49" s="79"/>
      <c r="R49" s="79"/>
      <c r="S49" s="79"/>
      <c r="T49" s="79"/>
      <c r="U49" s="79"/>
      <c r="V49" s="79"/>
      <c r="W49" s="79"/>
    </row>
  </sheetData>
  <mergeCells count="37">
    <mergeCell ref="V1:V2"/>
    <mergeCell ref="W1:W2"/>
    <mergeCell ref="A45:A49"/>
    <mergeCell ref="B45:B49"/>
    <mergeCell ref="A39:A40"/>
    <mergeCell ref="B39:B40"/>
    <mergeCell ref="A41:A42"/>
    <mergeCell ref="B41:B42"/>
    <mergeCell ref="A33:A35"/>
    <mergeCell ref="B33:B35"/>
    <mergeCell ref="A36:A37"/>
    <mergeCell ref="B36:B37"/>
    <mergeCell ref="A24:A28"/>
    <mergeCell ref="B24:B28"/>
    <mergeCell ref="A29:A30"/>
    <mergeCell ref="B29:B30"/>
    <mergeCell ref="A31:A32"/>
    <mergeCell ref="B31:B32"/>
    <mergeCell ref="T1:T2"/>
    <mergeCell ref="U1:U2"/>
    <mergeCell ref="A4:A11"/>
    <mergeCell ref="B4:B11"/>
    <mergeCell ref="A12:A17"/>
    <mergeCell ref="B12:B17"/>
    <mergeCell ref="O1:O2"/>
    <mergeCell ref="P1:P2"/>
    <mergeCell ref="Q1:Q2"/>
    <mergeCell ref="R1:R2"/>
    <mergeCell ref="S1:S2"/>
    <mergeCell ref="A19:A20"/>
    <mergeCell ref="B19:B20"/>
    <mergeCell ref="A22:A23"/>
    <mergeCell ref="B22:B23"/>
    <mergeCell ref="L1:N1"/>
    <mergeCell ref="A2:N2"/>
    <mergeCell ref="A1:C1"/>
    <mergeCell ref="D1:K1"/>
  </mergeCells>
  <conditionalFormatting sqref="O4:Q22">
    <cfRule type="cellIs" dxfId="27" priority="26" stopIfTrue="1" operator="greaterThan">
      <formula>0</formula>
    </cfRule>
    <cfRule type="cellIs" dxfId="26" priority="27" stopIfTrue="1" operator="greaterThan">
      <formula>0</formula>
    </cfRule>
    <cfRule type="cellIs" dxfId="25" priority="28" stopIfTrue="1" operator="greaterThan">
      <formula>0</formula>
    </cfRule>
  </conditionalFormatting>
  <conditionalFormatting sqref="O4:Q22">
    <cfRule type="cellIs" dxfId="24" priority="25" operator="greaterThan">
      <formula>0</formula>
    </cfRule>
  </conditionalFormatting>
  <conditionalFormatting sqref="R4:W22">
    <cfRule type="cellIs" dxfId="23" priority="21" operator="greaterThan">
      <formula>0</formula>
    </cfRule>
    <cfRule type="cellIs" dxfId="22" priority="22" stopIfTrue="1" operator="greaterThan">
      <formula>0</formula>
    </cfRule>
    <cfRule type="cellIs" dxfId="21" priority="23" stopIfTrue="1" operator="greaterThan">
      <formula>0</formula>
    </cfRule>
    <cfRule type="cellIs" dxfId="20" priority="24" stopIfTrue="1" operator="greaterThan">
      <formula>0</formula>
    </cfRule>
  </conditionalFormatting>
  <conditionalFormatting sqref="U31">
    <cfRule type="cellIs" dxfId="19" priority="17" operator="greaterThan">
      <formula>0</formula>
    </cfRule>
    <cfRule type="cellIs" dxfId="18" priority="18" stopIfTrue="1" operator="greaterThan">
      <formula>0</formula>
    </cfRule>
    <cfRule type="cellIs" dxfId="17" priority="19" stopIfTrue="1" operator="greaterThan">
      <formula>0</formula>
    </cfRule>
    <cfRule type="cellIs" dxfId="16" priority="20" stopIfTrue="1" operator="greaterThan">
      <formula>0</formula>
    </cfRule>
  </conditionalFormatting>
  <conditionalFormatting sqref="U33:U35">
    <cfRule type="cellIs" dxfId="15" priority="13" operator="greaterThan">
      <formula>0</formula>
    </cfRule>
    <cfRule type="cellIs" dxfId="14" priority="14" stopIfTrue="1" operator="greaterThan">
      <formula>0</formula>
    </cfRule>
    <cfRule type="cellIs" dxfId="13" priority="15" stopIfTrue="1" operator="greaterThan">
      <formula>0</formula>
    </cfRule>
    <cfRule type="cellIs" dxfId="12" priority="16" stopIfTrue="1" operator="greaterThan">
      <formula>0</formula>
    </cfRule>
  </conditionalFormatting>
  <conditionalFormatting sqref="V27">
    <cfRule type="cellIs" dxfId="11" priority="9" operator="greaterThan">
      <formula>0</formula>
    </cfRule>
    <cfRule type="cellIs" dxfId="10" priority="10" stopIfTrue="1" operator="greaterThan">
      <formula>0</formula>
    </cfRule>
    <cfRule type="cellIs" dxfId="9" priority="11" stopIfTrue="1" operator="greaterThan">
      <formula>0</formula>
    </cfRule>
    <cfRule type="cellIs" dxfId="8" priority="12" stopIfTrue="1" operator="greaterThan">
      <formula>0</formula>
    </cfRule>
  </conditionalFormatting>
  <conditionalFormatting sqref="V36">
    <cfRule type="cellIs" dxfId="7" priority="5" operator="greaterThan">
      <formula>0</formula>
    </cfRule>
    <cfRule type="cellIs" dxfId="6" priority="6" stopIfTrue="1" operator="greaterThan">
      <formula>0</formula>
    </cfRule>
    <cfRule type="cellIs" dxfId="5" priority="7" stopIfTrue="1" operator="greaterThan">
      <formula>0</formula>
    </cfRule>
    <cfRule type="cellIs" dxfId="4" priority="8" stopIfTrue="1" operator="greaterThan">
      <formula>0</formula>
    </cfRule>
  </conditionalFormatting>
  <conditionalFormatting sqref="W48">
    <cfRule type="cellIs" dxfId="3" priority="1" operator="greaterThan">
      <formula>0</formula>
    </cfRule>
    <cfRule type="cellIs" dxfId="2" priority="2" stopIfTrue="1" operator="greaterThan">
      <formula>0</formula>
    </cfRule>
    <cfRule type="cellIs" dxfId="1" priority="3" stopIfTrue="1" operator="greaterThan">
      <formula>0</formula>
    </cfRule>
    <cfRule type="cellIs" dxfId="0" priority="4" stopIfTrue="1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zoomScale="120" zoomScaleNormal="120" workbookViewId="0">
      <selection activeCell="F33" sqref="F33"/>
    </sheetView>
  </sheetViews>
  <sheetFormatPr defaultRowHeight="12.75" x14ac:dyDescent="0.2"/>
  <cols>
    <col min="1" max="1" width="27.140625" bestFit="1" customWidth="1"/>
    <col min="2" max="4" width="14.85546875" customWidth="1"/>
    <col min="7" max="7" width="12.5703125" bestFit="1" customWidth="1"/>
  </cols>
  <sheetData>
    <row r="1" spans="1:7" x14ac:dyDescent="0.2">
      <c r="A1" t="s">
        <v>200</v>
      </c>
      <c r="B1" s="139" t="s">
        <v>203</v>
      </c>
      <c r="C1" s="139" t="s">
        <v>204</v>
      </c>
      <c r="D1" s="139" t="s">
        <v>34</v>
      </c>
      <c r="G1" s="139" t="s">
        <v>205</v>
      </c>
    </row>
    <row r="2" spans="1:7" x14ac:dyDescent="0.2">
      <c r="A2" t="s">
        <v>201</v>
      </c>
      <c r="B2" s="140">
        <v>384867.77</v>
      </c>
      <c r="C2" s="140">
        <v>150786</v>
      </c>
      <c r="D2" s="140">
        <f>B2-C2</f>
        <v>234081.77000000002</v>
      </c>
    </row>
    <row r="3" spans="1:7" x14ac:dyDescent="0.2">
      <c r="A3" t="s">
        <v>202</v>
      </c>
      <c r="B3" s="140">
        <v>1579.48</v>
      </c>
      <c r="C3" s="140">
        <v>1490.98</v>
      </c>
      <c r="D3" s="140">
        <f>B3-C3</f>
        <v>88.5</v>
      </c>
      <c r="G3">
        <v>6430.86</v>
      </c>
    </row>
    <row r="4" spans="1:7" x14ac:dyDescent="0.2">
      <c r="B4" s="140">
        <f>SUM(B2:B3)</f>
        <v>386447.25</v>
      </c>
      <c r="C4" s="140">
        <f>SUM(C2:C3)</f>
        <v>152276.98000000001</v>
      </c>
      <c r="D4" s="140"/>
    </row>
    <row r="6" spans="1:7" x14ac:dyDescent="0.2">
      <c r="A6" s="141" t="s">
        <v>209</v>
      </c>
      <c r="B6" t="s">
        <v>208</v>
      </c>
    </row>
    <row r="7" spans="1:7" x14ac:dyDescent="0.2">
      <c r="A7" t="s">
        <v>48</v>
      </c>
      <c r="B7" t="s">
        <v>206</v>
      </c>
    </row>
    <row r="8" spans="1:7" x14ac:dyDescent="0.2">
      <c r="A8" t="s">
        <v>49</v>
      </c>
      <c r="B8" t="s">
        <v>207</v>
      </c>
    </row>
    <row r="12" spans="1:7" x14ac:dyDescent="0.2">
      <c r="D12" s="142">
        <f>SUM(D2:D3)-G3</f>
        <v>227739.41000000003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69"/>
  <sheetViews>
    <sheetView zoomScale="85" zoomScaleNormal="85" workbookViewId="0">
      <pane xSplit="2" ySplit="3" topLeftCell="C56" activePane="bottomRight" state="frozen"/>
      <selection pane="topRight" activeCell="C1" sqref="C1"/>
      <selection pane="bottomLeft" activeCell="A4" sqref="A4"/>
      <selection pane="bottomRight" activeCell="K52" sqref="K52"/>
    </sheetView>
  </sheetViews>
  <sheetFormatPr defaultColWidth="9.7109375" defaultRowHeight="15" x14ac:dyDescent="0.2"/>
  <cols>
    <col min="1" max="1" width="25.85546875" style="3" customWidth="1"/>
    <col min="2" max="2" width="9.5703125" style="4" customWidth="1"/>
    <col min="3" max="4" width="8.85546875" style="7" customWidth="1"/>
    <col min="5" max="5" width="60.140625" style="25" customWidth="1"/>
    <col min="6" max="6" width="16" style="8" customWidth="1"/>
    <col min="7" max="7" width="18.5703125" style="8" customWidth="1"/>
    <col min="8" max="8" width="18.5703125" style="4" customWidth="1"/>
    <col min="9" max="9" width="14.5703125" style="7" customWidth="1"/>
    <col min="10" max="10" width="10.85546875" style="24" customWidth="1"/>
    <col min="11" max="11" width="16.85546875" style="24" customWidth="1"/>
    <col min="12" max="12" width="15.140625" style="51" customWidth="1"/>
    <col min="13" max="13" width="16.7109375" style="48" customWidth="1"/>
    <col min="14" max="14" width="16.7109375" style="9" customWidth="1"/>
    <col min="15" max="15" width="16.7109375" style="49" customWidth="1"/>
    <col min="16" max="17" width="18.7109375" style="46" customWidth="1"/>
    <col min="18" max="16384" width="9.7109375" style="46"/>
  </cols>
  <sheetData>
    <row r="1" spans="1:17" ht="27.75" customHeight="1" x14ac:dyDescent="0.2">
      <c r="A1" s="198" t="s">
        <v>37</v>
      </c>
      <c r="B1" s="198"/>
      <c r="C1" s="198"/>
      <c r="D1" s="114"/>
      <c r="E1" s="198" t="s">
        <v>127</v>
      </c>
      <c r="F1" s="198"/>
      <c r="G1" s="198"/>
      <c r="H1" s="198"/>
      <c r="I1" s="198"/>
      <c r="J1" s="198"/>
      <c r="K1" s="198"/>
      <c r="L1" s="198"/>
      <c r="M1" s="198" t="s">
        <v>38</v>
      </c>
      <c r="N1" s="198"/>
      <c r="O1" s="198"/>
      <c r="P1" s="198"/>
      <c r="Q1" s="198"/>
    </row>
    <row r="2" spans="1:17" ht="30.75" customHeight="1" x14ac:dyDescent="0.2">
      <c r="A2" s="198" t="s">
        <v>28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17" s="39" customFormat="1" ht="30" x14ac:dyDescent="0.2">
      <c r="A3" s="28" t="s">
        <v>2</v>
      </c>
      <c r="B3" s="26" t="s">
        <v>1</v>
      </c>
      <c r="C3" s="27" t="s">
        <v>4</v>
      </c>
      <c r="D3" s="27" t="s">
        <v>4</v>
      </c>
      <c r="E3" s="27" t="s">
        <v>6</v>
      </c>
      <c r="F3" s="27" t="s">
        <v>27</v>
      </c>
      <c r="G3" s="27" t="s">
        <v>29</v>
      </c>
      <c r="H3" s="27" t="s">
        <v>30</v>
      </c>
      <c r="I3" s="27" t="s">
        <v>7</v>
      </c>
      <c r="J3" s="28" t="s">
        <v>3</v>
      </c>
      <c r="K3" s="29" t="s">
        <v>12</v>
      </c>
      <c r="L3" s="50" t="s">
        <v>5</v>
      </c>
      <c r="M3" s="30" t="s">
        <v>32</v>
      </c>
      <c r="N3" s="31" t="s">
        <v>33</v>
      </c>
      <c r="O3" s="28" t="s">
        <v>34</v>
      </c>
      <c r="P3" s="35" t="s">
        <v>35</v>
      </c>
      <c r="Q3" s="35" t="s">
        <v>36</v>
      </c>
    </row>
    <row r="4" spans="1:17" ht="45" x14ac:dyDescent="0.2">
      <c r="A4" s="187" t="s">
        <v>176</v>
      </c>
      <c r="B4" s="187">
        <v>1</v>
      </c>
      <c r="C4" s="57">
        <v>1</v>
      </c>
      <c r="D4" s="57">
        <v>1</v>
      </c>
      <c r="E4" s="63" t="s">
        <v>39</v>
      </c>
      <c r="F4" s="65" t="s">
        <v>48</v>
      </c>
      <c r="G4" s="33" t="s">
        <v>139</v>
      </c>
      <c r="H4" s="33" t="s">
        <v>139</v>
      </c>
      <c r="I4" s="43" t="s">
        <v>51</v>
      </c>
      <c r="J4" s="42">
        <v>20</v>
      </c>
      <c r="K4" s="42">
        <v>30</v>
      </c>
      <c r="L4" s="45">
        <v>109</v>
      </c>
      <c r="M4" s="87">
        <v>800</v>
      </c>
      <c r="N4" s="60" t="e">
        <f>SUM(CCT!O4:U4,#REF!,#REF!,#REF!,#REF!,#REF!,#REF!,CEPLAN!#REF!,#REF!,#REF!,#REF!,#REF!,#REF!,#REF!)</f>
        <v>#REF!</v>
      </c>
      <c r="O4" s="36" t="e">
        <f t="shared" ref="O4:O67" si="0">SUM(M4-N4)</f>
        <v>#REF!</v>
      </c>
      <c r="P4" s="47">
        <f>M4*L4</f>
        <v>87200</v>
      </c>
      <c r="Q4" s="47" t="e">
        <f t="shared" ref="Q4:Q67" si="1">N4*L4</f>
        <v>#REF!</v>
      </c>
    </row>
    <row r="5" spans="1:17" ht="15" customHeight="1" x14ac:dyDescent="0.2">
      <c r="A5" s="188"/>
      <c r="B5" s="188"/>
      <c r="C5" s="57">
        <v>2</v>
      </c>
      <c r="D5" s="57">
        <v>2</v>
      </c>
      <c r="E5" s="63" t="s">
        <v>40</v>
      </c>
      <c r="F5" s="65" t="s">
        <v>48</v>
      </c>
      <c r="G5" s="33" t="s">
        <v>139</v>
      </c>
      <c r="H5" s="33" t="s">
        <v>139</v>
      </c>
      <c r="I5" s="43" t="s">
        <v>51</v>
      </c>
      <c r="J5" s="42">
        <v>20</v>
      </c>
      <c r="K5" s="42">
        <v>30</v>
      </c>
      <c r="L5" s="45">
        <v>138.5</v>
      </c>
      <c r="M5" s="87">
        <v>350</v>
      </c>
      <c r="N5" s="60" t="e">
        <f>SUM(CCT!O5:U5,#REF!,#REF!,#REF!,#REF!,#REF!,#REF!,CEPLAN!#REF!,#REF!,#REF!,#REF!,#REF!,#REF!,#REF!)</f>
        <v>#REF!</v>
      </c>
      <c r="O5" s="36" t="e">
        <f t="shared" si="0"/>
        <v>#REF!</v>
      </c>
      <c r="P5" s="47">
        <f t="shared" ref="P5:P68" si="2">M5*L5</f>
        <v>48475</v>
      </c>
      <c r="Q5" s="47" t="e">
        <f t="shared" si="1"/>
        <v>#REF!</v>
      </c>
    </row>
    <row r="6" spans="1:17" ht="15" customHeight="1" x14ac:dyDescent="0.2">
      <c r="A6" s="188"/>
      <c r="B6" s="188"/>
      <c r="C6" s="57">
        <v>3</v>
      </c>
      <c r="D6" s="57">
        <v>3</v>
      </c>
      <c r="E6" s="63" t="s">
        <v>41</v>
      </c>
      <c r="F6" s="65" t="s">
        <v>48</v>
      </c>
      <c r="G6" s="33" t="s">
        <v>139</v>
      </c>
      <c r="H6" s="33" t="s">
        <v>139</v>
      </c>
      <c r="I6" s="43" t="s">
        <v>52</v>
      </c>
      <c r="J6" s="42">
        <v>20</v>
      </c>
      <c r="K6" s="42">
        <v>30</v>
      </c>
      <c r="L6" s="45">
        <v>275.60000000000002</v>
      </c>
      <c r="M6" s="87">
        <v>40</v>
      </c>
      <c r="N6" s="60" t="e">
        <f>SUM(CCT!O6:U6,#REF!,#REF!,#REF!,#REF!,#REF!,#REF!,CEPLAN!#REF!,#REF!,#REF!,#REF!,#REF!,#REF!,#REF!)</f>
        <v>#REF!</v>
      </c>
      <c r="O6" s="36" t="e">
        <f t="shared" si="0"/>
        <v>#REF!</v>
      </c>
      <c r="P6" s="47">
        <f t="shared" si="2"/>
        <v>11024</v>
      </c>
      <c r="Q6" s="47" t="e">
        <f t="shared" si="1"/>
        <v>#REF!</v>
      </c>
    </row>
    <row r="7" spans="1:17" ht="15" customHeight="1" x14ac:dyDescent="0.2">
      <c r="A7" s="188"/>
      <c r="B7" s="188"/>
      <c r="C7" s="57">
        <v>4</v>
      </c>
      <c r="D7" s="57">
        <v>4</v>
      </c>
      <c r="E7" s="63" t="s">
        <v>42</v>
      </c>
      <c r="F7" s="65" t="s">
        <v>49</v>
      </c>
      <c r="G7" s="33" t="s">
        <v>132</v>
      </c>
      <c r="H7" s="33" t="s">
        <v>132</v>
      </c>
      <c r="I7" s="43" t="s">
        <v>51</v>
      </c>
      <c r="J7" s="42">
        <v>20</v>
      </c>
      <c r="K7" s="42">
        <v>30</v>
      </c>
      <c r="L7" s="45">
        <v>83</v>
      </c>
      <c r="M7" s="87">
        <v>450</v>
      </c>
      <c r="N7" s="60" t="e">
        <f>SUM(CCT!O7:U7,#REF!,#REF!,#REF!,#REF!,#REF!,#REF!,CEPLAN!#REF!,#REF!,#REF!,#REF!,#REF!,#REF!,#REF!)</f>
        <v>#REF!</v>
      </c>
      <c r="O7" s="36" t="e">
        <f t="shared" si="0"/>
        <v>#REF!</v>
      </c>
      <c r="P7" s="47">
        <f t="shared" si="2"/>
        <v>37350</v>
      </c>
      <c r="Q7" s="47" t="e">
        <f t="shared" si="1"/>
        <v>#REF!</v>
      </c>
    </row>
    <row r="8" spans="1:17" ht="15" customHeight="1" x14ac:dyDescent="0.2">
      <c r="A8" s="188"/>
      <c r="B8" s="188"/>
      <c r="C8" s="57">
        <v>5</v>
      </c>
      <c r="D8" s="57">
        <v>5</v>
      </c>
      <c r="E8" s="63" t="s">
        <v>43</v>
      </c>
      <c r="F8" s="65" t="s">
        <v>49</v>
      </c>
      <c r="G8" s="33" t="s">
        <v>132</v>
      </c>
      <c r="H8" s="33" t="s">
        <v>132</v>
      </c>
      <c r="I8" s="43" t="s">
        <v>51</v>
      </c>
      <c r="J8" s="42">
        <v>20</v>
      </c>
      <c r="K8" s="42">
        <v>30</v>
      </c>
      <c r="L8" s="45">
        <v>21</v>
      </c>
      <c r="M8" s="87">
        <v>450</v>
      </c>
      <c r="N8" s="60" t="e">
        <f>SUM(CCT!O8:U8,#REF!,#REF!,#REF!,#REF!,#REF!,#REF!,CEPLAN!#REF!,#REF!,#REF!,#REF!,#REF!,#REF!,#REF!)</f>
        <v>#REF!</v>
      </c>
      <c r="O8" s="36" t="e">
        <f t="shared" si="0"/>
        <v>#REF!</v>
      </c>
      <c r="P8" s="47">
        <f t="shared" si="2"/>
        <v>9450</v>
      </c>
      <c r="Q8" s="47" t="e">
        <f t="shared" si="1"/>
        <v>#REF!</v>
      </c>
    </row>
    <row r="9" spans="1:17" ht="15" customHeight="1" x14ac:dyDescent="0.2">
      <c r="A9" s="188"/>
      <c r="B9" s="188"/>
      <c r="C9" s="57">
        <v>6</v>
      </c>
      <c r="D9" s="57">
        <v>6</v>
      </c>
      <c r="E9" s="63" t="s">
        <v>44</v>
      </c>
      <c r="F9" s="65" t="s">
        <v>49</v>
      </c>
      <c r="G9" s="33" t="s">
        <v>132</v>
      </c>
      <c r="H9" s="33" t="s">
        <v>132</v>
      </c>
      <c r="I9" s="43" t="s">
        <v>52</v>
      </c>
      <c r="J9" s="42">
        <v>20</v>
      </c>
      <c r="K9" s="42">
        <v>30</v>
      </c>
      <c r="L9" s="45">
        <v>20</v>
      </c>
      <c r="M9" s="87">
        <v>60</v>
      </c>
      <c r="N9" s="60" t="e">
        <f>SUM(CCT!O9:U9,#REF!,#REF!,#REF!,#REF!,#REF!,#REF!,CEPLAN!#REF!,#REF!,#REF!,#REF!,#REF!,#REF!,#REF!)</f>
        <v>#REF!</v>
      </c>
      <c r="O9" s="36" t="e">
        <f t="shared" si="0"/>
        <v>#REF!</v>
      </c>
      <c r="P9" s="47">
        <f t="shared" si="2"/>
        <v>1200</v>
      </c>
      <c r="Q9" s="47" t="e">
        <f t="shared" si="1"/>
        <v>#REF!</v>
      </c>
    </row>
    <row r="10" spans="1:17" ht="15" customHeight="1" x14ac:dyDescent="0.2">
      <c r="A10" s="188"/>
      <c r="B10" s="188"/>
      <c r="C10" s="57">
        <v>7</v>
      </c>
      <c r="D10" s="57">
        <v>7</v>
      </c>
      <c r="E10" s="63" t="s">
        <v>45</v>
      </c>
      <c r="F10" s="65" t="s">
        <v>48</v>
      </c>
      <c r="G10" s="33" t="s">
        <v>140</v>
      </c>
      <c r="H10" s="33" t="s">
        <v>140</v>
      </c>
      <c r="I10" s="43" t="s">
        <v>51</v>
      </c>
      <c r="J10" s="42">
        <v>20</v>
      </c>
      <c r="K10" s="42">
        <v>30</v>
      </c>
      <c r="L10" s="45">
        <v>58</v>
      </c>
      <c r="M10" s="87">
        <v>350</v>
      </c>
      <c r="N10" s="60"/>
      <c r="O10" s="36"/>
      <c r="P10" s="47">
        <f t="shared" si="2"/>
        <v>20300</v>
      </c>
      <c r="Q10" s="47"/>
    </row>
    <row r="11" spans="1:17" ht="15" customHeight="1" x14ac:dyDescent="0.2">
      <c r="A11" s="188"/>
      <c r="B11" s="188"/>
      <c r="C11" s="57">
        <v>8</v>
      </c>
      <c r="D11" s="57">
        <v>8</v>
      </c>
      <c r="E11" s="63" t="s">
        <v>46</v>
      </c>
      <c r="F11" s="65" t="s">
        <v>48</v>
      </c>
      <c r="G11" s="33" t="s">
        <v>141</v>
      </c>
      <c r="H11" s="33" t="s">
        <v>141</v>
      </c>
      <c r="I11" s="43" t="s">
        <v>51</v>
      </c>
      <c r="J11" s="42">
        <v>20</v>
      </c>
      <c r="K11" s="42">
        <v>30</v>
      </c>
      <c r="L11" s="45">
        <v>82</v>
      </c>
      <c r="M11" s="87">
        <v>350</v>
      </c>
      <c r="N11" s="60"/>
      <c r="O11" s="36"/>
      <c r="P11" s="47">
        <f t="shared" si="2"/>
        <v>28700</v>
      </c>
      <c r="Q11" s="47"/>
    </row>
    <row r="12" spans="1:17" x14ac:dyDescent="0.2">
      <c r="A12" s="189"/>
      <c r="B12" s="189"/>
      <c r="C12" s="57">
        <v>9</v>
      </c>
      <c r="D12" s="57">
        <v>9</v>
      </c>
      <c r="E12" s="63" t="s">
        <v>47</v>
      </c>
      <c r="F12" s="65" t="s">
        <v>50</v>
      </c>
      <c r="G12" s="33" t="s">
        <v>132</v>
      </c>
      <c r="H12" s="33" t="s">
        <v>132</v>
      </c>
      <c r="I12" s="43" t="s">
        <v>51</v>
      </c>
      <c r="J12" s="42">
        <v>20</v>
      </c>
      <c r="K12" s="42">
        <v>30</v>
      </c>
      <c r="L12" s="45">
        <v>6</v>
      </c>
      <c r="M12" s="87">
        <v>200</v>
      </c>
      <c r="N12" s="60" t="e">
        <f>SUM(CCT!O12:U12,#REF!,#REF!,#REF!,#REF!,#REF!,#REF!,CEPLAN!#REF!,#REF!,#REF!,#REF!,#REF!,#REF!,#REF!)</f>
        <v>#REF!</v>
      </c>
      <c r="O12" s="36" t="e">
        <f t="shared" si="0"/>
        <v>#REF!</v>
      </c>
      <c r="P12" s="47">
        <f t="shared" si="2"/>
        <v>1200</v>
      </c>
      <c r="Q12" s="47" t="e">
        <f t="shared" si="1"/>
        <v>#REF!</v>
      </c>
    </row>
    <row r="13" spans="1:17" ht="15" customHeight="1" x14ac:dyDescent="0.2">
      <c r="A13" s="179" t="s">
        <v>177</v>
      </c>
      <c r="B13" s="179">
        <v>2</v>
      </c>
      <c r="C13" s="56">
        <v>10</v>
      </c>
      <c r="D13" s="56">
        <v>10</v>
      </c>
      <c r="E13" s="62" t="s">
        <v>54</v>
      </c>
      <c r="F13" s="64" t="s">
        <v>48</v>
      </c>
      <c r="G13" s="41" t="s">
        <v>169</v>
      </c>
      <c r="H13" s="41" t="s">
        <v>169</v>
      </c>
      <c r="I13" s="69" t="s">
        <v>51</v>
      </c>
      <c r="J13" s="41">
        <v>20</v>
      </c>
      <c r="K13" s="41">
        <v>30</v>
      </c>
      <c r="L13" s="44">
        <v>750</v>
      </c>
      <c r="M13" s="37">
        <v>200</v>
      </c>
      <c r="N13" s="60" t="e">
        <f>SUM(CCT!O13:U13,#REF!,#REF!,#REF!,#REF!,#REF!,#REF!,CEPLAN!#REF!,#REF!,#REF!,#REF!,#REF!,#REF!,#REF!)</f>
        <v>#REF!</v>
      </c>
      <c r="O13" s="36" t="e">
        <f t="shared" si="0"/>
        <v>#REF!</v>
      </c>
      <c r="P13" s="47">
        <f t="shared" si="2"/>
        <v>150000</v>
      </c>
      <c r="Q13" s="47" t="e">
        <f t="shared" si="1"/>
        <v>#REF!</v>
      </c>
    </row>
    <row r="14" spans="1:17" ht="15" customHeight="1" x14ac:dyDescent="0.2">
      <c r="A14" s="186"/>
      <c r="B14" s="186"/>
      <c r="C14" s="56">
        <v>11</v>
      </c>
      <c r="D14" s="56">
        <v>11</v>
      </c>
      <c r="E14" s="62" t="s">
        <v>55</v>
      </c>
      <c r="F14" s="64" t="s">
        <v>48</v>
      </c>
      <c r="G14" s="41" t="s">
        <v>169</v>
      </c>
      <c r="H14" s="41" t="s">
        <v>169</v>
      </c>
      <c r="I14" s="69" t="s">
        <v>51</v>
      </c>
      <c r="J14" s="41">
        <v>20</v>
      </c>
      <c r="K14" s="41">
        <v>30</v>
      </c>
      <c r="L14" s="44">
        <v>120</v>
      </c>
      <c r="M14" s="37">
        <v>200</v>
      </c>
      <c r="N14" s="60" t="e">
        <f>SUM(CCT!O14:U14,#REF!,#REF!,#REF!,#REF!,#REF!,#REF!,CEPLAN!#REF!,#REF!,#REF!,#REF!,#REF!,#REF!,#REF!)</f>
        <v>#REF!</v>
      </c>
      <c r="O14" s="36" t="e">
        <f t="shared" si="0"/>
        <v>#REF!</v>
      </c>
      <c r="P14" s="47">
        <f t="shared" si="2"/>
        <v>24000</v>
      </c>
      <c r="Q14" s="47" t="e">
        <f t="shared" si="1"/>
        <v>#REF!</v>
      </c>
    </row>
    <row r="15" spans="1:17" ht="15" customHeight="1" x14ac:dyDescent="0.2">
      <c r="A15" s="186"/>
      <c r="B15" s="186"/>
      <c r="C15" s="56">
        <v>12</v>
      </c>
      <c r="D15" s="56">
        <v>12</v>
      </c>
      <c r="E15" s="62" t="s">
        <v>56</v>
      </c>
      <c r="F15" s="64" t="s">
        <v>60</v>
      </c>
      <c r="G15" s="41" t="s">
        <v>169</v>
      </c>
      <c r="H15" s="41" t="s">
        <v>169</v>
      </c>
      <c r="I15" s="69" t="s">
        <v>51</v>
      </c>
      <c r="J15" s="41">
        <v>20</v>
      </c>
      <c r="K15" s="41">
        <v>30</v>
      </c>
      <c r="L15" s="44">
        <v>20</v>
      </c>
      <c r="M15" s="37">
        <v>200</v>
      </c>
      <c r="N15" s="60" t="e">
        <f>SUM(CCT!O15:U15,#REF!,#REF!,#REF!,#REF!,#REF!,#REF!,CEPLAN!#REF!,#REF!,#REF!,#REF!,#REF!,#REF!,#REF!)</f>
        <v>#REF!</v>
      </c>
      <c r="O15" s="36" t="e">
        <f t="shared" si="0"/>
        <v>#REF!</v>
      </c>
      <c r="P15" s="47">
        <f t="shared" si="2"/>
        <v>4000</v>
      </c>
      <c r="Q15" s="47" t="e">
        <f t="shared" si="1"/>
        <v>#REF!</v>
      </c>
    </row>
    <row r="16" spans="1:17" ht="15" customHeight="1" x14ac:dyDescent="0.2">
      <c r="A16" s="186"/>
      <c r="B16" s="186"/>
      <c r="C16" s="56">
        <v>13</v>
      </c>
      <c r="D16" s="56">
        <v>13</v>
      </c>
      <c r="E16" s="62" t="s">
        <v>57</v>
      </c>
      <c r="F16" s="64" t="s">
        <v>50</v>
      </c>
      <c r="G16" s="41" t="s">
        <v>169</v>
      </c>
      <c r="H16" s="41" t="s">
        <v>169</v>
      </c>
      <c r="I16" s="69" t="s">
        <v>51</v>
      </c>
      <c r="J16" s="41">
        <v>20</v>
      </c>
      <c r="K16" s="41">
        <v>30</v>
      </c>
      <c r="L16" s="44">
        <v>7.35</v>
      </c>
      <c r="M16" s="37">
        <v>280</v>
      </c>
      <c r="N16" s="60" t="e">
        <f>SUM(CCT!O16:U16,#REF!,#REF!,#REF!,#REF!,#REF!,#REF!,CEPLAN!#REF!,#REF!,#REF!,#REF!,#REF!,#REF!,#REF!)</f>
        <v>#REF!</v>
      </c>
      <c r="O16" s="36" t="e">
        <f t="shared" si="0"/>
        <v>#REF!</v>
      </c>
      <c r="P16" s="47">
        <f t="shared" si="2"/>
        <v>2058</v>
      </c>
      <c r="Q16" s="47" t="e">
        <f t="shared" si="1"/>
        <v>#REF!</v>
      </c>
    </row>
    <row r="17" spans="1:17" ht="15" customHeight="1" x14ac:dyDescent="0.2">
      <c r="A17" s="186"/>
      <c r="B17" s="186"/>
      <c r="C17" s="56">
        <v>14</v>
      </c>
      <c r="D17" s="56">
        <v>14</v>
      </c>
      <c r="E17" s="62" t="s">
        <v>58</v>
      </c>
      <c r="F17" s="64" t="s">
        <v>50</v>
      </c>
      <c r="G17" s="41" t="s">
        <v>169</v>
      </c>
      <c r="H17" s="41" t="s">
        <v>169</v>
      </c>
      <c r="I17" s="69" t="s">
        <v>51</v>
      </c>
      <c r="J17" s="41">
        <v>20</v>
      </c>
      <c r="K17" s="41">
        <v>30</v>
      </c>
      <c r="L17" s="44">
        <v>55.24</v>
      </c>
      <c r="M17" s="37">
        <v>30</v>
      </c>
      <c r="N17" s="60" t="e">
        <f>SUM(CCT!O17:U17,#REF!,#REF!,#REF!,#REF!,#REF!,#REF!,CEPLAN!#REF!,#REF!,#REF!,#REF!,#REF!,#REF!,#REF!)</f>
        <v>#REF!</v>
      </c>
      <c r="O17" s="36" t="e">
        <f t="shared" si="0"/>
        <v>#REF!</v>
      </c>
      <c r="P17" s="47">
        <f t="shared" si="2"/>
        <v>1657.2</v>
      </c>
      <c r="Q17" s="47" t="e">
        <f t="shared" si="1"/>
        <v>#REF!</v>
      </c>
    </row>
    <row r="18" spans="1:17" ht="15" customHeight="1" x14ac:dyDescent="0.2">
      <c r="A18" s="186"/>
      <c r="B18" s="186"/>
      <c r="C18" s="94">
        <v>15</v>
      </c>
      <c r="D18" s="94">
        <v>15</v>
      </c>
      <c r="E18" s="62" t="s">
        <v>59</v>
      </c>
      <c r="F18" s="64" t="s">
        <v>49</v>
      </c>
      <c r="G18" s="41" t="s">
        <v>169</v>
      </c>
      <c r="H18" s="41" t="s">
        <v>169</v>
      </c>
      <c r="I18" s="69" t="s">
        <v>51</v>
      </c>
      <c r="J18" s="95">
        <v>20</v>
      </c>
      <c r="K18" s="95">
        <v>30</v>
      </c>
      <c r="L18" s="96">
        <v>43.87</v>
      </c>
      <c r="M18" s="97">
        <v>280</v>
      </c>
      <c r="N18" s="98" t="e">
        <f>SUM(CCT!O18:U18,#REF!,#REF!,#REF!,#REF!,#REF!,#REF!,CEPLAN!#REF!,#REF!,#REF!,#REF!,#REF!,#REF!,#REF!)</f>
        <v>#REF!</v>
      </c>
      <c r="O18" s="99" t="e">
        <f t="shared" si="0"/>
        <v>#REF!</v>
      </c>
      <c r="P18" s="100">
        <f t="shared" si="2"/>
        <v>12283.599999999999</v>
      </c>
      <c r="Q18" s="100" t="e">
        <f t="shared" si="1"/>
        <v>#REF!</v>
      </c>
    </row>
    <row r="19" spans="1:17" ht="60" x14ac:dyDescent="0.2">
      <c r="A19" s="112" t="s">
        <v>180</v>
      </c>
      <c r="B19" s="83">
        <v>3</v>
      </c>
      <c r="C19" s="82">
        <v>16</v>
      </c>
      <c r="D19" s="82">
        <v>16</v>
      </c>
      <c r="E19" s="63" t="s">
        <v>61</v>
      </c>
      <c r="F19" s="65" t="s">
        <v>50</v>
      </c>
      <c r="G19" s="93" t="s">
        <v>178</v>
      </c>
      <c r="H19" s="93" t="s">
        <v>178</v>
      </c>
      <c r="I19" s="43" t="s">
        <v>51</v>
      </c>
      <c r="J19" s="101">
        <v>20</v>
      </c>
      <c r="K19" s="101">
        <v>30</v>
      </c>
      <c r="L19" s="85">
        <v>10.47</v>
      </c>
      <c r="M19" s="90">
        <v>530</v>
      </c>
      <c r="N19" s="98" t="e">
        <f>SUM(CCT!O19:U19,#REF!,#REF!,#REF!,#REF!,#REF!,#REF!,CEPLAN!#REF!,#REF!,#REF!,#REF!,#REF!,#REF!,#REF!)</f>
        <v>#REF!</v>
      </c>
      <c r="O19" s="99" t="e">
        <f t="shared" si="0"/>
        <v>#REF!</v>
      </c>
      <c r="P19" s="100">
        <f t="shared" si="2"/>
        <v>5549.1</v>
      </c>
      <c r="Q19" s="100" t="e">
        <f t="shared" si="1"/>
        <v>#REF!</v>
      </c>
    </row>
    <row r="20" spans="1:17" ht="30" x14ac:dyDescent="0.2">
      <c r="A20" s="166" t="s">
        <v>177</v>
      </c>
      <c r="B20" s="166">
        <v>4</v>
      </c>
      <c r="C20" s="80">
        <v>17</v>
      </c>
      <c r="D20" s="80">
        <v>17</v>
      </c>
      <c r="E20" s="62" t="s">
        <v>62</v>
      </c>
      <c r="F20" s="64" t="s">
        <v>65</v>
      </c>
      <c r="G20" s="76" t="s">
        <v>169</v>
      </c>
      <c r="H20" s="76" t="s">
        <v>169</v>
      </c>
      <c r="I20" s="69" t="s">
        <v>51</v>
      </c>
      <c r="J20" s="95">
        <v>20</v>
      </c>
      <c r="K20" s="95">
        <v>30</v>
      </c>
      <c r="L20" s="78">
        <v>864</v>
      </c>
      <c r="M20" s="90">
        <v>50</v>
      </c>
      <c r="N20" s="98" t="e">
        <f>SUM(CCT!O20:U20,#REF!,#REF!,#REF!,#REF!,#REF!,#REF!,CEPLAN!#REF!,#REF!,#REF!,#REF!,#REF!,#REF!,#REF!)</f>
        <v>#REF!</v>
      </c>
      <c r="O20" s="99" t="e">
        <f t="shared" si="0"/>
        <v>#REF!</v>
      </c>
      <c r="P20" s="100">
        <f t="shared" si="2"/>
        <v>43200</v>
      </c>
      <c r="Q20" s="100" t="e">
        <f t="shared" si="1"/>
        <v>#REF!</v>
      </c>
    </row>
    <row r="21" spans="1:17" ht="60" x14ac:dyDescent="0.2">
      <c r="A21" s="196"/>
      <c r="B21" s="170"/>
      <c r="C21" s="80">
        <v>18</v>
      </c>
      <c r="D21" s="80">
        <v>18</v>
      </c>
      <c r="E21" s="62" t="s">
        <v>63</v>
      </c>
      <c r="F21" s="64" t="s">
        <v>66</v>
      </c>
      <c r="G21" s="76" t="s">
        <v>175</v>
      </c>
      <c r="H21" s="76" t="s">
        <v>175</v>
      </c>
      <c r="I21" s="69" t="s">
        <v>52</v>
      </c>
      <c r="J21" s="95">
        <v>20</v>
      </c>
      <c r="K21" s="95">
        <v>30</v>
      </c>
      <c r="L21" s="78">
        <v>950</v>
      </c>
      <c r="M21" s="90">
        <v>35</v>
      </c>
      <c r="N21" s="98" t="e">
        <f>SUM(CCT!O21:U21,#REF!,#REF!,#REF!,#REF!,#REF!,#REF!,CEPLAN!#REF!,#REF!,#REF!,#REF!,#REF!,#REF!,#REF!)</f>
        <v>#REF!</v>
      </c>
      <c r="O21" s="99" t="e">
        <f t="shared" si="0"/>
        <v>#REF!</v>
      </c>
      <c r="P21" s="100">
        <f t="shared" si="2"/>
        <v>33250</v>
      </c>
      <c r="Q21" s="100" t="e">
        <f t="shared" si="1"/>
        <v>#REF!</v>
      </c>
    </row>
    <row r="22" spans="1:17" ht="45" x14ac:dyDescent="0.2">
      <c r="A22" s="197"/>
      <c r="B22" s="167"/>
      <c r="C22" s="80">
        <v>19</v>
      </c>
      <c r="D22" s="80">
        <v>19</v>
      </c>
      <c r="E22" s="62" t="s">
        <v>64</v>
      </c>
      <c r="F22" s="64" t="s">
        <v>66</v>
      </c>
      <c r="G22" s="76" t="s">
        <v>169</v>
      </c>
      <c r="H22" s="76" t="s">
        <v>169</v>
      </c>
      <c r="I22" s="69" t="s">
        <v>52</v>
      </c>
      <c r="J22" s="95">
        <v>20</v>
      </c>
      <c r="K22" s="95">
        <v>30</v>
      </c>
      <c r="L22" s="78">
        <v>37.979999999999997</v>
      </c>
      <c r="M22" s="90">
        <v>35</v>
      </c>
      <c r="N22" s="98" t="e">
        <f>SUM(CCT!O22:U22,#REF!,#REF!,#REF!,#REF!,#REF!,#REF!,CEPLAN!#REF!,#REF!,#REF!,#REF!,#REF!,#REF!,#REF!)</f>
        <v>#REF!</v>
      </c>
      <c r="O22" s="99" t="e">
        <f t="shared" si="0"/>
        <v>#REF!</v>
      </c>
      <c r="P22" s="100">
        <f t="shared" si="2"/>
        <v>1329.3</v>
      </c>
      <c r="Q22" s="100" t="e">
        <f t="shared" si="1"/>
        <v>#REF!</v>
      </c>
    </row>
    <row r="23" spans="1:17" ht="60" x14ac:dyDescent="0.2">
      <c r="A23" s="112" t="s">
        <v>180</v>
      </c>
      <c r="B23" s="83">
        <v>5</v>
      </c>
      <c r="C23" s="102">
        <v>20</v>
      </c>
      <c r="D23" s="102">
        <v>20</v>
      </c>
      <c r="E23" s="63" t="s">
        <v>67</v>
      </c>
      <c r="F23" s="65" t="s">
        <v>48</v>
      </c>
      <c r="G23" s="93" t="s">
        <v>179</v>
      </c>
      <c r="H23" s="93" t="s">
        <v>179</v>
      </c>
      <c r="I23" s="43" t="s">
        <v>51</v>
      </c>
      <c r="J23" s="101">
        <v>20</v>
      </c>
      <c r="K23" s="101">
        <v>30</v>
      </c>
      <c r="L23" s="85">
        <v>73.8</v>
      </c>
      <c r="M23" s="90">
        <v>6000</v>
      </c>
      <c r="N23" s="98" t="e">
        <f>SUM(CCT!O23:V23,#REF!,#REF!,#REF!,#REF!,#REF!,#REF!,CEPLAN!#REF!,#REF!,#REF!,#REF!,#REF!,#REF!,#REF!)</f>
        <v>#REF!</v>
      </c>
      <c r="O23" s="99" t="e">
        <f t="shared" si="0"/>
        <v>#REF!</v>
      </c>
      <c r="P23" s="100">
        <f t="shared" si="2"/>
        <v>442800</v>
      </c>
      <c r="Q23" s="100" t="e">
        <f t="shared" si="1"/>
        <v>#REF!</v>
      </c>
    </row>
    <row r="24" spans="1:17" ht="45" x14ac:dyDescent="0.2">
      <c r="A24" s="166" t="s">
        <v>180</v>
      </c>
      <c r="B24" s="166">
        <v>6</v>
      </c>
      <c r="C24" s="80">
        <v>21</v>
      </c>
      <c r="D24" s="80">
        <v>21</v>
      </c>
      <c r="E24" s="62" t="s">
        <v>68</v>
      </c>
      <c r="F24" s="64" t="s">
        <v>48</v>
      </c>
      <c r="G24" s="77" t="s">
        <v>147</v>
      </c>
      <c r="H24" s="77" t="s">
        <v>147</v>
      </c>
      <c r="I24" s="69" t="s">
        <v>51</v>
      </c>
      <c r="J24" s="95">
        <v>20</v>
      </c>
      <c r="K24" s="95">
        <v>30</v>
      </c>
      <c r="L24" s="78">
        <v>327.76</v>
      </c>
      <c r="M24" s="90">
        <v>65</v>
      </c>
      <c r="N24" s="98" t="e">
        <f>SUM(CCT!O24:U24,#REF!,#REF!,#REF!,#REF!,#REF!,#REF!,CEPLAN!#REF!,#REF!,#REF!,#REF!,#REF!,#REF!,#REF!)</f>
        <v>#REF!</v>
      </c>
      <c r="O24" s="99" t="e">
        <f t="shared" si="0"/>
        <v>#REF!</v>
      </c>
      <c r="P24" s="100">
        <f t="shared" si="2"/>
        <v>21304.399999999998</v>
      </c>
      <c r="Q24" s="100" t="e">
        <f t="shared" si="1"/>
        <v>#REF!</v>
      </c>
    </row>
    <row r="25" spans="1:17" ht="30" x14ac:dyDescent="0.2">
      <c r="A25" s="197"/>
      <c r="B25" s="167"/>
      <c r="C25" s="80">
        <v>22</v>
      </c>
      <c r="D25" s="80">
        <v>22</v>
      </c>
      <c r="E25" s="62" t="s">
        <v>69</v>
      </c>
      <c r="F25" s="64" t="s">
        <v>70</v>
      </c>
      <c r="G25" s="77" t="s">
        <v>147</v>
      </c>
      <c r="H25" s="77" t="s">
        <v>147</v>
      </c>
      <c r="I25" s="69" t="s">
        <v>51</v>
      </c>
      <c r="J25" s="95">
        <v>20</v>
      </c>
      <c r="K25" s="95">
        <v>30</v>
      </c>
      <c r="L25" s="78">
        <v>99.92</v>
      </c>
      <c r="M25" s="90">
        <v>65</v>
      </c>
      <c r="N25" s="98" t="e">
        <f>SUM(CCT!O25:U25,#REF!,#REF!,#REF!,#REF!,#REF!,#REF!,CEPLAN!#REF!,#REF!,#REF!,#REF!,#REF!,#REF!,#REF!)</f>
        <v>#REF!</v>
      </c>
      <c r="O25" s="99" t="e">
        <f t="shared" si="0"/>
        <v>#REF!</v>
      </c>
      <c r="P25" s="100">
        <f t="shared" si="2"/>
        <v>6494.8</v>
      </c>
      <c r="Q25" s="100" t="e">
        <f t="shared" si="1"/>
        <v>#REF!</v>
      </c>
    </row>
    <row r="26" spans="1:17" ht="30" x14ac:dyDescent="0.2">
      <c r="A26" s="161" t="s">
        <v>181</v>
      </c>
      <c r="B26" s="161">
        <v>7</v>
      </c>
      <c r="C26" s="102">
        <v>23</v>
      </c>
      <c r="D26" s="102">
        <v>23</v>
      </c>
      <c r="E26" s="63" t="s">
        <v>71</v>
      </c>
      <c r="F26" s="65" t="s">
        <v>50</v>
      </c>
      <c r="G26" s="119" t="s">
        <v>132</v>
      </c>
      <c r="H26" s="119" t="s">
        <v>132</v>
      </c>
      <c r="I26" s="43" t="s">
        <v>51</v>
      </c>
      <c r="J26" s="101">
        <v>20</v>
      </c>
      <c r="K26" s="101">
        <v>30</v>
      </c>
      <c r="L26" s="85">
        <v>52.28</v>
      </c>
      <c r="M26" s="90">
        <v>105</v>
      </c>
      <c r="N26" s="98" t="e">
        <f>SUM(CCT!O26:U26,#REF!,#REF!,#REF!,#REF!,#REF!,#REF!,CEPLAN!#REF!,#REF!,#REF!,#REF!,#REF!,#REF!,#REF!)</f>
        <v>#REF!</v>
      </c>
      <c r="O26" s="99" t="e">
        <f t="shared" si="0"/>
        <v>#REF!</v>
      </c>
      <c r="P26" s="100">
        <f t="shared" si="2"/>
        <v>5489.4000000000005</v>
      </c>
      <c r="Q26" s="100" t="e">
        <f t="shared" si="1"/>
        <v>#REF!</v>
      </c>
    </row>
    <row r="27" spans="1:17" ht="45" x14ac:dyDescent="0.2">
      <c r="A27" s="192"/>
      <c r="B27" s="162"/>
      <c r="C27" s="102">
        <v>24</v>
      </c>
      <c r="D27" s="102">
        <v>24</v>
      </c>
      <c r="E27" s="63" t="s">
        <v>72</v>
      </c>
      <c r="F27" s="118" t="s">
        <v>48</v>
      </c>
      <c r="G27" s="119" t="s">
        <v>132</v>
      </c>
      <c r="H27" s="119" t="s">
        <v>132</v>
      </c>
      <c r="I27" s="43" t="s">
        <v>80</v>
      </c>
      <c r="J27" s="101">
        <v>20</v>
      </c>
      <c r="K27" s="101">
        <v>30</v>
      </c>
      <c r="L27" s="85">
        <v>21.42</v>
      </c>
      <c r="M27" s="90">
        <v>215</v>
      </c>
      <c r="N27" s="98" t="e">
        <f>SUM(CCT!O27:U27,#REF!,#REF!,#REF!,#REF!,#REF!,#REF!,CEPLAN!#REF!,#REF!,#REF!,#REF!,#REF!,#REF!,#REF!)</f>
        <v>#REF!</v>
      </c>
      <c r="O27" s="99" t="e">
        <f t="shared" si="0"/>
        <v>#REF!</v>
      </c>
      <c r="P27" s="100">
        <f t="shared" si="2"/>
        <v>4605.3</v>
      </c>
      <c r="Q27" s="100" t="e">
        <f t="shared" si="1"/>
        <v>#REF!</v>
      </c>
    </row>
    <row r="28" spans="1:17" ht="30" x14ac:dyDescent="0.2">
      <c r="A28" s="192"/>
      <c r="B28" s="162"/>
      <c r="C28" s="102">
        <v>25</v>
      </c>
      <c r="D28" s="102">
        <v>25</v>
      </c>
      <c r="E28" s="63" t="s">
        <v>73</v>
      </c>
      <c r="F28" s="118" t="s">
        <v>77</v>
      </c>
      <c r="G28" s="119" t="s">
        <v>132</v>
      </c>
      <c r="H28" s="119" t="s">
        <v>132</v>
      </c>
      <c r="I28" s="43" t="s">
        <v>51</v>
      </c>
      <c r="J28" s="101">
        <v>20</v>
      </c>
      <c r="K28" s="101">
        <v>30</v>
      </c>
      <c r="L28" s="85">
        <v>62.82</v>
      </c>
      <c r="M28" s="90">
        <v>230</v>
      </c>
      <c r="N28" s="98" t="e">
        <f>SUM(CCT!O28:U28,#REF!,#REF!,#REF!,#REF!,#REF!,#REF!,CEPLAN!#REF!,#REF!,#REF!,#REF!,#REF!,#REF!,#REF!)</f>
        <v>#REF!</v>
      </c>
      <c r="O28" s="99" t="e">
        <f t="shared" si="0"/>
        <v>#REF!</v>
      </c>
      <c r="P28" s="100">
        <f t="shared" si="2"/>
        <v>14448.6</v>
      </c>
      <c r="Q28" s="100" t="e">
        <f t="shared" si="1"/>
        <v>#REF!</v>
      </c>
    </row>
    <row r="29" spans="1:17" ht="45" x14ac:dyDescent="0.2">
      <c r="A29" s="192"/>
      <c r="B29" s="162"/>
      <c r="C29" s="102">
        <v>26</v>
      </c>
      <c r="D29" s="102">
        <v>26</v>
      </c>
      <c r="E29" s="63" t="s">
        <v>74</v>
      </c>
      <c r="F29" s="118" t="s">
        <v>50</v>
      </c>
      <c r="G29" s="119" t="s">
        <v>132</v>
      </c>
      <c r="H29" s="119" t="s">
        <v>132</v>
      </c>
      <c r="I29" s="43" t="s">
        <v>51</v>
      </c>
      <c r="J29" s="101">
        <v>20</v>
      </c>
      <c r="K29" s="101">
        <v>30</v>
      </c>
      <c r="L29" s="85">
        <v>18.93</v>
      </c>
      <c r="M29" s="90">
        <v>270</v>
      </c>
      <c r="N29" s="98" t="e">
        <f>SUM(CCT!O29:U29,#REF!,#REF!,#REF!,#REF!,#REF!,#REF!,CEPLAN!#REF!,#REF!,#REF!,#REF!,#REF!,#REF!,#REF!)</f>
        <v>#REF!</v>
      </c>
      <c r="O29" s="99" t="e">
        <f t="shared" si="0"/>
        <v>#REF!</v>
      </c>
      <c r="P29" s="100">
        <f t="shared" si="2"/>
        <v>5111.1000000000004</v>
      </c>
      <c r="Q29" s="100" t="e">
        <f t="shared" si="1"/>
        <v>#REF!</v>
      </c>
    </row>
    <row r="30" spans="1:17" x14ac:dyDescent="0.2">
      <c r="A30" s="192"/>
      <c r="B30" s="162"/>
      <c r="C30" s="102">
        <v>27</v>
      </c>
      <c r="D30" s="102">
        <v>27</v>
      </c>
      <c r="E30" s="63" t="s">
        <v>75</v>
      </c>
      <c r="F30" s="118" t="s">
        <v>78</v>
      </c>
      <c r="G30" s="121" t="s">
        <v>151</v>
      </c>
      <c r="H30" s="121" t="s">
        <v>151</v>
      </c>
      <c r="I30" s="43" t="s">
        <v>81</v>
      </c>
      <c r="J30" s="101">
        <v>20</v>
      </c>
      <c r="K30" s="101">
        <v>30</v>
      </c>
      <c r="L30" s="85">
        <v>0.75</v>
      </c>
      <c r="M30" s="90">
        <v>3000</v>
      </c>
      <c r="N30" s="98" t="e">
        <f>SUM(CCT!O30:U30,#REF!,#REF!,#REF!,#REF!,#REF!,#REF!,CEPLAN!#REF!,#REF!,#REF!,#REF!,#REF!,#REF!,#REF!)</f>
        <v>#REF!</v>
      </c>
      <c r="O30" s="99" t="e">
        <f t="shared" si="0"/>
        <v>#REF!</v>
      </c>
      <c r="P30" s="100">
        <f t="shared" si="2"/>
        <v>2250</v>
      </c>
      <c r="Q30" s="100" t="e">
        <f t="shared" si="1"/>
        <v>#REF!</v>
      </c>
    </row>
    <row r="31" spans="1:17" ht="45" x14ac:dyDescent="0.2">
      <c r="A31" s="193"/>
      <c r="B31" s="163"/>
      <c r="C31" s="102">
        <v>28</v>
      </c>
      <c r="D31" s="102">
        <v>28</v>
      </c>
      <c r="E31" s="63" t="s">
        <v>76</v>
      </c>
      <c r="F31" s="118" t="s">
        <v>79</v>
      </c>
      <c r="G31" s="121" t="s">
        <v>182</v>
      </c>
      <c r="H31" s="121" t="s">
        <v>182</v>
      </c>
      <c r="I31" s="43" t="s">
        <v>52</v>
      </c>
      <c r="J31" s="101">
        <v>20</v>
      </c>
      <c r="K31" s="101">
        <v>30</v>
      </c>
      <c r="L31" s="85">
        <v>2229.5</v>
      </c>
      <c r="M31" s="90">
        <v>13</v>
      </c>
      <c r="N31" s="98" t="e">
        <f>SUM(CCT!O31:U31,#REF!,#REF!,#REF!,#REF!,#REF!,#REF!,CEPLAN!#REF!,#REF!,#REF!,#REF!,#REF!,#REF!,#REF!)</f>
        <v>#REF!</v>
      </c>
      <c r="O31" s="99" t="e">
        <f t="shared" si="0"/>
        <v>#REF!</v>
      </c>
      <c r="P31" s="100">
        <f t="shared" si="2"/>
        <v>28983.5</v>
      </c>
      <c r="Q31" s="100" t="e">
        <f t="shared" si="1"/>
        <v>#REF!</v>
      </c>
    </row>
    <row r="32" spans="1:17" ht="30" x14ac:dyDescent="0.2">
      <c r="A32" s="166" t="s">
        <v>177</v>
      </c>
      <c r="B32" s="166">
        <v>8</v>
      </c>
      <c r="C32" s="80">
        <v>29</v>
      </c>
      <c r="D32" s="80">
        <v>29</v>
      </c>
      <c r="E32" s="62" t="s">
        <v>82</v>
      </c>
      <c r="F32" s="115" t="s">
        <v>48</v>
      </c>
      <c r="G32" s="120" t="s">
        <v>170</v>
      </c>
      <c r="H32" s="116" t="s">
        <v>170</v>
      </c>
      <c r="I32" s="69" t="s">
        <v>51</v>
      </c>
      <c r="J32" s="77">
        <v>20</v>
      </c>
      <c r="K32" s="77">
        <v>30</v>
      </c>
      <c r="L32" s="78">
        <v>135</v>
      </c>
      <c r="M32" s="90">
        <v>400</v>
      </c>
      <c r="N32" s="98" t="e">
        <f>SUM(CCT!O32:U32,#REF!,#REF!,#REF!,#REF!,#REF!,#REF!,CEPLAN!#REF!,#REF!,#REF!,#REF!,#REF!,#REF!,#REF!)</f>
        <v>#REF!</v>
      </c>
      <c r="O32" s="99" t="e">
        <f t="shared" si="0"/>
        <v>#REF!</v>
      </c>
      <c r="P32" s="100">
        <f t="shared" si="2"/>
        <v>54000</v>
      </c>
      <c r="Q32" s="100" t="e">
        <f t="shared" si="1"/>
        <v>#REF!</v>
      </c>
    </row>
    <row r="33" spans="1:17" ht="30" x14ac:dyDescent="0.2">
      <c r="A33" s="196"/>
      <c r="B33" s="170"/>
      <c r="C33" s="80">
        <v>30</v>
      </c>
      <c r="D33" s="80">
        <v>30</v>
      </c>
      <c r="E33" s="62" t="s">
        <v>83</v>
      </c>
      <c r="F33" s="115" t="s">
        <v>85</v>
      </c>
      <c r="G33" s="116" t="s">
        <v>171</v>
      </c>
      <c r="H33" s="116" t="s">
        <v>171</v>
      </c>
      <c r="I33" s="69" t="s">
        <v>51</v>
      </c>
      <c r="J33" s="77">
        <v>20</v>
      </c>
      <c r="K33" s="77">
        <v>30</v>
      </c>
      <c r="L33" s="78">
        <v>103.22</v>
      </c>
      <c r="M33" s="90">
        <v>380</v>
      </c>
      <c r="N33" s="98" t="e">
        <f>SUM(CCT!O33:U33,#REF!,#REF!,#REF!,#REF!,#REF!,#REF!,CEPLAN!#REF!,#REF!,#REF!,#REF!,#REF!,#REF!,#REF!)</f>
        <v>#REF!</v>
      </c>
      <c r="O33" s="99" t="e">
        <f t="shared" si="0"/>
        <v>#REF!</v>
      </c>
      <c r="P33" s="100">
        <f t="shared" si="2"/>
        <v>39223.599999999999</v>
      </c>
      <c r="Q33" s="100" t="e">
        <f t="shared" si="1"/>
        <v>#REF!</v>
      </c>
    </row>
    <row r="34" spans="1:17" ht="30" x14ac:dyDescent="0.2">
      <c r="A34" s="197"/>
      <c r="B34" s="167"/>
      <c r="C34" s="80">
        <v>31</v>
      </c>
      <c r="D34" s="80">
        <v>31</v>
      </c>
      <c r="E34" s="62" t="s">
        <v>84</v>
      </c>
      <c r="F34" s="115" t="s">
        <v>85</v>
      </c>
      <c r="G34" s="116" t="s">
        <v>169</v>
      </c>
      <c r="H34" s="116" t="s">
        <v>169</v>
      </c>
      <c r="I34" s="69" t="s">
        <v>51</v>
      </c>
      <c r="J34" s="77">
        <v>20</v>
      </c>
      <c r="K34" s="77">
        <v>30</v>
      </c>
      <c r="L34" s="78">
        <v>7.2</v>
      </c>
      <c r="M34" s="90">
        <v>80</v>
      </c>
      <c r="N34" s="98" t="e">
        <f>SUM(CCT!O34:U34,#REF!,#REF!,#REF!,#REF!,#REF!,#REF!,CEPLAN!#REF!,#REF!,#REF!,#REF!,#REF!,#REF!,#REF!)</f>
        <v>#REF!</v>
      </c>
      <c r="O34" s="99" t="e">
        <f t="shared" si="0"/>
        <v>#REF!</v>
      </c>
      <c r="P34" s="100">
        <f t="shared" si="2"/>
        <v>576</v>
      </c>
      <c r="Q34" s="100" t="e">
        <f t="shared" si="1"/>
        <v>#REF!</v>
      </c>
    </row>
    <row r="35" spans="1:17" ht="30" x14ac:dyDescent="0.2">
      <c r="A35" s="161" t="s">
        <v>181</v>
      </c>
      <c r="B35" s="161">
        <v>9</v>
      </c>
      <c r="C35" s="102">
        <v>32</v>
      </c>
      <c r="D35" s="102">
        <v>32</v>
      </c>
      <c r="E35" s="63" t="s">
        <v>86</v>
      </c>
      <c r="F35" s="65" t="s">
        <v>88</v>
      </c>
      <c r="G35" s="122" t="s">
        <v>183</v>
      </c>
      <c r="H35" s="122" t="s">
        <v>183</v>
      </c>
      <c r="I35" s="43" t="s">
        <v>52</v>
      </c>
      <c r="J35" s="84">
        <v>20</v>
      </c>
      <c r="K35" s="84">
        <v>30</v>
      </c>
      <c r="L35" s="85">
        <v>1663.62</v>
      </c>
      <c r="M35" s="90">
        <v>14</v>
      </c>
      <c r="N35" s="98" t="e">
        <f>SUM(CCT!O35:U35,#REF!,#REF!,#REF!,#REF!,#REF!,#REF!,CEPLAN!#REF!,#REF!,#REF!,#REF!,#REF!,#REF!,#REF!)</f>
        <v>#REF!</v>
      </c>
      <c r="O35" s="99" t="e">
        <f t="shared" si="0"/>
        <v>#REF!</v>
      </c>
      <c r="P35" s="100">
        <f t="shared" si="2"/>
        <v>23290.68</v>
      </c>
      <c r="Q35" s="100" t="e">
        <f t="shared" si="1"/>
        <v>#REF!</v>
      </c>
    </row>
    <row r="36" spans="1:17" ht="30" x14ac:dyDescent="0.2">
      <c r="A36" s="193"/>
      <c r="B36" s="163"/>
      <c r="C36" s="102">
        <v>33</v>
      </c>
      <c r="D36" s="102">
        <v>33</v>
      </c>
      <c r="E36" s="63" t="s">
        <v>87</v>
      </c>
      <c r="F36" s="65" t="s">
        <v>49</v>
      </c>
      <c r="G36" s="122" t="s">
        <v>183</v>
      </c>
      <c r="H36" s="122" t="s">
        <v>183</v>
      </c>
      <c r="I36" s="43" t="s">
        <v>51</v>
      </c>
      <c r="J36" s="84">
        <v>20</v>
      </c>
      <c r="K36" s="84">
        <v>30</v>
      </c>
      <c r="L36" s="85">
        <v>486.38</v>
      </c>
      <c r="M36" s="103">
        <v>250</v>
      </c>
      <c r="N36" s="98" t="e">
        <f>SUM(CCT!O36:U36,#REF!,#REF!,#REF!,#REF!,#REF!,#REF!,CEPLAN!#REF!,#REF!,#REF!,#REF!,#REF!,#REF!,#REF!)</f>
        <v>#REF!</v>
      </c>
      <c r="O36" s="99" t="e">
        <f t="shared" si="0"/>
        <v>#REF!</v>
      </c>
      <c r="P36" s="100">
        <f t="shared" si="2"/>
        <v>121595</v>
      </c>
      <c r="Q36" s="100" t="e">
        <f t="shared" si="1"/>
        <v>#REF!</v>
      </c>
    </row>
    <row r="37" spans="1:17" x14ac:dyDescent="0.2">
      <c r="A37" s="166" t="s">
        <v>181</v>
      </c>
      <c r="B37" s="166">
        <v>10</v>
      </c>
      <c r="C37" s="80">
        <v>34</v>
      </c>
      <c r="D37" s="80">
        <v>34</v>
      </c>
      <c r="E37" s="62" t="s">
        <v>89</v>
      </c>
      <c r="F37" s="64" t="s">
        <v>48</v>
      </c>
      <c r="G37" s="77" t="s">
        <v>167</v>
      </c>
      <c r="H37" s="77" t="s">
        <v>167</v>
      </c>
      <c r="I37" s="69" t="s">
        <v>93</v>
      </c>
      <c r="J37" s="77">
        <v>20</v>
      </c>
      <c r="K37" s="77">
        <v>30</v>
      </c>
      <c r="L37" s="78">
        <v>100.04</v>
      </c>
      <c r="M37" s="103">
        <v>600</v>
      </c>
      <c r="N37" s="98" t="e">
        <f>SUM(CCT!O37:U37,#REF!,#REF!,#REF!,#REF!,#REF!,#REF!,CEPLAN!#REF!,#REF!,#REF!,#REF!,#REF!,#REF!,#REF!)</f>
        <v>#REF!</v>
      </c>
      <c r="O37" s="99" t="e">
        <f t="shared" si="0"/>
        <v>#REF!</v>
      </c>
      <c r="P37" s="100">
        <f t="shared" si="2"/>
        <v>60024.000000000007</v>
      </c>
      <c r="Q37" s="100" t="e">
        <f t="shared" si="1"/>
        <v>#REF!</v>
      </c>
    </row>
    <row r="38" spans="1:17" x14ac:dyDescent="0.2">
      <c r="A38" s="196"/>
      <c r="B38" s="170"/>
      <c r="C38" s="80">
        <v>35</v>
      </c>
      <c r="D38" s="80">
        <v>35</v>
      </c>
      <c r="E38" s="62" t="s">
        <v>90</v>
      </c>
      <c r="F38" s="64" t="s">
        <v>92</v>
      </c>
      <c r="G38" s="77" t="s">
        <v>132</v>
      </c>
      <c r="H38" s="77" t="s">
        <v>132</v>
      </c>
      <c r="I38" s="69" t="s">
        <v>93</v>
      </c>
      <c r="J38" s="77">
        <v>20</v>
      </c>
      <c r="K38" s="77">
        <v>30</v>
      </c>
      <c r="L38" s="78">
        <v>10.33</v>
      </c>
      <c r="M38" s="103">
        <v>600</v>
      </c>
      <c r="N38" s="98" t="e">
        <f>SUM(CCT!O38:U38,#REF!,#REF!,#REF!,#REF!,#REF!,#REF!,CEPLAN!#REF!,#REF!,#REF!,#REF!,#REF!,#REF!,#REF!)</f>
        <v>#REF!</v>
      </c>
      <c r="O38" s="99" t="e">
        <f t="shared" si="0"/>
        <v>#REF!</v>
      </c>
      <c r="P38" s="100">
        <f t="shared" si="2"/>
        <v>6198</v>
      </c>
      <c r="Q38" s="100" t="e">
        <f t="shared" si="1"/>
        <v>#REF!</v>
      </c>
    </row>
    <row r="39" spans="1:17" ht="30" x14ac:dyDescent="0.2">
      <c r="A39" s="197"/>
      <c r="B39" s="167"/>
      <c r="C39" s="80">
        <v>36</v>
      </c>
      <c r="D39" s="80">
        <v>36</v>
      </c>
      <c r="E39" s="62" t="s">
        <v>91</v>
      </c>
      <c r="F39" s="64" t="s">
        <v>92</v>
      </c>
      <c r="G39" s="72" t="s">
        <v>132</v>
      </c>
      <c r="H39" s="72" t="s">
        <v>132</v>
      </c>
      <c r="I39" s="69" t="s">
        <v>51</v>
      </c>
      <c r="J39" s="77">
        <v>20</v>
      </c>
      <c r="K39" s="77">
        <v>30</v>
      </c>
      <c r="L39" s="73">
        <v>17.79</v>
      </c>
      <c r="M39" s="103">
        <v>600</v>
      </c>
      <c r="N39" s="98" t="e">
        <f>SUM(CCT!O39:U39,#REF!,#REF!,#REF!,#REF!,#REF!,#REF!,CEPLAN!#REF!,#REF!,#REF!,#REF!,#REF!,#REF!,#REF!)</f>
        <v>#REF!</v>
      </c>
      <c r="O39" s="99" t="e">
        <f t="shared" si="0"/>
        <v>#REF!</v>
      </c>
      <c r="P39" s="100">
        <f t="shared" si="2"/>
        <v>10674</v>
      </c>
      <c r="Q39" s="100" t="e">
        <f t="shared" si="1"/>
        <v>#REF!</v>
      </c>
    </row>
    <row r="40" spans="1:17" ht="45" x14ac:dyDescent="0.2">
      <c r="A40" s="161" t="s">
        <v>184</v>
      </c>
      <c r="B40" s="161">
        <v>11</v>
      </c>
      <c r="C40" s="102">
        <v>37</v>
      </c>
      <c r="D40" s="102">
        <v>37</v>
      </c>
      <c r="E40" s="63" t="s">
        <v>94</v>
      </c>
      <c r="F40" s="118" t="s">
        <v>48</v>
      </c>
      <c r="G40" s="121" t="s">
        <v>185</v>
      </c>
      <c r="H40" s="121" t="s">
        <v>185</v>
      </c>
      <c r="I40" s="43" t="s">
        <v>51</v>
      </c>
      <c r="J40" s="84">
        <v>20</v>
      </c>
      <c r="K40" s="123">
        <v>30</v>
      </c>
      <c r="L40" s="130">
        <v>300.76</v>
      </c>
      <c r="M40" s="103">
        <v>200</v>
      </c>
      <c r="N40" s="98" t="e">
        <f>SUM(CCT!O40:U40,#REF!,#REF!,#REF!,#REF!,#REF!,#REF!,CEPLAN!#REF!,#REF!,#REF!,#REF!,#REF!,#REF!,#REF!)</f>
        <v>#REF!</v>
      </c>
      <c r="O40" s="99" t="e">
        <f t="shared" si="0"/>
        <v>#REF!</v>
      </c>
      <c r="P40" s="100">
        <f t="shared" si="2"/>
        <v>60152</v>
      </c>
      <c r="Q40" s="100" t="e">
        <f t="shared" si="1"/>
        <v>#REF!</v>
      </c>
    </row>
    <row r="41" spans="1:17" ht="30" x14ac:dyDescent="0.2">
      <c r="A41" s="192"/>
      <c r="B41" s="162"/>
      <c r="C41" s="102">
        <v>38</v>
      </c>
      <c r="D41" s="102">
        <v>38</v>
      </c>
      <c r="E41" s="63" t="s">
        <v>95</v>
      </c>
      <c r="F41" s="118" t="s">
        <v>70</v>
      </c>
      <c r="G41" s="121" t="s">
        <v>158</v>
      </c>
      <c r="H41" s="121" t="s">
        <v>158</v>
      </c>
      <c r="I41" s="43" t="s">
        <v>51</v>
      </c>
      <c r="J41" s="84">
        <v>20</v>
      </c>
      <c r="K41" s="123">
        <v>30</v>
      </c>
      <c r="L41" s="130">
        <v>420</v>
      </c>
      <c r="M41" s="103">
        <v>320</v>
      </c>
      <c r="N41" s="98" t="e">
        <f>SUM(CCT!O41:U41,#REF!,#REF!,#REF!,#REF!,#REF!,#REF!,CEPLAN!#REF!,#REF!,#REF!,#REF!,#REF!,#REF!,#REF!)</f>
        <v>#REF!</v>
      </c>
      <c r="O41" s="99" t="e">
        <f t="shared" si="0"/>
        <v>#REF!</v>
      </c>
      <c r="P41" s="100">
        <f t="shared" si="2"/>
        <v>134400</v>
      </c>
      <c r="Q41" s="100" t="e">
        <f t="shared" si="1"/>
        <v>#REF!</v>
      </c>
    </row>
    <row r="42" spans="1:17" ht="30" x14ac:dyDescent="0.2">
      <c r="A42" s="192"/>
      <c r="B42" s="162"/>
      <c r="C42" s="102">
        <v>39</v>
      </c>
      <c r="D42" s="102">
        <v>39</v>
      </c>
      <c r="E42" s="63" t="s">
        <v>96</v>
      </c>
      <c r="F42" s="118" t="s">
        <v>101</v>
      </c>
      <c r="G42" s="121" t="s">
        <v>132</v>
      </c>
      <c r="H42" s="121" t="s">
        <v>132</v>
      </c>
      <c r="I42" s="43" t="s">
        <v>51</v>
      </c>
      <c r="J42" s="84">
        <v>20</v>
      </c>
      <c r="K42" s="123">
        <v>30</v>
      </c>
      <c r="L42" s="130">
        <v>700</v>
      </c>
      <c r="M42" s="103">
        <v>20</v>
      </c>
      <c r="N42" s="98" t="e">
        <f>SUM(CCT!O42:U42,#REF!,#REF!,#REF!,#REF!,#REF!,#REF!,CEPLAN!#REF!,#REF!,#REF!,#REF!,#REF!,#REF!,#REF!)</f>
        <v>#REF!</v>
      </c>
      <c r="O42" s="99" t="e">
        <f t="shared" si="0"/>
        <v>#REF!</v>
      </c>
      <c r="P42" s="100">
        <f t="shared" si="2"/>
        <v>14000</v>
      </c>
      <c r="Q42" s="100" t="e">
        <f t="shared" si="1"/>
        <v>#REF!</v>
      </c>
    </row>
    <row r="43" spans="1:17" x14ac:dyDescent="0.2">
      <c r="A43" s="192"/>
      <c r="B43" s="162"/>
      <c r="C43" s="102">
        <v>40</v>
      </c>
      <c r="D43" s="102">
        <v>40</v>
      </c>
      <c r="E43" s="63" t="s">
        <v>97</v>
      </c>
      <c r="F43" s="118" t="s">
        <v>48</v>
      </c>
      <c r="G43" s="121" t="s">
        <v>132</v>
      </c>
      <c r="H43" s="121" t="s">
        <v>132</v>
      </c>
      <c r="I43" s="43" t="s">
        <v>51</v>
      </c>
      <c r="J43" s="84">
        <v>20</v>
      </c>
      <c r="K43" s="123">
        <v>30</v>
      </c>
      <c r="L43" s="130">
        <v>540</v>
      </c>
      <c r="M43" s="103">
        <v>20</v>
      </c>
      <c r="N43" s="98" t="e">
        <f>SUM(CCT!O43:U43,#REF!,#REF!,#REF!,#REF!,#REF!,#REF!,CEPLAN!#REF!,#REF!,#REF!,#REF!,#REF!,#REF!,#REF!)</f>
        <v>#REF!</v>
      </c>
      <c r="O43" s="99" t="e">
        <f t="shared" si="0"/>
        <v>#REF!</v>
      </c>
      <c r="P43" s="100">
        <f t="shared" si="2"/>
        <v>10800</v>
      </c>
      <c r="Q43" s="100" t="e">
        <f t="shared" si="1"/>
        <v>#REF!</v>
      </c>
    </row>
    <row r="44" spans="1:17" ht="30" x14ac:dyDescent="0.2">
      <c r="A44" s="192"/>
      <c r="B44" s="162"/>
      <c r="C44" s="102">
        <v>41</v>
      </c>
      <c r="D44" s="102">
        <v>41</v>
      </c>
      <c r="E44" s="63" t="s">
        <v>98</v>
      </c>
      <c r="F44" s="118" t="s">
        <v>48</v>
      </c>
      <c r="G44" s="121" t="s">
        <v>159</v>
      </c>
      <c r="H44" s="121" t="s">
        <v>159</v>
      </c>
      <c r="I44" s="43" t="s">
        <v>51</v>
      </c>
      <c r="J44" s="84">
        <v>20</v>
      </c>
      <c r="K44" s="123">
        <v>30</v>
      </c>
      <c r="L44" s="130">
        <v>600</v>
      </c>
      <c r="M44" s="103">
        <v>30</v>
      </c>
      <c r="N44" s="98" t="e">
        <f>SUM(CCT!O44:U44,#REF!,#REF!,#REF!,#REF!,#REF!,#REF!,CEPLAN!#REF!,#REF!,#REF!,#REF!,#REF!,#REF!,#REF!)</f>
        <v>#REF!</v>
      </c>
      <c r="O44" s="99" t="e">
        <f t="shared" si="0"/>
        <v>#REF!</v>
      </c>
      <c r="P44" s="100">
        <f t="shared" si="2"/>
        <v>18000</v>
      </c>
      <c r="Q44" s="100" t="e">
        <f t="shared" si="1"/>
        <v>#REF!</v>
      </c>
    </row>
    <row r="45" spans="1:17" ht="60" x14ac:dyDescent="0.2">
      <c r="A45" s="192"/>
      <c r="B45" s="162"/>
      <c r="C45" s="102">
        <v>42</v>
      </c>
      <c r="D45" s="102">
        <v>42</v>
      </c>
      <c r="E45" s="63" t="s">
        <v>99</v>
      </c>
      <c r="F45" s="118" t="s">
        <v>102</v>
      </c>
      <c r="G45" s="121" t="s">
        <v>132</v>
      </c>
      <c r="H45" s="121" t="s">
        <v>132</v>
      </c>
      <c r="I45" s="43" t="s">
        <v>93</v>
      </c>
      <c r="J45" s="84">
        <v>20</v>
      </c>
      <c r="K45" s="123">
        <v>30</v>
      </c>
      <c r="L45" s="130">
        <v>480.61</v>
      </c>
      <c r="M45" s="103">
        <v>220</v>
      </c>
      <c r="N45" s="98" t="e">
        <f>SUM(CCT!O45:U45,#REF!,#REF!,#REF!,#REF!,#REF!,#REF!,CEPLAN!#REF!,#REF!,#REF!,#REF!,#REF!,#REF!,#REF!)</f>
        <v>#REF!</v>
      </c>
      <c r="O45" s="99" t="e">
        <f t="shared" si="0"/>
        <v>#REF!</v>
      </c>
      <c r="P45" s="100">
        <f t="shared" si="2"/>
        <v>105734.2</v>
      </c>
      <c r="Q45" s="100" t="e">
        <f t="shared" si="1"/>
        <v>#REF!</v>
      </c>
    </row>
    <row r="46" spans="1:17" ht="60" x14ac:dyDescent="0.2">
      <c r="A46" s="193"/>
      <c r="B46" s="163"/>
      <c r="C46" s="102">
        <v>43</v>
      </c>
      <c r="D46" s="102">
        <v>43</v>
      </c>
      <c r="E46" s="63" t="s">
        <v>100</v>
      </c>
      <c r="F46" s="118" t="s">
        <v>103</v>
      </c>
      <c r="G46" s="125" t="s">
        <v>132</v>
      </c>
      <c r="H46" s="125" t="s">
        <v>132</v>
      </c>
      <c r="I46" s="43" t="s">
        <v>93</v>
      </c>
      <c r="J46" s="84">
        <v>20</v>
      </c>
      <c r="K46" s="123">
        <v>30</v>
      </c>
      <c r="L46" s="131">
        <v>900.9</v>
      </c>
      <c r="M46" s="103">
        <v>2</v>
      </c>
      <c r="N46" s="98" t="e">
        <f>SUM(CCT!O46:U46,#REF!,#REF!,#REF!,#REF!,#REF!,#REF!,CEPLAN!#REF!,#REF!,#REF!,#REF!,#REF!,#REF!,#REF!)</f>
        <v>#REF!</v>
      </c>
      <c r="O46" s="99" t="e">
        <f t="shared" si="0"/>
        <v>#REF!</v>
      </c>
      <c r="P46" s="100">
        <f t="shared" si="2"/>
        <v>1801.8</v>
      </c>
      <c r="Q46" s="100" t="e">
        <f t="shared" si="1"/>
        <v>#REF!</v>
      </c>
    </row>
    <row r="47" spans="1:17" ht="30" x14ac:dyDescent="0.2">
      <c r="A47" s="166" t="s">
        <v>184</v>
      </c>
      <c r="B47" s="166">
        <v>12</v>
      </c>
      <c r="C47" s="80">
        <v>44</v>
      </c>
      <c r="D47" s="80">
        <v>44</v>
      </c>
      <c r="E47" s="62" t="s">
        <v>104</v>
      </c>
      <c r="F47" s="115" t="s">
        <v>48</v>
      </c>
      <c r="G47" s="116" t="s">
        <v>160</v>
      </c>
      <c r="H47" s="116" t="s">
        <v>160</v>
      </c>
      <c r="I47" s="66" t="s">
        <v>93</v>
      </c>
      <c r="J47" s="77">
        <v>20</v>
      </c>
      <c r="K47" s="126">
        <v>30</v>
      </c>
      <c r="L47" s="132">
        <v>390.33</v>
      </c>
      <c r="M47" s="103">
        <v>50</v>
      </c>
      <c r="N47" s="98" t="e">
        <f>SUM(CCT!O47:U47,#REF!,#REF!,#REF!,#REF!,#REF!,#REF!,CEPLAN!#REF!,#REF!,#REF!,#REF!,#REF!,#REF!,#REF!)</f>
        <v>#REF!</v>
      </c>
      <c r="O47" s="99" t="e">
        <f t="shared" si="0"/>
        <v>#REF!</v>
      </c>
      <c r="P47" s="100">
        <f t="shared" si="2"/>
        <v>19516.5</v>
      </c>
      <c r="Q47" s="100" t="e">
        <f t="shared" si="1"/>
        <v>#REF!</v>
      </c>
    </row>
    <row r="48" spans="1:17" ht="30" x14ac:dyDescent="0.2">
      <c r="A48" s="197"/>
      <c r="B48" s="167"/>
      <c r="C48" s="80">
        <v>45</v>
      </c>
      <c r="D48" s="80">
        <v>45</v>
      </c>
      <c r="E48" s="62" t="s">
        <v>105</v>
      </c>
      <c r="F48" s="115" t="s">
        <v>48</v>
      </c>
      <c r="G48" s="116" t="s">
        <v>160</v>
      </c>
      <c r="H48" s="116" t="s">
        <v>160</v>
      </c>
      <c r="I48" s="66" t="s">
        <v>52</v>
      </c>
      <c r="J48" s="77">
        <v>20</v>
      </c>
      <c r="K48" s="126">
        <v>30</v>
      </c>
      <c r="L48" s="132">
        <v>433.51</v>
      </c>
      <c r="M48" s="103">
        <v>2</v>
      </c>
      <c r="N48" s="98" t="e">
        <f>SUM(CCT!O48:U48,#REF!,#REF!,#REF!,#REF!,#REF!,#REF!,CEPLAN!#REF!,#REF!,#REF!,#REF!,#REF!,#REF!,#REF!)</f>
        <v>#REF!</v>
      </c>
      <c r="O48" s="99" t="e">
        <f t="shared" si="0"/>
        <v>#REF!</v>
      </c>
      <c r="P48" s="100">
        <f t="shared" si="2"/>
        <v>867.02</v>
      </c>
      <c r="Q48" s="100" t="e">
        <f t="shared" si="1"/>
        <v>#REF!</v>
      </c>
    </row>
    <row r="49" spans="1:17" ht="45" x14ac:dyDescent="0.2">
      <c r="A49" s="112" t="s">
        <v>184</v>
      </c>
      <c r="B49" s="83">
        <v>13</v>
      </c>
      <c r="C49" s="102">
        <v>46</v>
      </c>
      <c r="D49" s="102">
        <v>46</v>
      </c>
      <c r="E49" s="63" t="s">
        <v>106</v>
      </c>
      <c r="F49" s="65" t="s">
        <v>101</v>
      </c>
      <c r="G49" s="128" t="s">
        <v>186</v>
      </c>
      <c r="H49" s="122" t="s">
        <v>186</v>
      </c>
      <c r="I49" s="43" t="s">
        <v>52</v>
      </c>
      <c r="J49" s="84">
        <v>20</v>
      </c>
      <c r="K49" s="84">
        <v>30</v>
      </c>
      <c r="L49" s="127">
        <v>257.38</v>
      </c>
      <c r="M49" s="103">
        <v>120</v>
      </c>
      <c r="N49" s="98" t="e">
        <f>SUM(CCT!O49:U49,#REF!,#REF!,#REF!,#REF!,#REF!,#REF!,CEPLAN!#REF!,#REF!,#REF!,#REF!,#REF!,#REF!,#REF!)</f>
        <v>#REF!</v>
      </c>
      <c r="O49" s="99" t="e">
        <f t="shared" si="0"/>
        <v>#REF!</v>
      </c>
      <c r="P49" s="100">
        <f t="shared" si="2"/>
        <v>30885.599999999999</v>
      </c>
      <c r="Q49" s="100" t="e">
        <f t="shared" si="1"/>
        <v>#REF!</v>
      </c>
    </row>
    <row r="50" spans="1:17" ht="45" x14ac:dyDescent="0.2">
      <c r="A50" s="166" t="s">
        <v>177</v>
      </c>
      <c r="B50" s="166">
        <v>14</v>
      </c>
      <c r="C50" s="80">
        <v>47</v>
      </c>
      <c r="D50" s="80">
        <v>47</v>
      </c>
      <c r="E50" s="62" t="s">
        <v>107</v>
      </c>
      <c r="F50" s="64" t="s">
        <v>70</v>
      </c>
      <c r="G50" s="76" t="s">
        <v>169</v>
      </c>
      <c r="H50" s="76" t="s">
        <v>169</v>
      </c>
      <c r="I50" s="66" t="s">
        <v>51</v>
      </c>
      <c r="J50" s="77">
        <v>20</v>
      </c>
      <c r="K50" s="77">
        <v>30</v>
      </c>
      <c r="L50" s="78">
        <v>800</v>
      </c>
      <c r="M50" s="103">
        <v>55</v>
      </c>
      <c r="N50" s="98" t="e">
        <f>SUM(CCT!O50:U50,#REF!,#REF!,#REF!,#REF!,#REF!,#REF!,CEPLAN!#REF!,#REF!,#REF!,#REF!,#REF!,#REF!,#REF!)</f>
        <v>#REF!</v>
      </c>
      <c r="O50" s="99" t="e">
        <f t="shared" si="0"/>
        <v>#REF!</v>
      </c>
      <c r="P50" s="100">
        <f t="shared" si="2"/>
        <v>44000</v>
      </c>
      <c r="Q50" s="100" t="e">
        <f t="shared" si="1"/>
        <v>#REF!</v>
      </c>
    </row>
    <row r="51" spans="1:17" ht="45" x14ac:dyDescent="0.2">
      <c r="A51" s="196"/>
      <c r="B51" s="170"/>
      <c r="C51" s="104">
        <v>48</v>
      </c>
      <c r="D51" s="104">
        <v>48</v>
      </c>
      <c r="E51" s="62" t="s">
        <v>108</v>
      </c>
      <c r="F51" s="64" t="s">
        <v>70</v>
      </c>
      <c r="G51" s="76" t="s">
        <v>169</v>
      </c>
      <c r="H51" s="76" t="s">
        <v>169</v>
      </c>
      <c r="I51" s="66" t="s">
        <v>51</v>
      </c>
      <c r="J51" s="77">
        <v>20</v>
      </c>
      <c r="K51" s="77">
        <v>30</v>
      </c>
      <c r="L51" s="73">
        <v>340.83</v>
      </c>
      <c r="M51" s="103">
        <v>30</v>
      </c>
      <c r="N51" s="98" t="e">
        <f>SUM(CCT!O51:U51,#REF!,#REF!,#REF!,#REF!,#REF!,#REF!,CEPLAN!#REF!,#REF!,#REF!,#REF!,#REF!,#REF!,#REF!)</f>
        <v>#REF!</v>
      </c>
      <c r="O51" s="99" t="e">
        <f t="shared" si="0"/>
        <v>#REF!</v>
      </c>
      <c r="P51" s="100">
        <f t="shared" si="2"/>
        <v>10224.9</v>
      </c>
      <c r="Q51" s="100" t="e">
        <f t="shared" si="1"/>
        <v>#REF!</v>
      </c>
    </row>
    <row r="52" spans="1:17" x14ac:dyDescent="0.2">
      <c r="A52" s="197"/>
      <c r="B52" s="167"/>
      <c r="C52" s="80">
        <v>49</v>
      </c>
      <c r="D52" s="80">
        <v>49</v>
      </c>
      <c r="E52" s="62" t="s">
        <v>109</v>
      </c>
      <c r="F52" s="64" t="s">
        <v>70</v>
      </c>
      <c r="G52" s="71" t="s">
        <v>169</v>
      </c>
      <c r="H52" s="71" t="s">
        <v>169</v>
      </c>
      <c r="I52" s="66" t="s">
        <v>51</v>
      </c>
      <c r="J52" s="77">
        <v>20</v>
      </c>
      <c r="K52" s="77">
        <v>30</v>
      </c>
      <c r="L52" s="73">
        <v>25</v>
      </c>
      <c r="M52" s="103">
        <v>45</v>
      </c>
      <c r="N52" s="98" t="e">
        <f>SUM(CCT!O52:U52,#REF!,#REF!,#REF!,#REF!,#REF!,#REF!,CEPLAN!#REF!,#REF!,#REF!,#REF!,#REF!,#REF!,#REF!)</f>
        <v>#REF!</v>
      </c>
      <c r="O52" s="99" t="e">
        <f t="shared" si="0"/>
        <v>#REF!</v>
      </c>
      <c r="P52" s="100">
        <f t="shared" si="2"/>
        <v>1125</v>
      </c>
      <c r="Q52" s="100" t="e">
        <f t="shared" si="1"/>
        <v>#REF!</v>
      </c>
    </row>
    <row r="53" spans="1:17" ht="45" x14ac:dyDescent="0.2">
      <c r="A53" s="161" t="s">
        <v>184</v>
      </c>
      <c r="B53" s="161">
        <v>15</v>
      </c>
      <c r="C53" s="102">
        <v>50</v>
      </c>
      <c r="D53" s="102">
        <v>50</v>
      </c>
      <c r="E53" s="63" t="s">
        <v>110</v>
      </c>
      <c r="F53" s="118" t="s">
        <v>48</v>
      </c>
      <c r="G53" s="121" t="s">
        <v>162</v>
      </c>
      <c r="H53" s="121" t="s">
        <v>162</v>
      </c>
      <c r="I53" s="43" t="s">
        <v>51</v>
      </c>
      <c r="J53" s="84">
        <v>20</v>
      </c>
      <c r="K53" s="123">
        <v>30</v>
      </c>
      <c r="L53" s="130">
        <v>56.1</v>
      </c>
      <c r="M53" s="103">
        <v>800</v>
      </c>
      <c r="N53" s="98" t="e">
        <f>SUM(CCT!O53:W53,#REF!,#REF!,#REF!,#REF!,#REF!,#REF!,CEPLAN!#REF!,#REF!,#REF!,#REF!,#REF!,#REF!,#REF!)</f>
        <v>#REF!</v>
      </c>
      <c r="O53" s="99" t="e">
        <f t="shared" si="0"/>
        <v>#REF!</v>
      </c>
      <c r="P53" s="100">
        <f t="shared" si="2"/>
        <v>44880</v>
      </c>
      <c r="Q53" s="100" t="e">
        <f t="shared" si="1"/>
        <v>#REF!</v>
      </c>
    </row>
    <row r="54" spans="1:17" ht="45" x14ac:dyDescent="0.2">
      <c r="A54" s="192"/>
      <c r="B54" s="162"/>
      <c r="C54" s="102">
        <v>51</v>
      </c>
      <c r="D54" s="102">
        <v>51</v>
      </c>
      <c r="E54" s="63" t="s">
        <v>111</v>
      </c>
      <c r="F54" s="118" t="s">
        <v>48</v>
      </c>
      <c r="G54" s="121" t="s">
        <v>163</v>
      </c>
      <c r="H54" s="121" t="s">
        <v>163</v>
      </c>
      <c r="I54" s="43" t="s">
        <v>51</v>
      </c>
      <c r="J54" s="84">
        <v>20</v>
      </c>
      <c r="K54" s="123">
        <v>30</v>
      </c>
      <c r="L54" s="130">
        <v>57</v>
      </c>
      <c r="M54" s="103">
        <v>300</v>
      </c>
      <c r="N54" s="98" t="e">
        <f>SUM(CCT!O54:W54,#REF!,#REF!,#REF!,#REF!,#REF!,#REF!,CEPLAN!#REF!,#REF!,#REF!,#REF!,#REF!,#REF!,#REF!)</f>
        <v>#REF!</v>
      </c>
      <c r="O54" s="99" t="e">
        <f t="shared" si="0"/>
        <v>#REF!</v>
      </c>
      <c r="P54" s="100">
        <f t="shared" si="2"/>
        <v>17100</v>
      </c>
      <c r="Q54" s="100" t="e">
        <f t="shared" si="1"/>
        <v>#REF!</v>
      </c>
    </row>
    <row r="55" spans="1:17" x14ac:dyDescent="0.2">
      <c r="A55" s="192"/>
      <c r="B55" s="162"/>
      <c r="C55" s="102">
        <v>52</v>
      </c>
      <c r="D55" s="102">
        <v>52</v>
      </c>
      <c r="E55" s="63" t="s">
        <v>112</v>
      </c>
      <c r="F55" s="118" t="s">
        <v>92</v>
      </c>
      <c r="G55" s="121" t="s">
        <v>132</v>
      </c>
      <c r="H55" s="121" t="s">
        <v>132</v>
      </c>
      <c r="I55" s="43" t="s">
        <v>51</v>
      </c>
      <c r="J55" s="84">
        <v>20</v>
      </c>
      <c r="K55" s="123">
        <v>30</v>
      </c>
      <c r="L55" s="130">
        <v>14.54</v>
      </c>
      <c r="M55" s="103">
        <v>400</v>
      </c>
      <c r="N55" s="98" t="e">
        <f>SUM(CCT!O55:W55,#REF!,#REF!,#REF!,#REF!,#REF!,#REF!,CEPLAN!#REF!,#REF!,#REF!,#REF!,#REF!,#REF!,#REF!)</f>
        <v>#REF!</v>
      </c>
      <c r="O55" s="99" t="e">
        <f t="shared" si="0"/>
        <v>#REF!</v>
      </c>
      <c r="P55" s="100">
        <f t="shared" si="2"/>
        <v>5816</v>
      </c>
      <c r="Q55" s="100" t="e">
        <f t="shared" si="1"/>
        <v>#REF!</v>
      </c>
    </row>
    <row r="56" spans="1:17" x14ac:dyDescent="0.2">
      <c r="A56" s="193"/>
      <c r="B56" s="163"/>
      <c r="C56" s="102">
        <v>53</v>
      </c>
      <c r="D56" s="102">
        <v>53</v>
      </c>
      <c r="E56" s="63" t="s">
        <v>113</v>
      </c>
      <c r="F56" s="118" t="s">
        <v>92</v>
      </c>
      <c r="G56" s="121" t="s">
        <v>132</v>
      </c>
      <c r="H56" s="121" t="s">
        <v>132</v>
      </c>
      <c r="I56" s="43" t="s">
        <v>51</v>
      </c>
      <c r="J56" s="84">
        <v>20</v>
      </c>
      <c r="K56" s="123">
        <v>30</v>
      </c>
      <c r="L56" s="130">
        <v>21.82</v>
      </c>
      <c r="M56" s="103">
        <v>50</v>
      </c>
      <c r="N56" s="98" t="e">
        <f>SUM(CCT!O56:U56,#REF!,#REF!,#REF!,#REF!,#REF!,#REF!,CEPLAN!#REF!,#REF!,#REF!,#REF!,#REF!,#REF!,#REF!)</f>
        <v>#REF!</v>
      </c>
      <c r="O56" s="99" t="e">
        <f t="shared" si="0"/>
        <v>#REF!</v>
      </c>
      <c r="P56" s="100">
        <f t="shared" si="2"/>
        <v>1091</v>
      </c>
      <c r="Q56" s="100" t="e">
        <f t="shared" si="1"/>
        <v>#REF!</v>
      </c>
    </row>
    <row r="57" spans="1:17" ht="60" x14ac:dyDescent="0.2">
      <c r="A57" s="111" t="s">
        <v>180</v>
      </c>
      <c r="B57" s="74">
        <v>16</v>
      </c>
      <c r="C57" s="80">
        <v>54</v>
      </c>
      <c r="D57" s="80">
        <v>54</v>
      </c>
      <c r="E57" s="62" t="s">
        <v>114</v>
      </c>
      <c r="F57" s="64" t="s">
        <v>103</v>
      </c>
      <c r="G57" s="129" t="s">
        <v>148</v>
      </c>
      <c r="H57" s="129" t="s">
        <v>148</v>
      </c>
      <c r="I57" s="117" t="s">
        <v>52</v>
      </c>
      <c r="J57" s="77">
        <v>20</v>
      </c>
      <c r="K57" s="77">
        <v>30</v>
      </c>
      <c r="L57" s="124">
        <v>38.86</v>
      </c>
      <c r="M57" s="103">
        <v>100</v>
      </c>
      <c r="N57" s="98" t="e">
        <f>SUM(CCT!O57:U57,#REF!,#REF!,#REF!,#REF!,#REF!,#REF!,CEPLAN!#REF!,#REF!,#REF!,#REF!,#REF!,#REF!,#REF!)</f>
        <v>#REF!</v>
      </c>
      <c r="O57" s="99" t="e">
        <f t="shared" si="0"/>
        <v>#REF!</v>
      </c>
      <c r="P57" s="100">
        <f t="shared" si="2"/>
        <v>3886</v>
      </c>
      <c r="Q57" s="100" t="e">
        <f t="shared" si="1"/>
        <v>#REF!</v>
      </c>
    </row>
    <row r="58" spans="1:17" ht="45" x14ac:dyDescent="0.2">
      <c r="A58" s="112" t="s">
        <v>184</v>
      </c>
      <c r="B58" s="83">
        <v>17</v>
      </c>
      <c r="C58" s="102">
        <v>55</v>
      </c>
      <c r="D58" s="102">
        <v>55</v>
      </c>
      <c r="E58" s="63" t="s">
        <v>115</v>
      </c>
      <c r="F58" s="65" t="s">
        <v>48</v>
      </c>
      <c r="G58" s="84" t="s">
        <v>164</v>
      </c>
      <c r="H58" s="84" t="s">
        <v>164</v>
      </c>
      <c r="I58" s="67" t="s">
        <v>51</v>
      </c>
      <c r="J58" s="84">
        <v>20</v>
      </c>
      <c r="K58" s="84">
        <v>30</v>
      </c>
      <c r="L58" s="85">
        <v>281</v>
      </c>
      <c r="M58" s="103">
        <v>200</v>
      </c>
      <c r="N58" s="98" t="e">
        <f>SUM(CCT!O58:U58,#REF!,#REF!,#REF!,#REF!,#REF!,#REF!,CEPLAN!#REF!,#REF!,#REF!,#REF!,#REF!,#REF!,#REF!)</f>
        <v>#REF!</v>
      </c>
      <c r="O58" s="99" t="e">
        <f t="shared" si="0"/>
        <v>#REF!</v>
      </c>
      <c r="P58" s="100">
        <f t="shared" si="2"/>
        <v>56200</v>
      </c>
      <c r="Q58" s="100" t="e">
        <f t="shared" si="1"/>
        <v>#REF!</v>
      </c>
    </row>
    <row r="59" spans="1:17" ht="60" x14ac:dyDescent="0.2">
      <c r="A59" s="111" t="s">
        <v>187</v>
      </c>
      <c r="B59" s="74">
        <v>18</v>
      </c>
      <c r="C59" s="80">
        <v>56</v>
      </c>
      <c r="D59" s="80">
        <v>56</v>
      </c>
      <c r="E59" s="62" t="s">
        <v>116</v>
      </c>
      <c r="F59" s="64" t="s">
        <v>92</v>
      </c>
      <c r="G59" s="77" t="s">
        <v>188</v>
      </c>
      <c r="H59" s="77" t="s">
        <v>188</v>
      </c>
      <c r="I59" s="66" t="s">
        <v>51</v>
      </c>
      <c r="J59" s="77">
        <v>20</v>
      </c>
      <c r="K59" s="77">
        <v>30</v>
      </c>
      <c r="L59" s="78">
        <v>520.94000000000005</v>
      </c>
      <c r="M59" s="103">
        <v>100</v>
      </c>
      <c r="N59" s="98" t="e">
        <f>SUM(CCT!O59:U59,#REF!,#REF!,#REF!,#REF!,#REF!,#REF!,CEPLAN!#REF!,#REF!,#REF!,#REF!,#REF!,#REF!,#REF!)</f>
        <v>#REF!</v>
      </c>
      <c r="O59" s="99" t="e">
        <f t="shared" si="0"/>
        <v>#REF!</v>
      </c>
      <c r="P59" s="100">
        <f t="shared" si="2"/>
        <v>52094.000000000007</v>
      </c>
      <c r="Q59" s="100" t="e">
        <f t="shared" si="1"/>
        <v>#REF!</v>
      </c>
    </row>
    <row r="60" spans="1:17" ht="45" x14ac:dyDescent="0.2">
      <c r="A60" s="112" t="s">
        <v>184</v>
      </c>
      <c r="B60" s="83">
        <v>19</v>
      </c>
      <c r="C60" s="102">
        <v>57</v>
      </c>
      <c r="D60" s="102">
        <v>57</v>
      </c>
      <c r="E60" s="63" t="s">
        <v>117</v>
      </c>
      <c r="F60" s="65" t="s">
        <v>103</v>
      </c>
      <c r="G60" s="84" t="s">
        <v>132</v>
      </c>
      <c r="H60" s="93" t="s">
        <v>132</v>
      </c>
      <c r="I60" s="67" t="s">
        <v>52</v>
      </c>
      <c r="J60" s="84">
        <v>20</v>
      </c>
      <c r="K60" s="84">
        <v>30</v>
      </c>
      <c r="L60" s="85">
        <v>1849.99</v>
      </c>
      <c r="M60" s="103">
        <v>4</v>
      </c>
      <c r="N60" s="98" t="e">
        <f>SUM(CCT!O60:U60,#REF!,#REF!,#REF!,#REF!,#REF!,#REF!,CEPLAN!#REF!,#REF!,#REF!,#REF!,#REF!,#REF!,#REF!)</f>
        <v>#REF!</v>
      </c>
      <c r="O60" s="99" t="e">
        <f t="shared" si="0"/>
        <v>#REF!</v>
      </c>
      <c r="P60" s="100">
        <f t="shared" si="2"/>
        <v>7399.96</v>
      </c>
      <c r="Q60" s="100" t="e">
        <f t="shared" si="1"/>
        <v>#REF!</v>
      </c>
    </row>
    <row r="61" spans="1:17" ht="120" x14ac:dyDescent="0.2">
      <c r="A61" s="166" t="s">
        <v>189</v>
      </c>
      <c r="B61" s="166">
        <v>20</v>
      </c>
      <c r="C61" s="104">
        <v>58</v>
      </c>
      <c r="D61" s="104">
        <v>58</v>
      </c>
      <c r="E61" s="62" t="s">
        <v>118</v>
      </c>
      <c r="F61" s="64" t="s">
        <v>48</v>
      </c>
      <c r="G61" s="113" t="s">
        <v>173</v>
      </c>
      <c r="H61" s="113" t="s">
        <v>173</v>
      </c>
      <c r="I61" s="69" t="s">
        <v>51</v>
      </c>
      <c r="J61" s="72">
        <v>20</v>
      </c>
      <c r="K61" s="72">
        <v>30</v>
      </c>
      <c r="L61" s="73">
        <v>80.11</v>
      </c>
      <c r="M61" s="103">
        <v>500</v>
      </c>
      <c r="N61" s="98" t="e">
        <f>SUM(CCT!O61:U61,#REF!,#REF!,#REF!,#REF!,#REF!,#REF!,CEPLAN!#REF!,#REF!,#REF!,#REF!,#REF!,#REF!,#REF!)</f>
        <v>#REF!</v>
      </c>
      <c r="O61" s="99" t="e">
        <f t="shared" si="0"/>
        <v>#REF!</v>
      </c>
      <c r="P61" s="100">
        <f t="shared" si="2"/>
        <v>40055</v>
      </c>
      <c r="Q61" s="100" t="e">
        <f t="shared" si="1"/>
        <v>#REF!</v>
      </c>
    </row>
    <row r="62" spans="1:17" x14ac:dyDescent="0.2">
      <c r="A62" s="197"/>
      <c r="B62" s="167"/>
      <c r="C62" s="80">
        <v>59</v>
      </c>
      <c r="D62" s="80">
        <v>59</v>
      </c>
      <c r="E62" s="62" t="s">
        <v>119</v>
      </c>
      <c r="F62" s="64" t="s">
        <v>48</v>
      </c>
      <c r="G62" s="113" t="s">
        <v>173</v>
      </c>
      <c r="H62" s="113" t="s">
        <v>173</v>
      </c>
      <c r="I62" s="69" t="s">
        <v>51</v>
      </c>
      <c r="J62" s="77">
        <v>20</v>
      </c>
      <c r="K62" s="77">
        <v>30</v>
      </c>
      <c r="L62" s="78">
        <v>96.58</v>
      </c>
      <c r="M62" s="103">
        <v>50</v>
      </c>
      <c r="N62" s="98" t="e">
        <f>SUM(CCT!O62:U62,#REF!,#REF!,#REF!,#REF!,#REF!,#REF!,CEPLAN!#REF!,#REF!,#REF!,#REF!,#REF!,#REF!,#REF!)</f>
        <v>#REF!</v>
      </c>
      <c r="O62" s="99" t="e">
        <f t="shared" si="0"/>
        <v>#REF!</v>
      </c>
      <c r="P62" s="100">
        <f t="shared" si="2"/>
        <v>4829</v>
      </c>
      <c r="Q62" s="100" t="e">
        <f t="shared" si="1"/>
        <v>#REF!</v>
      </c>
    </row>
    <row r="63" spans="1:17" ht="30" x14ac:dyDescent="0.2">
      <c r="A63" s="199" t="s">
        <v>190</v>
      </c>
      <c r="B63" s="161">
        <v>21</v>
      </c>
      <c r="C63" s="102">
        <v>60</v>
      </c>
      <c r="D63" s="102">
        <v>60</v>
      </c>
      <c r="E63" s="63" t="s">
        <v>120</v>
      </c>
      <c r="F63" s="118" t="s">
        <v>48</v>
      </c>
      <c r="G63" s="121" t="s">
        <v>137</v>
      </c>
      <c r="H63" s="121" t="s">
        <v>137</v>
      </c>
      <c r="I63" s="67" t="s">
        <v>51</v>
      </c>
      <c r="J63" s="84">
        <v>20</v>
      </c>
      <c r="K63" s="84">
        <v>30</v>
      </c>
      <c r="L63" s="133">
        <v>57.01</v>
      </c>
      <c r="M63" s="103">
        <v>300</v>
      </c>
      <c r="N63" s="98" t="e">
        <f>SUM(CCT!O63:U63,#REF!,#REF!,#REF!,#REF!,#REF!,#REF!,CEPLAN!#REF!,#REF!,#REF!,#REF!,#REF!,#REF!,#REF!)</f>
        <v>#REF!</v>
      </c>
      <c r="O63" s="99" t="e">
        <f t="shared" si="0"/>
        <v>#REF!</v>
      </c>
      <c r="P63" s="100">
        <f t="shared" si="2"/>
        <v>17103</v>
      </c>
      <c r="Q63" s="100" t="e">
        <f t="shared" si="1"/>
        <v>#REF!</v>
      </c>
    </row>
    <row r="64" spans="1:17" ht="30" x14ac:dyDescent="0.2">
      <c r="A64" s="162"/>
      <c r="B64" s="162"/>
      <c r="C64" s="102">
        <v>61</v>
      </c>
      <c r="D64" s="102">
        <v>61</v>
      </c>
      <c r="E64" s="63" t="s">
        <v>121</v>
      </c>
      <c r="F64" s="118" t="s">
        <v>48</v>
      </c>
      <c r="G64" s="121" t="s">
        <v>137</v>
      </c>
      <c r="H64" s="121" t="s">
        <v>137</v>
      </c>
      <c r="I64" s="67" t="s">
        <v>51</v>
      </c>
      <c r="J64" s="84">
        <v>20</v>
      </c>
      <c r="K64" s="123">
        <v>30</v>
      </c>
      <c r="L64" s="130">
        <v>57.01</v>
      </c>
      <c r="M64" s="103">
        <v>300</v>
      </c>
      <c r="N64" s="98" t="e">
        <f>SUM(CCT!O64:U64,#REF!,#REF!,#REF!,#REF!,#REF!,#REF!,CEPLAN!#REF!,#REF!,#REF!,#REF!,#REF!,#REF!,#REF!)</f>
        <v>#REF!</v>
      </c>
      <c r="O64" s="99" t="e">
        <f t="shared" si="0"/>
        <v>#REF!</v>
      </c>
      <c r="P64" s="100">
        <f t="shared" si="2"/>
        <v>17103</v>
      </c>
      <c r="Q64" s="100" t="e">
        <f t="shared" si="1"/>
        <v>#REF!</v>
      </c>
    </row>
    <row r="65" spans="1:17" ht="30" x14ac:dyDescent="0.2">
      <c r="A65" s="162"/>
      <c r="B65" s="162"/>
      <c r="C65" s="102">
        <v>62</v>
      </c>
      <c r="D65" s="102">
        <v>62</v>
      </c>
      <c r="E65" s="63" t="s">
        <v>122</v>
      </c>
      <c r="F65" s="118" t="s">
        <v>48</v>
      </c>
      <c r="G65" s="121" t="s">
        <v>137</v>
      </c>
      <c r="H65" s="121" t="s">
        <v>137</v>
      </c>
      <c r="I65" s="67" t="s">
        <v>51</v>
      </c>
      <c r="J65" s="84">
        <v>20</v>
      </c>
      <c r="K65" s="123">
        <v>30</v>
      </c>
      <c r="L65" s="130">
        <v>57.01</v>
      </c>
      <c r="M65" s="103">
        <v>550</v>
      </c>
      <c r="N65" s="98" t="e">
        <f>SUM(CCT!O65:U65,#REF!,#REF!,#REF!,#REF!,#REF!,#REF!,CEPLAN!#REF!,#REF!,#REF!,#REF!,#REF!,#REF!,#REF!)</f>
        <v>#REF!</v>
      </c>
      <c r="O65" s="99" t="e">
        <f t="shared" si="0"/>
        <v>#REF!</v>
      </c>
      <c r="P65" s="100">
        <f t="shared" si="2"/>
        <v>31355.5</v>
      </c>
      <c r="Q65" s="100" t="e">
        <f t="shared" si="1"/>
        <v>#REF!</v>
      </c>
    </row>
    <row r="66" spans="1:17" ht="30" x14ac:dyDescent="0.2">
      <c r="A66" s="162"/>
      <c r="B66" s="162"/>
      <c r="C66" s="102">
        <v>63</v>
      </c>
      <c r="D66" s="102">
        <v>63</v>
      </c>
      <c r="E66" s="63" t="s">
        <v>123</v>
      </c>
      <c r="F66" s="118" t="s">
        <v>48</v>
      </c>
      <c r="G66" s="121" t="s">
        <v>137</v>
      </c>
      <c r="H66" s="121" t="s">
        <v>137</v>
      </c>
      <c r="I66" s="67" t="s">
        <v>51</v>
      </c>
      <c r="J66" s="84">
        <v>20</v>
      </c>
      <c r="K66" s="123">
        <v>30</v>
      </c>
      <c r="L66" s="130">
        <v>54.03</v>
      </c>
      <c r="M66" s="103">
        <v>750</v>
      </c>
      <c r="N66" s="98" t="e">
        <f>SUM(CCT!O66:U66,#REF!,#REF!,#REF!,#REF!,#REF!,#REF!,CEPLAN!#REF!,#REF!,#REF!,#REF!,#REF!,#REF!,#REF!)</f>
        <v>#REF!</v>
      </c>
      <c r="O66" s="99" t="e">
        <f t="shared" si="0"/>
        <v>#REF!</v>
      </c>
      <c r="P66" s="100">
        <f t="shared" si="2"/>
        <v>40522.5</v>
      </c>
      <c r="Q66" s="100" t="e">
        <f t="shared" si="1"/>
        <v>#REF!</v>
      </c>
    </row>
    <row r="67" spans="1:17" ht="30" x14ac:dyDescent="0.2">
      <c r="A67" s="162"/>
      <c r="B67" s="162"/>
      <c r="C67" s="102">
        <v>64</v>
      </c>
      <c r="D67" s="102">
        <v>64</v>
      </c>
      <c r="E67" s="63" t="s">
        <v>124</v>
      </c>
      <c r="F67" s="118" t="s">
        <v>48</v>
      </c>
      <c r="G67" s="121" t="s">
        <v>137</v>
      </c>
      <c r="H67" s="121" t="s">
        <v>137</v>
      </c>
      <c r="I67" s="67" t="s">
        <v>51</v>
      </c>
      <c r="J67" s="84">
        <v>20</v>
      </c>
      <c r="K67" s="123">
        <v>30</v>
      </c>
      <c r="L67" s="130">
        <v>64.459999999999994</v>
      </c>
      <c r="M67" s="103">
        <v>250</v>
      </c>
      <c r="N67" s="98" t="e">
        <f>SUM(CCT!O67:U67,#REF!,#REF!,#REF!,#REF!,#REF!,#REF!,CEPLAN!#REF!,#REF!,#REF!,#REF!,#REF!,#REF!,#REF!)</f>
        <v>#REF!</v>
      </c>
      <c r="O67" s="99" t="e">
        <f t="shared" si="0"/>
        <v>#REF!</v>
      </c>
      <c r="P67" s="100">
        <f t="shared" si="2"/>
        <v>16114.999999999998</v>
      </c>
      <c r="Q67" s="100" t="e">
        <f t="shared" si="1"/>
        <v>#REF!</v>
      </c>
    </row>
    <row r="68" spans="1:17" x14ac:dyDescent="0.2">
      <c r="A68" s="163"/>
      <c r="B68" s="163"/>
      <c r="C68" s="102">
        <v>65</v>
      </c>
      <c r="D68" s="102">
        <v>65</v>
      </c>
      <c r="E68" s="63" t="s">
        <v>125</v>
      </c>
      <c r="F68" s="118" t="s">
        <v>48</v>
      </c>
      <c r="G68" s="121" t="s">
        <v>174</v>
      </c>
      <c r="H68" s="121" t="s">
        <v>174</v>
      </c>
      <c r="I68" s="67" t="s">
        <v>51</v>
      </c>
      <c r="J68" s="84">
        <v>20</v>
      </c>
      <c r="K68" s="123">
        <v>30</v>
      </c>
      <c r="L68" s="130">
        <v>29.06</v>
      </c>
      <c r="M68" s="103">
        <v>1300</v>
      </c>
      <c r="N68" s="98" t="e">
        <f>SUM(CCT!O68:U68,#REF!,#REF!,#REF!,#REF!,#REF!,#REF!,CEPLAN!#REF!,#REF!,#REF!,#REF!,#REF!,#REF!,#REF!)</f>
        <v>#REF!</v>
      </c>
      <c r="O68" s="99" t="e">
        <f t="shared" ref="O68" si="3">SUM(M68-N68)</f>
        <v>#REF!</v>
      </c>
      <c r="P68" s="100">
        <f t="shared" si="2"/>
        <v>37778</v>
      </c>
      <c r="Q68" s="100" t="e">
        <f t="shared" ref="Q68" si="4">N68*L68</f>
        <v>#REF!</v>
      </c>
    </row>
    <row r="69" spans="1:17" x14ac:dyDescent="0.2">
      <c r="C69" s="70"/>
      <c r="D69" s="70"/>
    </row>
  </sheetData>
  <mergeCells count="32">
    <mergeCell ref="B63:B68"/>
    <mergeCell ref="A63:A68"/>
    <mergeCell ref="B50:B52"/>
    <mergeCell ref="A50:A52"/>
    <mergeCell ref="B53:B56"/>
    <mergeCell ref="A53:A56"/>
    <mergeCell ref="B61:B62"/>
    <mergeCell ref="A61:A62"/>
    <mergeCell ref="A37:A39"/>
    <mergeCell ref="B40:B46"/>
    <mergeCell ref="A40:A46"/>
    <mergeCell ref="B47:B48"/>
    <mergeCell ref="A47:A48"/>
    <mergeCell ref="B37:B39"/>
    <mergeCell ref="E1:L1"/>
    <mergeCell ref="A1:C1"/>
    <mergeCell ref="A2:Q2"/>
    <mergeCell ref="M1:Q1"/>
    <mergeCell ref="A4:A12"/>
    <mergeCell ref="B4:B12"/>
    <mergeCell ref="A13:A18"/>
    <mergeCell ref="B13:B18"/>
    <mergeCell ref="B20:B22"/>
    <mergeCell ref="A20:A22"/>
    <mergeCell ref="B24:B25"/>
    <mergeCell ref="A24:A25"/>
    <mergeCell ref="B26:B31"/>
    <mergeCell ref="A26:A31"/>
    <mergeCell ref="B32:B34"/>
    <mergeCell ref="A32:A34"/>
    <mergeCell ref="B35:B36"/>
    <mergeCell ref="A35:A36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6"/>
  <sheetViews>
    <sheetView zoomScaleNormal="100" workbookViewId="0">
      <selection activeCell="A8" sqref="A8:H8"/>
    </sheetView>
  </sheetViews>
  <sheetFormatPr defaultRowHeight="12.75" x14ac:dyDescent="0.2"/>
  <cols>
    <col min="1" max="1" width="4.5703125" style="11" customWidth="1"/>
    <col min="2" max="2" width="6.85546875" style="11" customWidth="1"/>
    <col min="3" max="3" width="31" style="11" customWidth="1"/>
    <col min="4" max="4" width="8.5703125" style="11" bestFit="1" customWidth="1"/>
    <col min="5" max="5" width="9.5703125" style="11" customWidth="1"/>
    <col min="6" max="6" width="14.7109375" style="11" customWidth="1"/>
    <col min="7" max="7" width="16" style="11" customWidth="1"/>
    <col min="8" max="8" width="11.140625" style="11" customWidth="1"/>
    <col min="9" max="16384" width="9.140625" style="11"/>
  </cols>
  <sheetData>
    <row r="1" spans="1:8" ht="20.25" customHeight="1" x14ac:dyDescent="0.2">
      <c r="A1" s="201" t="s">
        <v>14</v>
      </c>
      <c r="B1" s="201"/>
      <c r="C1" s="201"/>
      <c r="D1" s="201"/>
      <c r="E1" s="201"/>
      <c r="F1" s="201"/>
      <c r="G1" s="201"/>
      <c r="H1" s="201"/>
    </row>
    <row r="2" spans="1:8" ht="20.25" x14ac:dyDescent="0.2">
      <c r="B2" s="12"/>
    </row>
    <row r="3" spans="1:8" ht="47.25" customHeight="1" x14ac:dyDescent="0.2">
      <c r="A3" s="202" t="s">
        <v>15</v>
      </c>
      <c r="B3" s="202"/>
      <c r="C3" s="202"/>
      <c r="D3" s="202"/>
      <c r="E3" s="202"/>
      <c r="F3" s="202"/>
      <c r="G3" s="202"/>
      <c r="H3" s="202"/>
    </row>
    <row r="4" spans="1:8" ht="35.25" customHeight="1" x14ac:dyDescent="0.2">
      <c r="B4" s="13"/>
    </row>
    <row r="5" spans="1:8" ht="15" customHeight="1" x14ac:dyDescent="0.2">
      <c r="A5" s="203" t="s">
        <v>191</v>
      </c>
      <c r="B5" s="203"/>
      <c r="C5" s="203"/>
      <c r="D5" s="203"/>
      <c r="E5" s="203"/>
      <c r="F5" s="203"/>
      <c r="G5" s="203"/>
      <c r="H5" s="203"/>
    </row>
    <row r="6" spans="1:8" ht="15" customHeight="1" x14ac:dyDescent="0.2">
      <c r="A6" s="203" t="s">
        <v>128</v>
      </c>
      <c r="B6" s="203"/>
      <c r="C6" s="203"/>
      <c r="D6" s="203"/>
      <c r="E6" s="203"/>
      <c r="F6" s="203"/>
      <c r="G6" s="203"/>
      <c r="H6" s="203"/>
    </row>
    <row r="7" spans="1:8" ht="85.5" customHeight="1" x14ac:dyDescent="0.2">
      <c r="A7" s="203" t="s">
        <v>129</v>
      </c>
      <c r="B7" s="203"/>
      <c r="C7" s="203"/>
      <c r="D7" s="203"/>
      <c r="E7" s="203"/>
      <c r="F7" s="203"/>
      <c r="G7" s="203"/>
      <c r="H7" s="203"/>
    </row>
    <row r="8" spans="1:8" ht="15" customHeight="1" x14ac:dyDescent="0.2">
      <c r="A8" s="203" t="s">
        <v>16</v>
      </c>
      <c r="B8" s="203"/>
      <c r="C8" s="203"/>
      <c r="D8" s="203"/>
      <c r="E8" s="203"/>
      <c r="F8" s="203"/>
      <c r="G8" s="203"/>
      <c r="H8" s="203"/>
    </row>
    <row r="9" spans="1:8" ht="30" customHeight="1" x14ac:dyDescent="0.2">
      <c r="B9" s="14"/>
    </row>
    <row r="10" spans="1:8" ht="105" customHeight="1" x14ac:dyDescent="0.2">
      <c r="A10" s="204" t="s">
        <v>130</v>
      </c>
      <c r="B10" s="204"/>
      <c r="C10" s="204"/>
      <c r="D10" s="204"/>
      <c r="E10" s="204"/>
      <c r="F10" s="204"/>
      <c r="G10" s="204"/>
      <c r="H10" s="204"/>
    </row>
    <row r="11" spans="1:8" ht="15.75" thickBot="1" x14ac:dyDescent="0.25">
      <c r="B11" s="15"/>
    </row>
    <row r="12" spans="1:8" ht="48.75" thickBot="1" x14ac:dyDescent="0.25">
      <c r="A12" s="16" t="s">
        <v>11</v>
      </c>
      <c r="B12" s="16" t="s">
        <v>9</v>
      </c>
      <c r="C12" s="17" t="s">
        <v>17</v>
      </c>
      <c r="D12" s="17" t="s">
        <v>10</v>
      </c>
      <c r="E12" s="17" t="s">
        <v>18</v>
      </c>
      <c r="F12" s="17" t="s">
        <v>19</v>
      </c>
      <c r="G12" s="17" t="s">
        <v>20</v>
      </c>
      <c r="H12" s="17" t="s">
        <v>21</v>
      </c>
    </row>
    <row r="13" spans="1:8" ht="15.75" thickBot="1" x14ac:dyDescent="0.25">
      <c r="A13" s="18"/>
      <c r="B13" s="18"/>
      <c r="C13" s="19"/>
      <c r="D13" s="19"/>
      <c r="E13" s="19"/>
      <c r="F13" s="19"/>
      <c r="G13" s="19"/>
      <c r="H13" s="19"/>
    </row>
    <row r="14" spans="1:8" ht="15.75" thickBot="1" x14ac:dyDescent="0.25">
      <c r="A14" s="18"/>
      <c r="B14" s="18"/>
      <c r="C14" s="19"/>
      <c r="D14" s="19"/>
      <c r="E14" s="19"/>
      <c r="F14" s="19"/>
      <c r="G14" s="19"/>
      <c r="H14" s="19"/>
    </row>
    <row r="15" spans="1:8" ht="15.75" thickBot="1" x14ac:dyDescent="0.25">
      <c r="A15" s="18"/>
      <c r="B15" s="18"/>
      <c r="C15" s="19"/>
      <c r="D15" s="19"/>
      <c r="E15" s="19"/>
      <c r="F15" s="19"/>
      <c r="G15" s="19"/>
      <c r="H15" s="19"/>
    </row>
    <row r="16" spans="1:8" ht="15.75" thickBot="1" x14ac:dyDescent="0.25">
      <c r="A16" s="18"/>
      <c r="B16" s="18"/>
      <c r="C16" s="19"/>
      <c r="D16" s="19"/>
      <c r="E16" s="19"/>
      <c r="F16" s="19"/>
      <c r="G16" s="19"/>
      <c r="H16" s="19"/>
    </row>
    <row r="17" spans="1:8" ht="15.75" thickBot="1" x14ac:dyDescent="0.25">
      <c r="A17" s="20"/>
      <c r="B17" s="20"/>
      <c r="C17" s="21"/>
      <c r="D17" s="21"/>
      <c r="E17" s="21"/>
      <c r="F17" s="21"/>
      <c r="G17" s="21"/>
      <c r="H17" s="21"/>
    </row>
    <row r="18" spans="1:8" ht="42" customHeight="1" x14ac:dyDescent="0.2">
      <c r="B18" s="22"/>
      <c r="C18" s="23"/>
      <c r="D18" s="23"/>
      <c r="E18" s="23"/>
      <c r="F18" s="23"/>
      <c r="G18" s="23"/>
      <c r="H18" s="23"/>
    </row>
    <row r="19" spans="1:8" ht="15" customHeight="1" x14ac:dyDescent="0.2">
      <c r="A19" s="205" t="s">
        <v>22</v>
      </c>
      <c r="B19" s="205"/>
      <c r="C19" s="205"/>
      <c r="D19" s="205"/>
      <c r="E19" s="205"/>
      <c r="F19" s="205"/>
      <c r="G19" s="205"/>
      <c r="H19" s="205"/>
    </row>
    <row r="20" spans="1:8" ht="14.25" x14ac:dyDescent="0.2">
      <c r="A20" s="206" t="s">
        <v>23</v>
      </c>
      <c r="B20" s="206"/>
      <c r="C20" s="206"/>
      <c r="D20" s="206"/>
      <c r="E20" s="206"/>
      <c r="F20" s="206"/>
      <c r="G20" s="206"/>
      <c r="H20" s="206"/>
    </row>
    <row r="21" spans="1:8" ht="15" x14ac:dyDescent="0.2">
      <c r="B21" s="15"/>
    </row>
    <row r="22" spans="1:8" ht="15" x14ac:dyDescent="0.2">
      <c r="B22" s="15"/>
    </row>
    <row r="23" spans="1:8" ht="15" x14ac:dyDescent="0.2">
      <c r="B23" s="15"/>
    </row>
    <row r="24" spans="1:8" ht="15" customHeight="1" x14ac:dyDescent="0.2">
      <c r="A24" s="207" t="s">
        <v>24</v>
      </c>
      <c r="B24" s="207"/>
      <c r="C24" s="207"/>
      <c r="D24" s="207"/>
      <c r="E24" s="207"/>
      <c r="F24" s="207"/>
      <c r="G24" s="207"/>
      <c r="H24" s="207"/>
    </row>
    <row r="25" spans="1:8" ht="15" customHeight="1" x14ac:dyDescent="0.2">
      <c r="A25" s="207" t="s">
        <v>25</v>
      </c>
      <c r="B25" s="207"/>
      <c r="C25" s="207"/>
      <c r="D25" s="207"/>
      <c r="E25" s="207"/>
      <c r="F25" s="207"/>
      <c r="G25" s="207"/>
      <c r="H25" s="207"/>
    </row>
    <row r="26" spans="1:8" ht="15" customHeight="1" x14ac:dyDescent="0.2">
      <c r="A26" s="200" t="s">
        <v>26</v>
      </c>
      <c r="B26" s="200"/>
      <c r="C26" s="200"/>
      <c r="D26" s="200"/>
      <c r="E26" s="200"/>
      <c r="F26" s="200"/>
      <c r="G26" s="200"/>
      <c r="H26" s="200"/>
    </row>
  </sheetData>
  <mergeCells count="12">
    <mergeCell ref="A26:H26"/>
    <mergeCell ref="A1:H1"/>
    <mergeCell ref="A3:H3"/>
    <mergeCell ref="A5:H5"/>
    <mergeCell ref="A6:H6"/>
    <mergeCell ref="A7:H7"/>
    <mergeCell ref="A8:H8"/>
    <mergeCell ref="A10:H10"/>
    <mergeCell ref="A19:H19"/>
    <mergeCell ref="A20:H20"/>
    <mergeCell ref="A24:H24"/>
    <mergeCell ref="A25:H25"/>
  </mergeCells>
  <pageMargins left="0.511811024" right="0.511811024" top="0.78740157499999996" bottom="0.78740157499999996" header="0.31496062000000002" footer="0.31496062000000002"/>
  <pageSetup paperSize="9" scale="9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CCT</vt:lpstr>
      <vt:lpstr>CEPLAN</vt:lpstr>
      <vt:lpstr>Planilha1</vt:lpstr>
      <vt:lpstr>GESTOR</vt:lpstr>
      <vt:lpstr>Modelo Anexo II IN 002_2014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ANA CAROLINA WAGNER</cp:lastModifiedBy>
  <cp:lastPrinted>2014-06-04T18:55:53Z</cp:lastPrinted>
  <dcterms:created xsi:type="dcterms:W3CDTF">2010-06-19T20:43:11Z</dcterms:created>
  <dcterms:modified xsi:type="dcterms:W3CDTF">2024-05-09T17:42:19Z</dcterms:modified>
</cp:coreProperties>
</file>