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autoCompressPictures="0"/>
  <xr:revisionPtr revIDLastSave="0" documentId="13_ncr:1_{81D1951C-9514-4BE4-B083-FF8A118F3E01}" xr6:coauthVersionLast="47" xr6:coauthVersionMax="47" xr10:uidLastSave="{00000000-0000-0000-0000-000000000000}"/>
  <bookViews>
    <workbookView xWindow="-26475" yWindow="3375" windowWidth="21600" windowHeight="11385" tabRatio="788" xr2:uid="{00000000-000D-0000-FFFF-FFFF00000000}"/>
  </bookViews>
  <sheets>
    <sheet name="Calendário" sheetId="14" r:id="rId1"/>
  </sheets>
  <definedNames>
    <definedName name="_xlnm.Print_Area" localSheetId="0">Calendário!$B$2:$I$210</definedName>
    <definedName name="CalendárioAno1">Calendário!$B$2</definedName>
    <definedName name="CalendárioAno10">Calendário!$B$169</definedName>
    <definedName name="CalendárioAno11">Calendário!$B$183</definedName>
    <definedName name="CalendárioAno12">Calendário!$B$197</definedName>
    <definedName name="CalendárioAno2">Calendário!$B$36</definedName>
    <definedName name="CalendárioAno3">Calendário!$B$70</definedName>
    <definedName name="CalendárioAno4">Calendário!$B$85</definedName>
    <definedName name="CalendárioAno5">Calendário!$B$99</definedName>
    <definedName name="CalendárioAno6">Calendário!$B$113</definedName>
    <definedName name="CalendárioAno7">Calendário!$B$127</definedName>
    <definedName name="CalendárioAno8">Calendário!$B$141</definedName>
    <definedName name="CalendárioAno9">Calendário!$B$155</definedName>
    <definedName name="CaléndárioMês1">Calendário!$C$2</definedName>
    <definedName name="CaléndárioMês10">Calendário!$C$169</definedName>
    <definedName name="CaléndárioMês10Opção">MATCH(CaléndárioMês10,Meses,0)</definedName>
    <definedName name="CaléndárioMês11">Calendário!$C$183</definedName>
    <definedName name="CaléndárioMês11Opção">MATCH(CaléndárioMês11,Meses,0)</definedName>
    <definedName name="CaléndárioMês12">Calendário!$C$197</definedName>
    <definedName name="CaléndárioMês12Opção">MATCH(CaléndárioMês12,Meses,0)</definedName>
    <definedName name="CaléndárioMês1Opção">MATCH(CaléndárioMês1,Meses,0)</definedName>
    <definedName name="CaléndárioMês2">Calendário!$C$36</definedName>
    <definedName name="CaléndárioMês2Opção">MATCH(CaléndárioMês2,Meses,0)</definedName>
    <definedName name="CaléndárioMês3">Calendário!$C$70</definedName>
    <definedName name="CaléndárioMês3Opção">MATCH(CaléndárioMês3,Meses,0)</definedName>
    <definedName name="CaléndárioMês4">Calendário!$C$85</definedName>
    <definedName name="CaléndárioMês4Opção">MATCH(CaléndárioMês4,Meses,0)</definedName>
    <definedName name="CaléndárioMês5">Calendário!$C$99</definedName>
    <definedName name="CaléndárioMês5Opção">MATCH(CaléndárioMês5,Meses,0)</definedName>
    <definedName name="CaléndárioMês6">Calendário!$C$113</definedName>
    <definedName name="CaléndárioMês6Opção">MATCH(CaléndárioMês6,Meses,0)</definedName>
    <definedName name="CaléndárioMês7">Calendário!$C$127</definedName>
    <definedName name="CaléndárioMês7Opção">MATCH(CaléndárioMês7,Meses,0)</definedName>
    <definedName name="CaléndárioMês8">Calendário!$C$141</definedName>
    <definedName name="CaléndárioMês8Opção">MATCH(CaléndárioMês8,Meses,0)</definedName>
    <definedName name="CaléndárioMês9">Calendário!$C$155</definedName>
    <definedName name="CaléndárioMês9Opção">MATCH(CaléndárioMês9,Meses,0)</definedName>
    <definedName name="DiaDaSemanaOpção">MATCH(InícioDaSemana,DiasDaSemana,0)+10</definedName>
    <definedName name="Dias">{0,1,2,3,4,5,6}</definedName>
    <definedName name="DiasDaSemana">{"SEGUNDA-FEIRA","TERÇA-FEIRA","QUARTA-FEIRA","QUINTA-FEIRA","SEXTA-FEIRA","SÁBADO","DOMINGO"}</definedName>
    <definedName name="InícioDaSemana">Calendário!$B$3</definedName>
    <definedName name="Meses">{"Janeiro","Fevereiro","Março","Abril","Maio","Junho","Julho","Agosto","Setembro","Outubro","Novembro","Dezembro"}</definedName>
    <definedName name="RegiãoTítuloColuna1..H12.1">Calendário!$B$3</definedName>
    <definedName name="RegiãoTítuloColuna10..H54.1">Calendário!$B$86</definedName>
    <definedName name="RegiãoTítuloColuna11..C56.1">Calendário!$B$86</definedName>
    <definedName name="RegiãoTítuloColuna12..D56.1">Calendário!$D$97</definedName>
    <definedName name="RegiãoTítuloColuna13..H68.1">Calendário!$B$100</definedName>
    <definedName name="RegiãoTítuloColuna14..C70.1">Calendário!$B$100</definedName>
    <definedName name="RegiãoTítuloColuna15..D70.1">Calendário!$D$111</definedName>
    <definedName name="RegiãoTítuloColuna16..H82.1">Calendário!$B$114</definedName>
    <definedName name="RegiãoTítuloColuna17..C84.1">Calendário!$B$114</definedName>
    <definedName name="RegiãoTítuloColuna18..D84.1">Calendário!$D$125</definedName>
    <definedName name="RegiãoTítuloColuna19..H96.1">Calendário!$B$128</definedName>
    <definedName name="RegiãoTítuloColuna2..C14.1">Calendário!$B$3</definedName>
    <definedName name="RegiãoTítuloColuna20..C98.1">Calendário!$B$128</definedName>
    <definedName name="RegiãoTítuloColuna21..D98.1">Calendário!$D$139</definedName>
    <definedName name="RegiãoTítuloColuna22..H110.1">Calendário!$B$142</definedName>
    <definedName name="RegiãoTítuloColuna23..C112.1">Calendário!$B$142</definedName>
    <definedName name="RegiãoTítuloColuna24..D112.1">Calendário!$D$153</definedName>
    <definedName name="RegiãoTítuloColuna25..H124.1">Calendário!$B$156</definedName>
    <definedName name="RegiãoTítuloColuna26..C126.1">Calendário!$B$156</definedName>
    <definedName name="RegiãoTítuloColuna27..D126.1">Calendário!$D$167</definedName>
    <definedName name="RegiãoTítuloColuna28..H138.1">Calendário!$B$170</definedName>
    <definedName name="RegiãoTítuloColuna29..C140.1">Calendário!$B$170</definedName>
    <definedName name="RegiãoTítuloColuna3..D14.1">Calendário!$D$34</definedName>
    <definedName name="RegiãoTítuloColuna30..D140.1">Calendário!$D$181</definedName>
    <definedName name="RegiãoTítuloColuna31..H152.1">Calendário!$B$184</definedName>
    <definedName name="RegiãoTítuloColuna32..C154.1">Calendário!$B$184</definedName>
    <definedName name="RegiãoTítuloColuna33..D154.1">Calendário!$D$195</definedName>
    <definedName name="RegiãoTítuloColuna34..H166.1">Calendário!$B$198</definedName>
    <definedName name="RegiãoTítuloColuna35..C168.1">Calendário!$B$198</definedName>
    <definedName name="RegiãoTítuloColuna36..D168.1">Calendário!$D$209</definedName>
    <definedName name="RegiãoTítuloColuna4..H26.1">Calendário!$B$37</definedName>
    <definedName name="RegiãoTítuloColuna5..C28.1">Calendário!$B$37</definedName>
    <definedName name="RegiãoTítuloColuna6..D28.1">Calendário!$D$68</definedName>
    <definedName name="RegiãoTítuloColuna7..H40.1">Calendário!$B$71</definedName>
    <definedName name="RegiãoTítuloColuna8..C42.1">Calendário!$B$71</definedName>
    <definedName name="RegiãoTítuloColuna9..D42.1">Calendário!$D$83</definedName>
    <definedName name="ValorDoInícioDaSemana">IF(InícioDaSemana="SEGUNDA-FEIRA",2,1)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14" l="1"/>
  <c r="B4" i="14" l="1" a="1"/>
  <c r="B4" i="14" s="1"/>
  <c r="B10" i="14" a="1"/>
  <c r="H10" i="14" s="1"/>
  <c r="B16" i="14" a="1"/>
  <c r="E16" i="14" s="1"/>
  <c r="B22" i="14" a="1"/>
  <c r="G22" i="14" s="1"/>
  <c r="B28" i="14" a="1"/>
  <c r="G28" i="14" s="1"/>
  <c r="B34" i="14" a="1"/>
  <c r="B34" i="14" s="1"/>
  <c r="C36" i="14"/>
  <c r="B56" i="14" s="1" a="1"/>
  <c r="H56" i="14" l="1"/>
  <c r="B56" i="14"/>
  <c r="C56" i="14"/>
  <c r="D56" i="14"/>
  <c r="E56" i="14"/>
  <c r="F56" i="14"/>
  <c r="G56" i="14"/>
  <c r="B62" i="14" a="1"/>
  <c r="F10" i="14"/>
  <c r="B10" i="14"/>
  <c r="D10" i="14"/>
  <c r="C10" i="14"/>
  <c r="F28" i="14"/>
  <c r="D28" i="14"/>
  <c r="E10" i="14"/>
  <c r="G10" i="14"/>
  <c r="H4" i="14"/>
  <c r="H3" i="14" s="1"/>
  <c r="B44" i="14" a="1"/>
  <c r="C44" i="14" s="1"/>
  <c r="E22" i="14"/>
  <c r="B22" i="14"/>
  <c r="C4" i="14"/>
  <c r="C3" i="14" s="1"/>
  <c r="D4" i="14"/>
  <c r="D3" i="14" s="1"/>
  <c r="F22" i="14"/>
  <c r="F4" i="14"/>
  <c r="F3" i="14" s="1"/>
  <c r="E4" i="14"/>
  <c r="E3" i="14" s="1"/>
  <c r="C16" i="14"/>
  <c r="F16" i="14"/>
  <c r="G16" i="14"/>
  <c r="B38" i="14" a="1"/>
  <c r="B38" i="14" s="1"/>
  <c r="B37" i="14" s="1"/>
  <c r="B68" i="14" a="1"/>
  <c r="C68" i="14" s="1"/>
  <c r="B28" i="14"/>
  <c r="C22" i="14"/>
  <c r="H16" i="14"/>
  <c r="C28" i="14"/>
  <c r="C34" i="14"/>
  <c r="E28" i="14"/>
  <c r="B50" i="14" a="1"/>
  <c r="F50" i="14" s="1"/>
  <c r="H22" i="14"/>
  <c r="D22" i="14"/>
  <c r="H28" i="14"/>
  <c r="D16" i="14"/>
  <c r="B16" i="14"/>
  <c r="G4" i="14"/>
  <c r="G3" i="14" s="1"/>
  <c r="C70" i="14"/>
  <c r="B70" i="14"/>
  <c r="B62" i="14" l="1"/>
  <c r="C62" i="14"/>
  <c r="D62" i="14"/>
  <c r="E62" i="14"/>
  <c r="F62" i="14"/>
  <c r="G62" i="14"/>
  <c r="H62" i="14"/>
  <c r="F44" i="14"/>
  <c r="H44" i="14"/>
  <c r="G44" i="14"/>
  <c r="B44" i="14"/>
  <c r="E44" i="14"/>
  <c r="D44" i="14"/>
  <c r="B85" i="14"/>
  <c r="G38" i="14"/>
  <c r="G37" i="14" s="1"/>
  <c r="F38" i="14"/>
  <c r="F37" i="14" s="1"/>
  <c r="D38" i="14"/>
  <c r="D37" i="14" s="1"/>
  <c r="B68" i="14"/>
  <c r="H38" i="14"/>
  <c r="H37" i="14" s="1"/>
  <c r="C38" i="14"/>
  <c r="C37" i="14" s="1"/>
  <c r="E38" i="14"/>
  <c r="E37" i="14" s="1"/>
  <c r="B50" i="14"/>
  <c r="C50" i="14"/>
  <c r="D50" i="14"/>
  <c r="E50" i="14"/>
  <c r="B77" i="14" a="1"/>
  <c r="B77" i="14" s="1"/>
  <c r="B83" i="14" a="1"/>
  <c r="C83" i="14" s="1"/>
  <c r="B79" i="14" a="1"/>
  <c r="H79" i="14" s="1"/>
  <c r="B75" i="14" a="1"/>
  <c r="D75" i="14" s="1"/>
  <c r="B72" i="14" a="1"/>
  <c r="G72" i="14" s="1"/>
  <c r="G71" i="14" s="1"/>
  <c r="B81" i="14" a="1"/>
  <c r="H81" i="14" s="1"/>
  <c r="G50" i="14"/>
  <c r="H50" i="14"/>
  <c r="C85" i="14"/>
  <c r="B97" i="14" l="1" a="1"/>
  <c r="C97" i="14" s="1"/>
  <c r="G77" i="14"/>
  <c r="C77" i="14"/>
  <c r="E81" i="14"/>
  <c r="B83" i="14"/>
  <c r="D81" i="14"/>
  <c r="F77" i="14"/>
  <c r="B81" i="14"/>
  <c r="E77" i="14"/>
  <c r="H75" i="14"/>
  <c r="B75" i="14"/>
  <c r="B79" i="14"/>
  <c r="F79" i="14"/>
  <c r="B72" i="14"/>
  <c r="B71" i="14" s="1"/>
  <c r="F72" i="14"/>
  <c r="F71" i="14" s="1"/>
  <c r="E72" i="14"/>
  <c r="E71" i="14" s="1"/>
  <c r="C72" i="14"/>
  <c r="C71" i="14" s="1"/>
  <c r="H77" i="14"/>
  <c r="E75" i="14"/>
  <c r="B95" i="14" a="1"/>
  <c r="E95" i="14" s="1"/>
  <c r="B99" i="14"/>
  <c r="D77" i="14"/>
  <c r="D72" i="14"/>
  <c r="D71" i="14" s="1"/>
  <c r="D79" i="14"/>
  <c r="C79" i="14"/>
  <c r="E79" i="14"/>
  <c r="G79" i="14"/>
  <c r="B93" i="14" a="1"/>
  <c r="D93" i="14" s="1"/>
  <c r="B87" i="14" a="1"/>
  <c r="G87" i="14" s="1"/>
  <c r="G86" i="14" s="1"/>
  <c r="G75" i="14"/>
  <c r="C75" i="14"/>
  <c r="H72" i="14"/>
  <c r="H71" i="14" s="1"/>
  <c r="F75" i="14"/>
  <c r="C81" i="14"/>
  <c r="F81" i="14"/>
  <c r="G81" i="14"/>
  <c r="B91" i="14" a="1"/>
  <c r="H91" i="14" s="1"/>
  <c r="B89" i="14" a="1"/>
  <c r="B89" i="14" s="1"/>
  <c r="C99" i="14"/>
  <c r="B97" i="14" l="1"/>
  <c r="H95" i="14"/>
  <c r="E93" i="14"/>
  <c r="C87" i="14"/>
  <c r="C86" i="14" s="1"/>
  <c r="G89" i="14"/>
  <c r="F89" i="14"/>
  <c r="C113" i="14"/>
  <c r="H89" i="14"/>
  <c r="G91" i="14"/>
  <c r="D89" i="14"/>
  <c r="B113" i="14"/>
  <c r="B91" i="14"/>
  <c r="B87" i="14"/>
  <c r="B86" i="14" s="1"/>
  <c r="F87" i="14"/>
  <c r="F86" i="14" s="1"/>
  <c r="C91" i="14"/>
  <c r="D91" i="14"/>
  <c r="H93" i="14"/>
  <c r="H87" i="14"/>
  <c r="H86" i="14" s="1"/>
  <c r="E87" i="14"/>
  <c r="E86" i="14" s="1"/>
  <c r="E89" i="14"/>
  <c r="F91" i="14"/>
  <c r="D87" i="14"/>
  <c r="D86" i="14" s="1"/>
  <c r="E91" i="14"/>
  <c r="C93" i="14"/>
  <c r="G93" i="14"/>
  <c r="B93" i="14"/>
  <c r="F95" i="14"/>
  <c r="B95" i="14"/>
  <c r="C95" i="14"/>
  <c r="F93" i="14"/>
  <c r="D95" i="14"/>
  <c r="G95" i="14"/>
  <c r="C89" i="14"/>
  <c r="B105" i="14" a="1"/>
  <c r="E105" i="14" s="1"/>
  <c r="B111" i="14" a="1"/>
  <c r="C111" i="14" s="1"/>
  <c r="B107" i="14" a="1"/>
  <c r="E107" i="14" s="1"/>
  <c r="B103" i="14" a="1"/>
  <c r="E103" i="14" s="1"/>
  <c r="B109" i="14" a="1"/>
  <c r="F109" i="14" s="1"/>
  <c r="B101" i="14" a="1"/>
  <c r="B101" i="14" s="1"/>
  <c r="B100" i="14" s="1"/>
  <c r="B117" i="14" l="1" a="1"/>
  <c r="B117" i="14" s="1"/>
  <c r="B125" i="14" a="1"/>
  <c r="B123" i="14" a="1"/>
  <c r="E123" i="14" s="1"/>
  <c r="B109" i="14"/>
  <c r="D105" i="14"/>
  <c r="C103" i="14"/>
  <c r="H103" i="14"/>
  <c r="B103" i="14"/>
  <c r="F105" i="14"/>
  <c r="B115" i="14" a="1"/>
  <c r="B121" i="14" a="1"/>
  <c r="D121" i="14" s="1"/>
  <c r="G103" i="14"/>
  <c r="C127" i="14"/>
  <c r="B127" i="14"/>
  <c r="F103" i="14"/>
  <c r="D103" i="14"/>
  <c r="B119" i="14" a="1"/>
  <c r="C119" i="14" s="1"/>
  <c r="H105" i="14"/>
  <c r="B111" i="14"/>
  <c r="D107" i="14"/>
  <c r="H101" i="14"/>
  <c r="H100" i="14" s="1"/>
  <c r="G109" i="14"/>
  <c r="D109" i="14"/>
  <c r="C105" i="14"/>
  <c r="G105" i="14"/>
  <c r="B105" i="14"/>
  <c r="G107" i="14"/>
  <c r="B107" i="14"/>
  <c r="C107" i="14"/>
  <c r="F101" i="14"/>
  <c r="F100" i="14" s="1"/>
  <c r="E101" i="14"/>
  <c r="E100" i="14" s="1"/>
  <c r="C101" i="14"/>
  <c r="C100" i="14" s="1"/>
  <c r="H109" i="14"/>
  <c r="G101" i="14"/>
  <c r="G100" i="14" s="1"/>
  <c r="H107" i="14"/>
  <c r="C109" i="14"/>
  <c r="F107" i="14"/>
  <c r="D101" i="14"/>
  <c r="D100" i="14" s="1"/>
  <c r="E109" i="14"/>
  <c r="C117" i="14" l="1"/>
  <c r="E117" i="14"/>
  <c r="D117" i="14"/>
  <c r="H117" i="14"/>
  <c r="F117" i="14"/>
  <c r="B139" i="14" a="1"/>
  <c r="C139" i="14" s="1"/>
  <c r="G117" i="14"/>
  <c r="C123" i="14"/>
  <c r="B123" i="14"/>
  <c r="F123" i="14"/>
  <c r="B133" i="14" a="1"/>
  <c r="D133" i="14" s="1"/>
  <c r="G121" i="14"/>
  <c r="C141" i="14"/>
  <c r="C121" i="14"/>
  <c r="H123" i="14"/>
  <c r="B135" i="14" a="1"/>
  <c r="H135" i="14" s="1"/>
  <c r="G123" i="14"/>
  <c r="D123" i="14"/>
  <c r="B125" i="14"/>
  <c r="C125" i="14"/>
  <c r="C115" i="14"/>
  <c r="C114" i="14" s="1"/>
  <c r="B115" i="14"/>
  <c r="B114" i="14" s="1"/>
  <c r="B131" i="14" a="1"/>
  <c r="B129" i="14" a="1"/>
  <c r="E115" i="14"/>
  <c r="E114" i="14" s="1"/>
  <c r="B141" i="14"/>
  <c r="B137" i="14" a="1"/>
  <c r="H137" i="14" s="1"/>
  <c r="H115" i="14"/>
  <c r="H114" i="14" s="1"/>
  <c r="F115" i="14"/>
  <c r="F114" i="14" s="1"/>
  <c r="G115" i="14"/>
  <c r="G114" i="14" s="1"/>
  <c r="D115" i="14"/>
  <c r="D114" i="14" s="1"/>
  <c r="E119" i="14"/>
  <c r="H119" i="14"/>
  <c r="F119" i="14"/>
  <c r="G119" i="14"/>
  <c r="D119" i="14"/>
  <c r="B119" i="14"/>
  <c r="B121" i="14"/>
  <c r="F121" i="14"/>
  <c r="H121" i="14"/>
  <c r="E121" i="14"/>
  <c r="B133" i="14" l="1"/>
  <c r="B139" i="14"/>
  <c r="B143" i="14" a="1"/>
  <c r="H143" i="14" s="1"/>
  <c r="H142" i="14" s="1"/>
  <c r="F133" i="14"/>
  <c r="B153" i="14" a="1"/>
  <c r="B153" i="14" s="1"/>
  <c r="G133" i="14"/>
  <c r="B147" i="14" a="1"/>
  <c r="E147" i="14" s="1"/>
  <c r="B145" i="14" a="1"/>
  <c r="B145" i="14" s="1"/>
  <c r="D135" i="14"/>
  <c r="C133" i="14"/>
  <c r="C155" i="14"/>
  <c r="E133" i="14"/>
  <c r="H133" i="14"/>
  <c r="F135" i="14"/>
  <c r="G135" i="14"/>
  <c r="C135" i="14"/>
  <c r="B137" i="14"/>
  <c r="D137" i="14"/>
  <c r="F137" i="14"/>
  <c r="C137" i="14"/>
  <c r="B155" i="14"/>
  <c r="B151" i="14" a="1"/>
  <c r="E151" i="14" s="1"/>
  <c r="B149" i="14" a="1"/>
  <c r="B149" i="14" s="1"/>
  <c r="B135" i="14"/>
  <c r="E135" i="14"/>
  <c r="E131" i="14"/>
  <c r="G131" i="14"/>
  <c r="F131" i="14"/>
  <c r="B131" i="14"/>
  <c r="H131" i="14"/>
  <c r="D131" i="14"/>
  <c r="C131" i="14"/>
  <c r="G129" i="14"/>
  <c r="G128" i="14" s="1"/>
  <c r="E129" i="14"/>
  <c r="E128" i="14" s="1"/>
  <c r="C129" i="14"/>
  <c r="C128" i="14" s="1"/>
  <c r="B129" i="14"/>
  <c r="B128" i="14" s="1"/>
  <c r="H129" i="14"/>
  <c r="H128" i="14" s="1"/>
  <c r="D129" i="14"/>
  <c r="D128" i="14" s="1"/>
  <c r="F129" i="14"/>
  <c r="F128" i="14" s="1"/>
  <c r="E137" i="14"/>
  <c r="G137" i="14"/>
  <c r="D143" i="14" l="1"/>
  <c r="D142" i="14" s="1"/>
  <c r="C143" i="14"/>
  <c r="C142" i="14" s="1"/>
  <c r="C153" i="14"/>
  <c r="D145" i="14"/>
  <c r="G143" i="14"/>
  <c r="G142" i="14" s="1"/>
  <c r="B161" i="14" a="1"/>
  <c r="C161" i="14" s="1"/>
  <c r="F143" i="14"/>
  <c r="F142" i="14" s="1"/>
  <c r="E143" i="14"/>
  <c r="E142" i="14" s="1"/>
  <c r="C145" i="14"/>
  <c r="B143" i="14"/>
  <c r="B142" i="14" s="1"/>
  <c r="B157" i="14" a="1"/>
  <c r="F157" i="14" s="1"/>
  <c r="F156" i="14" s="1"/>
  <c r="C147" i="14"/>
  <c r="B165" i="14" a="1"/>
  <c r="G165" i="14" s="1"/>
  <c r="B147" i="14"/>
  <c r="G147" i="14"/>
  <c r="H147" i="14"/>
  <c r="H145" i="14"/>
  <c r="E145" i="14"/>
  <c r="G145" i="14"/>
  <c r="F145" i="14"/>
  <c r="C169" i="14"/>
  <c r="B163" i="14" a="1"/>
  <c r="E163" i="14" s="1"/>
  <c r="D147" i="14"/>
  <c r="F147" i="14"/>
  <c r="B167" i="14" a="1"/>
  <c r="B167" i="14" s="1"/>
  <c r="B169" i="14"/>
  <c r="C149" i="14"/>
  <c r="D149" i="14"/>
  <c r="B159" i="14" a="1"/>
  <c r="F159" i="14" s="1"/>
  <c r="G149" i="14"/>
  <c r="H149" i="14"/>
  <c r="H151" i="14"/>
  <c r="G151" i="14"/>
  <c r="B151" i="14"/>
  <c r="E149" i="14"/>
  <c r="D151" i="14"/>
  <c r="F151" i="14"/>
  <c r="F149" i="14"/>
  <c r="C151" i="14"/>
  <c r="H161" i="14" l="1"/>
  <c r="E161" i="14"/>
  <c r="D161" i="14"/>
  <c r="G161" i="14"/>
  <c r="B161" i="14"/>
  <c r="F161" i="14"/>
  <c r="H157" i="14"/>
  <c r="H156" i="14" s="1"/>
  <c r="B175" i="14" a="1"/>
  <c r="D175" i="14" s="1"/>
  <c r="H165" i="14"/>
  <c r="C165" i="14"/>
  <c r="C157" i="14"/>
  <c r="C156" i="14" s="1"/>
  <c r="B163" i="14"/>
  <c r="E157" i="14"/>
  <c r="E156" i="14" s="1"/>
  <c r="B157" i="14"/>
  <c r="B156" i="14" s="1"/>
  <c r="D165" i="14"/>
  <c r="B171" i="14" a="1"/>
  <c r="F171" i="14" s="1"/>
  <c r="F170" i="14" s="1"/>
  <c r="B179" i="14" a="1"/>
  <c r="F179" i="14" s="1"/>
  <c r="B181" i="14" a="1"/>
  <c r="B181" i="14" s="1"/>
  <c r="B165" i="14"/>
  <c r="E165" i="14"/>
  <c r="D157" i="14"/>
  <c r="D156" i="14" s="1"/>
  <c r="G157" i="14"/>
  <c r="G156" i="14" s="1"/>
  <c r="H159" i="14"/>
  <c r="B177" i="14" a="1"/>
  <c r="C177" i="14" s="1"/>
  <c r="E159" i="14"/>
  <c r="B183" i="14"/>
  <c r="G163" i="14"/>
  <c r="D163" i="14"/>
  <c r="C183" i="14"/>
  <c r="H163" i="14"/>
  <c r="F165" i="14"/>
  <c r="F163" i="14"/>
  <c r="C167" i="14"/>
  <c r="B173" i="14" a="1"/>
  <c r="G173" i="14" s="1"/>
  <c r="D159" i="14"/>
  <c r="C163" i="14"/>
  <c r="G159" i="14"/>
  <c r="C159" i="14"/>
  <c r="B159" i="14"/>
  <c r="B175" i="14" l="1"/>
  <c r="C175" i="14"/>
  <c r="H175" i="14"/>
  <c r="E175" i="14"/>
  <c r="F175" i="14"/>
  <c r="G175" i="14"/>
  <c r="D171" i="14"/>
  <c r="D170" i="14" s="1"/>
  <c r="C171" i="14"/>
  <c r="C170" i="14" s="1"/>
  <c r="H171" i="14"/>
  <c r="H170" i="14" s="1"/>
  <c r="E171" i="14"/>
  <c r="E170" i="14" s="1"/>
  <c r="H177" i="14"/>
  <c r="G177" i="14"/>
  <c r="G179" i="14"/>
  <c r="E179" i="14"/>
  <c r="B195" i="14" a="1"/>
  <c r="B195" i="14" s="1"/>
  <c r="B187" i="14" a="1"/>
  <c r="F187" i="14" s="1"/>
  <c r="B179" i="14"/>
  <c r="G171" i="14"/>
  <c r="G170" i="14" s="1"/>
  <c r="H179" i="14"/>
  <c r="B171" i="14"/>
  <c r="B170" i="14" s="1"/>
  <c r="C197" i="14"/>
  <c r="B189" i="14" a="1"/>
  <c r="B189" i="14" s="1"/>
  <c r="C181" i="14"/>
  <c r="B191" i="14" a="1"/>
  <c r="B191" i="14" s="1"/>
  <c r="D179" i="14"/>
  <c r="C179" i="14"/>
  <c r="B197" i="14"/>
  <c r="B193" i="14" a="1"/>
  <c r="F193" i="14" s="1"/>
  <c r="B177" i="14"/>
  <c r="E177" i="14"/>
  <c r="B173" i="14"/>
  <c r="B185" i="14" a="1"/>
  <c r="B185" i="14" s="1"/>
  <c r="B184" i="14" s="1"/>
  <c r="E173" i="14"/>
  <c r="F177" i="14"/>
  <c r="D177" i="14"/>
  <c r="H173" i="14"/>
  <c r="F173" i="14"/>
  <c r="D173" i="14"/>
  <c r="C173" i="14"/>
  <c r="H187" i="14" l="1"/>
  <c r="B207" i="14" a="1"/>
  <c r="C207" i="14" s="1"/>
  <c r="C195" i="14"/>
  <c r="D187" i="14"/>
  <c r="E187" i="14"/>
  <c r="B187" i="14"/>
  <c r="G187" i="14"/>
  <c r="C187" i="14"/>
  <c r="D189" i="14"/>
  <c r="G189" i="14"/>
  <c r="H189" i="14"/>
  <c r="C189" i="14"/>
  <c r="E189" i="14"/>
  <c r="F189" i="14"/>
  <c r="B199" i="14" a="1"/>
  <c r="D199" i="14" s="1"/>
  <c r="D198" i="14" s="1"/>
  <c r="B203" i="14" a="1"/>
  <c r="B203" i="14" s="1"/>
  <c r="D185" i="14"/>
  <c r="D184" i="14" s="1"/>
  <c r="F191" i="14"/>
  <c r="B201" i="14" a="1"/>
  <c r="G201" i="14" s="1"/>
  <c r="G193" i="14"/>
  <c r="B205" i="14" a="1"/>
  <c r="F205" i="14" s="1"/>
  <c r="E185" i="14"/>
  <c r="E184" i="14" s="1"/>
  <c r="G191" i="14"/>
  <c r="D193" i="14"/>
  <c r="E191" i="14"/>
  <c r="H191" i="14"/>
  <c r="H193" i="14"/>
  <c r="B209" i="14" a="1"/>
  <c r="C209" i="14" s="1"/>
  <c r="H185" i="14"/>
  <c r="H184" i="14" s="1"/>
  <c r="F185" i="14"/>
  <c r="F184" i="14" s="1"/>
  <c r="C191" i="14"/>
  <c r="D191" i="14"/>
  <c r="C193" i="14"/>
  <c r="B193" i="14"/>
  <c r="C185" i="14"/>
  <c r="C184" i="14" s="1"/>
  <c r="G185" i="14"/>
  <c r="G184" i="14" s="1"/>
  <c r="E193" i="14"/>
  <c r="E207" i="14" l="1"/>
  <c r="G207" i="14"/>
  <c r="F207" i="14"/>
  <c r="B207" i="14"/>
  <c r="D207" i="14"/>
  <c r="H207" i="14"/>
  <c r="C205" i="14"/>
  <c r="C199" i="14"/>
  <c r="C198" i="14" s="1"/>
  <c r="G199" i="14"/>
  <c r="G198" i="14" s="1"/>
  <c r="H199" i="14"/>
  <c r="H198" i="14" s="1"/>
  <c r="B199" i="14"/>
  <c r="B198" i="14" s="1"/>
  <c r="H205" i="14"/>
  <c r="E199" i="14"/>
  <c r="E198" i="14" s="1"/>
  <c r="F199" i="14"/>
  <c r="F198" i="14" s="1"/>
  <c r="B205" i="14"/>
  <c r="D203" i="14"/>
  <c r="H203" i="14"/>
  <c r="E203" i="14"/>
  <c r="F203" i="14"/>
  <c r="C203" i="14"/>
  <c r="G203" i="14"/>
  <c r="C201" i="14"/>
  <c r="H201" i="14"/>
  <c r="E201" i="14"/>
  <c r="B201" i="14"/>
  <c r="F201" i="14"/>
  <c r="D201" i="14"/>
  <c r="B209" i="14"/>
  <c r="D205" i="14"/>
  <c r="G205" i="14"/>
  <c r="E205" i="14"/>
</calcChain>
</file>

<file path=xl/sharedStrings.xml><?xml version="1.0" encoding="utf-8"?>
<sst xmlns="http://schemas.openxmlformats.org/spreadsheetml/2006/main" count="115" uniqueCount="16">
  <si>
    <t>Anotações:</t>
  </si>
  <si>
    <t>DOMINGO</t>
  </si>
  <si>
    <t>CRONOGRAMA DE TRABALHO PRESENCIAL - das 10h às 19h</t>
  </si>
  <si>
    <t>Cláudia</t>
  </si>
  <si>
    <t>Gleicy</t>
  </si>
  <si>
    <t>Edier</t>
  </si>
  <si>
    <t>Juliana</t>
  </si>
  <si>
    <t>Marcos</t>
  </si>
  <si>
    <t>Feriado</t>
  </si>
  <si>
    <t>Férias: Gleicy 02/12 a 21/12;</t>
  </si>
  <si>
    <t>Férias:Juliana- 19/10 a 08/11 ;Licença: Edier - 11/11 a 11/12</t>
  </si>
  <si>
    <t xml:space="preserve">PONTO FACULTATIVO </t>
  </si>
  <si>
    <t>(Decreto n. 452/2024)</t>
  </si>
  <si>
    <t xml:space="preserve">FERIADO </t>
  </si>
  <si>
    <t>janeiro</t>
  </si>
  <si>
    <t xml:space="preserve">Férias: Gleicy - 06/01 a 15/01; Cláudia - 06/01 a 05/02; Juliana - 06/01 a 15/01; Juliana - 06/01 a 15/01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</si>
</sst>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3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8"/>
      <color theme="0"/>
      <name val="Arial"/>
      <family val="2"/>
      <scheme val="major"/>
    </font>
    <font>
      <b/>
      <sz val="24"/>
      <color theme="0"/>
      <name val="Arial"/>
      <family val="2"/>
      <scheme val="major"/>
    </font>
    <font>
      <sz val="28"/>
      <color theme="4" tint="-0.24994659260841701"/>
      <name val="Trebuchet MS"/>
      <family val="2"/>
      <scheme val="minor"/>
    </font>
    <font>
      <sz val="16"/>
      <name val="Trebuchet MS"/>
      <family val="2"/>
      <scheme val="minor"/>
    </font>
    <font>
      <sz val="12"/>
      <name val="Arial"/>
      <family val="2"/>
      <scheme val="major"/>
    </font>
    <font>
      <sz val="26"/>
      <color theme="4" tint="-0.24994659260841701"/>
      <name val="Trebuchet MS"/>
      <family val="2"/>
      <scheme val="minor"/>
    </font>
    <font>
      <b/>
      <sz val="26"/>
      <color theme="0"/>
      <name val="Arial"/>
      <family val="2"/>
      <scheme val="major"/>
    </font>
    <font>
      <b/>
      <sz val="16"/>
      <name val="Arial"/>
      <family val="2"/>
      <scheme val="major"/>
    </font>
    <font>
      <sz val="12"/>
      <color theme="1"/>
      <name val="Arial"/>
      <family val="2"/>
      <scheme val="major"/>
    </font>
    <font>
      <sz val="10"/>
      <name val="Arial"/>
      <family val="2"/>
      <scheme val="major"/>
    </font>
    <font>
      <b/>
      <sz val="12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1">
    <xf numFmtId="0" fontId="0" fillId="0" borderId="0" applyFill="0" applyBorder="0" applyProtection="0"/>
    <xf numFmtId="0" fontId="16" fillId="3" borderId="0" applyNumberFormat="0" applyBorder="0" applyAlignment="0" applyProtection="0"/>
    <xf numFmtId="0" fontId="10" fillId="0" borderId="0" applyNumberFormat="0" applyFill="0" applyProtection="0">
      <alignment horizontal="left" indent="3"/>
    </xf>
    <xf numFmtId="0" fontId="7" fillId="4" borderId="1" applyNumberFormat="0" applyAlignment="0" applyProtection="0"/>
    <xf numFmtId="0" fontId="8" fillId="5" borderId="2" applyNumberFormat="0" applyProtection="0">
      <alignment vertical="center"/>
    </xf>
    <xf numFmtId="166" fontId="12" fillId="0" borderId="9" applyFill="0" applyProtection="0">
      <alignment horizontal="left" vertical="center" wrapText="1" indent="1"/>
    </xf>
    <xf numFmtId="166" fontId="15" fillId="0" borderId="6" applyFill="0" applyProtection="0">
      <alignment horizontal="left" vertical="top" wrapText="1" indent="1"/>
    </xf>
    <xf numFmtId="166" fontId="4" fillId="0" borderId="0" applyNumberFormat="0" applyFill="0" applyProtection="0">
      <alignment horizontal="left" vertical="top" wrapText="1" indent="1"/>
    </xf>
    <xf numFmtId="166" fontId="14" fillId="0" borderId="8" applyNumberFormat="0" applyFill="0" applyProtection="0">
      <alignment horizontal="left" vertical="center" wrapText="1" indent="1"/>
    </xf>
    <xf numFmtId="0" fontId="9" fillId="6" borderId="0" applyNumberFormat="0" applyBorder="0" applyProtection="0">
      <alignment horizontal="center"/>
    </xf>
    <xf numFmtId="0" fontId="13" fillId="7" borderId="3" applyNumberFormat="0" applyProtection="0">
      <alignment horizontal="left" vertical="center" indent="1"/>
    </xf>
    <xf numFmtId="0" fontId="13" fillId="6" borderId="3" applyNumberFormat="0" applyProtection="0">
      <alignment horizontal="left" indent="1"/>
    </xf>
    <xf numFmtId="0" fontId="11" fillId="0" borderId="0" applyNumberFormat="0" applyFill="0" applyBorder="0" applyAlignment="0" applyProtection="0"/>
    <xf numFmtId="0" fontId="1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7" fillId="0" borderId="11" applyNumberFormat="0" applyFill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12" applyNumberFormat="0" applyAlignment="0" applyProtection="0"/>
    <xf numFmtId="0" fontId="23" fillId="13" borderId="13" applyNumberFormat="0" applyAlignment="0" applyProtection="0"/>
    <xf numFmtId="0" fontId="24" fillId="13" borderId="12" applyNumberFormat="0" applyAlignment="0" applyProtection="0"/>
    <xf numFmtId="0" fontId="25" fillId="0" borderId="14" applyNumberFormat="0" applyFill="0" applyAlignment="0" applyProtection="0"/>
    <xf numFmtId="0" fontId="7" fillId="14" borderId="15" applyNumberFormat="0" applyAlignment="0" applyProtection="0"/>
    <xf numFmtId="0" fontId="26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</cellStyleXfs>
  <cellXfs count="45">
    <xf numFmtId="0" fontId="0" fillId="0" borderId="0" xfId="0"/>
    <xf numFmtId="0" fontId="9" fillId="6" borderId="0" xfId="9">
      <alignment horizontal="center"/>
    </xf>
    <xf numFmtId="0" fontId="0" fillId="2" borderId="0" xfId="0" applyFill="1"/>
    <xf numFmtId="0" fontId="6" fillId="0" borderId="0" xfId="0" applyFont="1"/>
    <xf numFmtId="0" fontId="13" fillId="7" borderId="3" xfId="10" applyAlignment="1">
      <alignment horizontal="left" vertical="center" indent="1"/>
    </xf>
    <xf numFmtId="0" fontId="13" fillId="6" borderId="3" xfId="11" applyAlignment="1">
      <alignment horizontal="left" vertical="center" indent="1"/>
    </xf>
    <xf numFmtId="0" fontId="0" fillId="2" borderId="0" xfId="0" applyFill="1" applyBorder="1"/>
    <xf numFmtId="0" fontId="15" fillId="0" borderId="6" xfId="6" applyNumberFormat="1" applyFill="1">
      <alignment horizontal="left" vertical="top" wrapText="1" indent="1"/>
    </xf>
    <xf numFmtId="0" fontId="15" fillId="0" borderId="5" xfId="6" applyNumberFormat="1" applyFill="1" applyBorder="1">
      <alignment horizontal="left" vertical="top" wrapText="1" indent="1"/>
    </xf>
    <xf numFmtId="0" fontId="15" fillId="0" borderId="7" xfId="6" applyNumberFormat="1" applyFill="1" applyBorder="1">
      <alignment horizontal="left" vertical="top" wrapText="1" indent="1"/>
    </xf>
    <xf numFmtId="166" fontId="12" fillId="0" borderId="9" xfId="5" applyNumberFormat="1" applyFill="1">
      <alignment horizontal="left" vertical="center" wrapText="1" indent="1"/>
    </xf>
    <xf numFmtId="166" fontId="12" fillId="0" borderId="4" xfId="5" applyNumberFormat="1" applyFill="1" applyBorder="1">
      <alignment horizontal="left" vertical="center" wrapText="1" indent="1"/>
    </xf>
    <xf numFmtId="166" fontId="12" fillId="0" borderId="5" xfId="5" applyNumberFormat="1" applyFill="1" applyBorder="1">
      <alignment horizontal="left" vertical="center" wrapText="1" indent="1"/>
    </xf>
    <xf numFmtId="166" fontId="12" fillId="0" borderId="16" xfId="5" applyNumberFormat="1" applyFill="1" applyBorder="1">
      <alignment horizontal="left" vertical="center" wrapText="1" indent="1"/>
    </xf>
    <xf numFmtId="0" fontId="0" fillId="0" borderId="0" xfId="0" applyBorder="1"/>
    <xf numFmtId="166" fontId="12" fillId="0" borderId="17" xfId="5" applyNumberFormat="1" applyFill="1" applyBorder="1">
      <alignment horizontal="left" vertical="center" wrapText="1" indent="1"/>
    </xf>
    <xf numFmtId="166" fontId="12" fillId="0" borderId="19" xfId="5" applyNumberFormat="1" applyFill="1" applyBorder="1">
      <alignment horizontal="left" vertical="center" wrapText="1" indent="1"/>
    </xf>
    <xf numFmtId="0" fontId="0" fillId="0" borderId="19" xfId="0" applyBorder="1"/>
    <xf numFmtId="0" fontId="29" fillId="6" borderId="0" xfId="9" applyFont="1">
      <alignment horizontal="center"/>
    </xf>
    <xf numFmtId="166" fontId="31" fillId="0" borderId="18" xfId="5" applyNumberFormat="1" applyFont="1" applyFill="1" applyBorder="1">
      <alignment horizontal="left" vertical="center" wrapText="1" indent="1"/>
    </xf>
    <xf numFmtId="166" fontId="31" fillId="0" borderId="9" xfId="5" applyNumberFormat="1" applyFont="1" applyFill="1">
      <alignment horizontal="left" vertical="center" wrapText="1" indent="1"/>
    </xf>
    <xf numFmtId="0" fontId="32" fillId="0" borderId="6" xfId="6" applyNumberFormat="1" applyFont="1" applyFill="1">
      <alignment horizontal="left" vertical="top" wrapText="1" indent="1"/>
    </xf>
    <xf numFmtId="0" fontId="34" fillId="6" borderId="0" xfId="9" applyFont="1">
      <alignment horizontal="center"/>
    </xf>
    <xf numFmtId="166" fontId="12" fillId="0" borderId="20" xfId="5" applyNumberFormat="1" applyFill="1" applyBorder="1">
      <alignment horizontal="left" vertical="center" wrapText="1" indent="1"/>
    </xf>
    <xf numFmtId="166" fontId="12" fillId="0" borderId="9" xfId="5" applyNumberFormat="1" applyFill="1" applyBorder="1">
      <alignment horizontal="left" vertical="center" wrapText="1" indent="1"/>
    </xf>
    <xf numFmtId="0" fontId="36" fillId="0" borderId="6" xfId="6" applyNumberFormat="1" applyFont="1" applyFill="1">
      <alignment horizontal="left" vertical="top" wrapText="1" indent="1"/>
    </xf>
    <xf numFmtId="0" fontId="37" fillId="0" borderId="21" xfId="6" applyNumberFormat="1" applyFont="1" applyFill="1" applyBorder="1" applyAlignment="1">
      <alignment horizontal="center" vertical="top" wrapText="1"/>
    </xf>
    <xf numFmtId="0" fontId="38" fillId="0" borderId="21" xfId="6" applyNumberFormat="1" applyFont="1" applyFill="1" applyBorder="1" applyAlignment="1">
      <alignment horizontal="center" vertical="top" wrapText="1"/>
    </xf>
    <xf numFmtId="0" fontId="28" fillId="7" borderId="0" xfId="10" applyFont="1" applyBorder="1" applyAlignment="1">
      <alignment horizontal="center" vertical="center" wrapText="1"/>
    </xf>
    <xf numFmtId="0" fontId="30" fillId="0" borderId="0" xfId="2" applyFont="1">
      <alignment horizontal="left" indent="3"/>
    </xf>
    <xf numFmtId="0" fontId="33" fillId="0" borderId="0" xfId="2" applyFont="1">
      <alignment horizontal="left" indent="3"/>
    </xf>
    <xf numFmtId="0" fontId="10" fillId="0" borderId="0" xfId="2">
      <alignment horizontal="left" indent="3"/>
    </xf>
    <xf numFmtId="0" fontId="35" fillId="0" borderId="21" xfId="6" applyNumberFormat="1" applyFont="1" applyFill="1" applyBorder="1" applyAlignment="1">
      <alignment horizontal="center" vertical="center" wrapText="1"/>
    </xf>
    <xf numFmtId="0" fontId="35" fillId="0" borderId="22" xfId="6" applyNumberFormat="1" applyFont="1" applyFill="1" applyBorder="1" applyAlignment="1">
      <alignment horizontal="center" vertical="center" wrapText="1"/>
    </xf>
    <xf numFmtId="0" fontId="38" fillId="0" borderId="21" xfId="6" applyNumberFormat="1" applyFont="1" applyFill="1" applyBorder="1" applyAlignment="1">
      <alignment horizontal="center" vertical="center" wrapText="1"/>
    </xf>
    <xf numFmtId="167" fontId="0" fillId="0" borderId="8" xfId="8" applyNumberFormat="1" applyFont="1" applyBorder="1">
      <alignment horizontal="left" vertical="center" wrapText="1" indent="1"/>
    </xf>
    <xf numFmtId="167" fontId="14" fillId="0" borderId="8" xfId="8" applyNumberFormat="1" applyBorder="1">
      <alignment horizontal="left" vertical="center" wrapText="1" indent="1"/>
    </xf>
    <xf numFmtId="0" fontId="14" fillId="0" borderId="8" xfId="8" applyNumberFormat="1">
      <alignment horizontal="left" vertical="center" wrapText="1" indent="1"/>
    </xf>
    <xf numFmtId="0" fontId="2" fillId="0" borderId="0" xfId="7" applyNumberFormat="1" applyFont="1">
      <alignment horizontal="left" vertical="top" wrapText="1" indent="1"/>
    </xf>
    <xf numFmtId="0" fontId="4" fillId="0" borderId="0" xfId="7" applyNumberFormat="1">
      <alignment horizontal="left" vertical="top" wrapText="1" indent="1"/>
    </xf>
    <xf numFmtId="0" fontId="3" fillId="0" borderId="0" xfId="7" applyNumberFormat="1" applyFont="1">
      <alignment horizontal="left" vertical="top" wrapText="1" indent="1"/>
    </xf>
    <xf numFmtId="167" fontId="14" fillId="0" borderId="8" xfId="8" applyNumberFormat="1">
      <alignment horizontal="left" vertical="center" wrapText="1" indent="1"/>
    </xf>
    <xf numFmtId="0" fontId="38" fillId="0" borderId="21" xfId="6" applyNumberFormat="1" applyFont="1" applyFill="1" applyBorder="1" applyAlignment="1">
      <alignment vertical="top" wrapText="1"/>
    </xf>
    <xf numFmtId="0" fontId="38" fillId="0" borderId="21" xfId="6" applyNumberFormat="1" applyFont="1" applyFill="1" applyBorder="1" applyAlignment="1">
      <alignment vertical="center" wrapText="1"/>
    </xf>
    <xf numFmtId="0" fontId="1" fillId="0" borderId="0" xfId="7" applyNumberFormat="1" applyFont="1">
      <alignment horizontal="left" vertical="top" wrapText="1" indent="1"/>
    </xf>
  </cellXfs>
  <cellStyles count="51">
    <cellStyle name="20% - Ênfase1" xfId="30" builtinId="30" customBuiltin="1"/>
    <cellStyle name="20% - Ênfase2" xfId="33" builtinId="34" customBuiltin="1"/>
    <cellStyle name="20% - Ênfase3" xfId="37" builtinId="38" customBuiltin="1"/>
    <cellStyle name="20% - Ênfase4" xfId="41" builtinId="42" customBuiltin="1"/>
    <cellStyle name="20% - Ênfase5" xfId="44" builtinId="46" customBuiltin="1"/>
    <cellStyle name="20% - Ênfase6" xfId="48" builtinId="50" customBuiltin="1"/>
    <cellStyle name="40% - Ênfase1" xfId="1" builtinId="31" customBuiltin="1"/>
    <cellStyle name="40% - Ênfase2" xfId="34" builtinId="35" customBuiltin="1"/>
    <cellStyle name="40% - Ênfase3" xfId="38" builtinId="39" customBuiltin="1"/>
    <cellStyle name="40% - Ênfase4" xfId="42" builtinId="43" customBuiltin="1"/>
    <cellStyle name="40% - Ênfase5" xfId="45" builtinId="47" customBuiltin="1"/>
    <cellStyle name="40% - Ênfase6" xfId="49" builtinId="51" customBuiltin="1"/>
    <cellStyle name="60% - Ênfase1" xfId="31" builtinId="32" customBuiltin="1"/>
    <cellStyle name="60% - Ênfase2" xfId="35" builtinId="36" customBuiltin="1"/>
    <cellStyle name="60% - Ênfase3" xfId="39" builtinId="40" customBuiltin="1"/>
    <cellStyle name="60% - Ênfase4" xfId="43" builtinId="44" customBuiltin="1"/>
    <cellStyle name="60% - Ênfase5" xfId="46" builtinId="48" customBuiltin="1"/>
    <cellStyle name="60% - Ênfase6" xfId="50" builtinId="52" customBuiltin="1"/>
    <cellStyle name="Anotações" xfId="7" xr:uid="{00000000-0005-0000-0000-00000C000000}"/>
    <cellStyle name="Bom" xfId="21" builtinId="26" customBuiltin="1"/>
    <cellStyle name="Cabeçalho das Anotações" xfId="8" xr:uid="{00000000-0005-0000-0000-00000D000000}"/>
    <cellStyle name="Cálculo" xfId="26" builtinId="22" customBuiltin="1"/>
    <cellStyle name="Célula de Verificação" xfId="28" builtinId="23" customBuiltin="1"/>
    <cellStyle name="Célula Vinculada" xfId="27" builtinId="24" customBuiltin="1"/>
    <cellStyle name="Detalhes do dia" xfId="6" xr:uid="{00000000-0005-0000-0000-000004000000}"/>
    <cellStyle name="Dia" xfId="5" xr:uid="{00000000-0005-0000-0000-000003000000}"/>
    <cellStyle name="Ênfase1" xfId="3" builtinId="29" customBuiltin="1"/>
    <cellStyle name="Ênfase2" xfId="32" builtinId="33" customBuiltin="1"/>
    <cellStyle name="Ênfase3" xfId="36" builtinId="37" customBuiltin="1"/>
    <cellStyle name="Ênfase4" xfId="40" builtinId="41" customBuiltin="1"/>
    <cellStyle name="Ênfase5" xfId="4" builtinId="45" customBuiltin="1"/>
    <cellStyle name="Ênfase6" xfId="47" builtinId="49" customBuiltin="1"/>
    <cellStyle name="Entrada" xfId="24" builtinId="20" customBuiltin="1"/>
    <cellStyle name="Moeda" xfId="18" builtinId="4" customBuiltin="1"/>
    <cellStyle name="Moeda [0]" xfId="19" builtinId="7" customBuiltin="1"/>
    <cellStyle name="Neutro" xfId="23" builtinId="28" customBuiltin="1"/>
    <cellStyle name="Normal" xfId="0" builtinId="0" customBuiltin="1"/>
    <cellStyle name="Nota" xfId="13" builtinId="10" customBuiltin="1"/>
    <cellStyle name="Porcentagem" xfId="20" builtinId="5" customBuiltin="1"/>
    <cellStyle name="Ruim" xfId="22" builtinId="27" customBuiltin="1"/>
    <cellStyle name="Saída" xfId="25" builtinId="21" customBuiltin="1"/>
    <cellStyle name="Separador de milhares [0]" xfId="17" builtinId="6" customBuiltin="1"/>
    <cellStyle name="Texto de Aviso" xfId="29" builtinId="11" customBuiltin="1"/>
    <cellStyle name="Texto Explicativo" xfId="14" builtinId="53" customBuiltin="1"/>
    <cellStyle name="Título" xfId="9" builtinId="15" customBuiltin="1"/>
    <cellStyle name="Título 1" xfId="2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15" builtinId="25" customBuiltin="1"/>
    <cellStyle name="Vírgula" xfId="16" builtinId="3" customBuiltin="1"/>
  </cellStyles>
  <dxfs count="17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F0000"/>
      <color rgb="FFFF66CC"/>
      <color rgb="FFE44E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O210"/>
  <sheetViews>
    <sheetView showGridLines="0" tabSelected="1" topLeftCell="A18" zoomScale="89" zoomScaleNormal="89" workbookViewId="0">
      <selection activeCell="E30" sqref="E30"/>
    </sheetView>
  </sheetViews>
  <sheetFormatPr defaultColWidth="0" defaultRowHeight="16.5" zeroHeight="1" x14ac:dyDescent="0.3"/>
  <cols>
    <col min="1" max="1" width="2" customWidth="1"/>
    <col min="2" max="2" width="12.375" bestFit="1" customWidth="1"/>
    <col min="3" max="3" width="18.125" customWidth="1"/>
    <col min="4" max="7" width="17.625" customWidth="1"/>
    <col min="8" max="8" width="10.5" bestFit="1" customWidth="1"/>
    <col min="9" max="9" width="2.5" customWidth="1"/>
    <col min="10" max="13" width="8.75" hidden="1" customWidth="1"/>
    <col min="14" max="14" width="6.75" hidden="1" customWidth="1"/>
    <col min="15" max="15" width="0" hidden="1" customWidth="1"/>
    <col min="16" max="16384" width="8.75" hidden="1"/>
  </cols>
  <sheetData>
    <row r="1" spans="1:15" ht="23.25" customHeight="1" x14ac:dyDescent="0.3">
      <c r="B1" s="28" t="s">
        <v>2</v>
      </c>
      <c r="C1" s="28"/>
      <c r="D1" s="28"/>
      <c r="E1" s="28"/>
      <c r="F1" s="28"/>
      <c r="G1" s="28"/>
      <c r="H1" s="28"/>
    </row>
    <row r="2" spans="1:15" ht="36" x14ac:dyDescent="0.55000000000000004">
      <c r="A2" s="2"/>
      <c r="B2" s="18">
        <v>2025</v>
      </c>
      <c r="C2" s="29" t="s">
        <v>14</v>
      </c>
      <c r="D2" s="29"/>
      <c r="E2" s="29"/>
    </row>
    <row r="3" spans="1:15" ht="14.25" customHeight="1" x14ac:dyDescent="0.3">
      <c r="A3" s="3"/>
      <c r="B3" s="4" t="s">
        <v>1</v>
      </c>
      <c r="C3" s="5" t="str">
        <f>UPPER(TEXT(C4,"dddd"))</f>
        <v>SEGUNDA-FEIRA</v>
      </c>
      <c r="D3" s="4" t="str">
        <f t="shared" ref="D3:H3" si="0">UPPER(TEXT(D4,"dddd"))</f>
        <v>TERÇA-FEIRA</v>
      </c>
      <c r="E3" s="5" t="str">
        <f t="shared" si="0"/>
        <v>QUARTA-FEIRA</v>
      </c>
      <c r="F3" s="4" t="str">
        <f t="shared" si="0"/>
        <v>QUINTA-FEIRA</v>
      </c>
      <c r="G3" s="5" t="str">
        <f t="shared" si="0"/>
        <v>SEXTA-FEIRA</v>
      </c>
      <c r="H3" s="4" t="str">
        <f t="shared" si="0"/>
        <v>SÁBADO</v>
      </c>
    </row>
    <row r="4" spans="1:15" ht="16.5" customHeight="1" x14ac:dyDescent="0.3">
      <c r="B4" s="10">
        <f t="array" ref="B4:H4">Dias+1+DATE(CalendárioAno1,CaléndárioMês1Opção,1)-WEEKDAY(DATE(CalendárioAno1,CaléndárioMês1Opção,1),DiaDaSemanaOpção)</f>
        <v>45655</v>
      </c>
      <c r="C4" s="10">
        <v>45656</v>
      </c>
      <c r="D4" s="10">
        <v>45657</v>
      </c>
      <c r="E4" s="10">
        <v>45658</v>
      </c>
      <c r="F4" s="10">
        <v>45659</v>
      </c>
      <c r="G4" s="10">
        <v>45660</v>
      </c>
      <c r="H4" s="11">
        <v>45661</v>
      </c>
    </row>
    <row r="5" spans="1:15" ht="16.5" customHeight="1" x14ac:dyDescent="0.3">
      <c r="B5" s="24"/>
      <c r="C5" s="21"/>
      <c r="D5" s="21"/>
      <c r="E5" s="21"/>
      <c r="F5" s="21"/>
      <c r="G5" s="21"/>
      <c r="H5" s="12"/>
    </row>
    <row r="6" spans="1:15" ht="16.5" customHeight="1" x14ac:dyDescent="0.3">
      <c r="B6" s="23"/>
      <c r="C6" s="21"/>
      <c r="D6" s="21"/>
      <c r="E6" s="34" t="s">
        <v>13</v>
      </c>
      <c r="F6" s="27" t="s">
        <v>11</v>
      </c>
      <c r="G6" s="27" t="s">
        <v>11</v>
      </c>
      <c r="H6" s="12"/>
    </row>
    <row r="7" spans="1:15" ht="16.5" customHeight="1" x14ac:dyDescent="0.3">
      <c r="B7" s="23"/>
      <c r="C7" s="21"/>
      <c r="D7" s="21"/>
      <c r="E7" s="34"/>
      <c r="F7" s="27"/>
      <c r="G7" s="27"/>
      <c r="H7" s="12"/>
    </row>
    <row r="8" spans="1:15" ht="16.5" customHeight="1" x14ac:dyDescent="0.3">
      <c r="B8" s="23"/>
      <c r="C8" s="21"/>
      <c r="D8" s="21"/>
      <c r="E8" s="26" t="s">
        <v>12</v>
      </c>
      <c r="F8" s="26" t="s">
        <v>12</v>
      </c>
      <c r="G8" s="26" t="s">
        <v>12</v>
      </c>
      <c r="H8" s="12"/>
    </row>
    <row r="9" spans="1:15" x14ac:dyDescent="0.3">
      <c r="B9" s="7"/>
      <c r="C9" s="25"/>
      <c r="D9" s="25"/>
      <c r="E9" s="25"/>
      <c r="F9" s="25"/>
      <c r="G9" s="25"/>
      <c r="H9" s="8"/>
    </row>
    <row r="10" spans="1:15" ht="16.5" customHeight="1" x14ac:dyDescent="0.3">
      <c r="B10" s="10">
        <f t="array" ref="B10:H10">Dias+8+DATE(CalendárioAno1,CaléndárioMês1Opção,1)-WEEKDAY(DATE(CalendárioAno1,CaléndárioMês1Opção,1),DiaDaSemanaOpção)</f>
        <v>45662</v>
      </c>
      <c r="C10" s="13">
        <v>45663</v>
      </c>
      <c r="D10" s="10">
        <v>45664</v>
      </c>
      <c r="E10" s="10">
        <v>45665</v>
      </c>
      <c r="F10" s="10">
        <v>45666</v>
      </c>
      <c r="G10" s="10">
        <v>45667</v>
      </c>
      <c r="H10" s="11">
        <v>45668</v>
      </c>
    </row>
    <row r="11" spans="1:15" ht="16.5" customHeight="1" x14ac:dyDescent="0.3">
      <c r="B11" s="7"/>
      <c r="C11" s="21"/>
      <c r="D11" s="21"/>
      <c r="E11" s="21"/>
      <c r="F11" s="21"/>
      <c r="G11" s="21"/>
      <c r="H11" s="12"/>
    </row>
    <row r="12" spans="1:15" ht="16.5" customHeight="1" x14ac:dyDescent="0.3">
      <c r="B12" s="7"/>
      <c r="C12" s="21"/>
      <c r="D12" s="21"/>
      <c r="E12" s="21"/>
      <c r="F12" s="21"/>
      <c r="G12" s="21"/>
      <c r="H12" s="12"/>
    </row>
    <row r="13" spans="1:15" ht="16.5" customHeight="1" x14ac:dyDescent="0.3">
      <c r="B13" s="7"/>
      <c r="C13" s="21"/>
      <c r="D13" s="21" t="s">
        <v>5</v>
      </c>
      <c r="E13" s="21" t="s">
        <v>5</v>
      </c>
      <c r="F13" s="21" t="s">
        <v>5</v>
      </c>
      <c r="G13" s="21"/>
      <c r="H13" s="12"/>
    </row>
    <row r="14" spans="1:15" ht="16.5" customHeight="1" x14ac:dyDescent="0.3">
      <c r="B14" s="7"/>
      <c r="C14" s="21"/>
      <c r="D14" s="21"/>
      <c r="E14" s="21"/>
      <c r="F14" s="21"/>
      <c r="G14" s="21"/>
      <c r="H14" s="12"/>
    </row>
    <row r="15" spans="1:15" x14ac:dyDescent="0.3">
      <c r="B15" s="7"/>
      <c r="C15" s="25"/>
      <c r="D15" s="25"/>
      <c r="E15" s="25"/>
      <c r="F15" s="25"/>
      <c r="G15" s="25"/>
      <c r="H15" s="8"/>
      <c r="O15" s="14"/>
    </row>
    <row r="16" spans="1:15" ht="16.5" customHeight="1" x14ac:dyDescent="0.3">
      <c r="A16" s="17"/>
      <c r="B16" s="15">
        <f t="array" ref="B16:H16">Dias+15+DATE(CalendárioAno1,CaléndárioMês1Opção,1)-WEEKDAY(DATE(CalendárioAno1,CaléndárioMês1Opção,1),DiaDaSemanaOpção)</f>
        <v>45669</v>
      </c>
      <c r="C16" s="19">
        <v>45670</v>
      </c>
      <c r="D16" s="19">
        <v>45671</v>
      </c>
      <c r="E16" s="19">
        <v>45672</v>
      </c>
      <c r="F16" s="19">
        <v>45673</v>
      </c>
      <c r="G16" s="19">
        <v>45674</v>
      </c>
      <c r="H16" s="16">
        <v>45675</v>
      </c>
      <c r="I16" s="14"/>
    </row>
    <row r="17" spans="2:10" ht="16.5" customHeight="1" x14ac:dyDescent="0.3">
      <c r="B17" s="7"/>
      <c r="C17" s="21"/>
      <c r="D17" s="21"/>
      <c r="E17" s="21"/>
      <c r="F17" s="21"/>
      <c r="G17" s="21" t="s">
        <v>4</v>
      </c>
      <c r="H17" s="12"/>
      <c r="J17" s="14"/>
    </row>
    <row r="18" spans="2:10" ht="16.5" customHeight="1" x14ac:dyDescent="0.3">
      <c r="B18" s="7"/>
      <c r="C18" s="21"/>
      <c r="D18" s="21"/>
      <c r="E18" s="21"/>
      <c r="F18" s="21"/>
      <c r="G18" s="21"/>
      <c r="H18" s="12"/>
    </row>
    <row r="19" spans="2:10" ht="16.5" customHeight="1" x14ac:dyDescent="0.3">
      <c r="B19" s="7"/>
      <c r="C19" s="21"/>
      <c r="D19" s="21" t="s">
        <v>5</v>
      </c>
      <c r="E19" s="21" t="s">
        <v>5</v>
      </c>
      <c r="F19" s="21" t="s">
        <v>5</v>
      </c>
      <c r="G19" s="21"/>
      <c r="H19" s="12"/>
    </row>
    <row r="20" spans="2:10" ht="16.5" customHeight="1" x14ac:dyDescent="0.3">
      <c r="B20" s="7"/>
      <c r="C20" s="21"/>
      <c r="D20" s="21"/>
      <c r="E20" s="21"/>
      <c r="F20" s="21" t="s">
        <v>6</v>
      </c>
      <c r="G20" s="21" t="s">
        <v>6</v>
      </c>
      <c r="H20" s="12"/>
    </row>
    <row r="21" spans="2:10" x14ac:dyDescent="0.3">
      <c r="B21" s="7"/>
      <c r="C21" s="25"/>
      <c r="D21" s="25"/>
      <c r="E21" s="25"/>
      <c r="F21" s="25"/>
      <c r="G21" s="25"/>
      <c r="H21" s="8"/>
    </row>
    <row r="22" spans="2:10" ht="16.5" customHeight="1" x14ac:dyDescent="0.3">
      <c r="B22" s="10">
        <f t="array" ref="B22:H22">Dias+22+DATE(CalendárioAno1,CaléndárioMês1Opção,1)-WEEKDAY(DATE(CalendárioAno1,CaléndárioMês1Opção,1),DiaDaSemanaOpção)</f>
        <v>45676</v>
      </c>
      <c r="C22" s="20">
        <v>45677</v>
      </c>
      <c r="D22" s="20">
        <v>45678</v>
      </c>
      <c r="E22" s="20">
        <v>45679</v>
      </c>
      <c r="F22" s="20">
        <v>45680</v>
      </c>
      <c r="G22" s="20">
        <v>45681</v>
      </c>
      <c r="H22" s="11">
        <v>45682</v>
      </c>
    </row>
    <row r="23" spans="2:10" ht="16.5" customHeight="1" x14ac:dyDescent="0.3">
      <c r="B23" s="7"/>
      <c r="C23" s="21" t="s">
        <v>4</v>
      </c>
      <c r="D23" s="21"/>
      <c r="E23" s="21" t="s">
        <v>4</v>
      </c>
      <c r="F23" s="21"/>
      <c r="G23" s="21" t="s">
        <v>4</v>
      </c>
      <c r="H23" s="12"/>
    </row>
    <row r="24" spans="2:10" ht="16.5" customHeight="1" x14ac:dyDescent="0.3">
      <c r="B24" s="7"/>
      <c r="C24" s="42"/>
      <c r="D24" s="42"/>
      <c r="E24" s="43"/>
      <c r="F24" s="42"/>
      <c r="G24" s="42"/>
      <c r="H24" s="12"/>
    </row>
    <row r="25" spans="2:10" ht="16.5" customHeight="1" x14ac:dyDescent="0.3">
      <c r="B25" s="7"/>
      <c r="C25" s="42"/>
      <c r="D25" s="21" t="s">
        <v>5</v>
      </c>
      <c r="E25" s="21" t="s">
        <v>5</v>
      </c>
      <c r="F25" s="21" t="s">
        <v>5</v>
      </c>
      <c r="G25" s="42"/>
      <c r="H25" s="12"/>
    </row>
    <row r="26" spans="2:10" ht="16.5" customHeight="1" x14ac:dyDescent="0.3">
      <c r="B26" s="7"/>
      <c r="C26" s="21" t="s">
        <v>6</v>
      </c>
      <c r="D26" s="21" t="s">
        <v>6</v>
      </c>
      <c r="E26" s="21" t="s">
        <v>6</v>
      </c>
      <c r="F26" s="21" t="s">
        <v>6</v>
      </c>
      <c r="G26" s="21" t="s">
        <v>6</v>
      </c>
      <c r="H26" s="12"/>
    </row>
    <row r="27" spans="2:10" x14ac:dyDescent="0.3">
      <c r="B27" s="7"/>
      <c r="C27" s="25" t="s">
        <v>7</v>
      </c>
      <c r="D27" s="25" t="s">
        <v>7</v>
      </c>
      <c r="E27" s="25" t="s">
        <v>7</v>
      </c>
      <c r="F27" s="7"/>
      <c r="G27" s="7"/>
      <c r="H27" s="8"/>
    </row>
    <row r="28" spans="2:10" ht="16.5" customHeight="1" x14ac:dyDescent="0.3">
      <c r="B28" s="10">
        <f t="array" ref="B28:H28">Dias+29+DATE(CalendárioAno1,CaléndárioMês1Opção,1)-WEEKDAY(DATE(CalendárioAno1,CaléndárioMês1Opção,1),DiaDaSemanaOpção)</f>
        <v>45683</v>
      </c>
      <c r="C28" s="20">
        <v>45684</v>
      </c>
      <c r="D28" s="20">
        <v>45685</v>
      </c>
      <c r="E28" s="20">
        <v>45686</v>
      </c>
      <c r="F28" s="20">
        <v>45687</v>
      </c>
      <c r="G28" s="20">
        <v>45688</v>
      </c>
      <c r="H28" s="11">
        <v>45689</v>
      </c>
    </row>
    <row r="29" spans="2:10" ht="16.5" customHeight="1" x14ac:dyDescent="0.3">
      <c r="B29" s="7"/>
      <c r="C29" s="21" t="s">
        <v>4</v>
      </c>
      <c r="D29" s="21"/>
      <c r="E29" s="21" t="s">
        <v>4</v>
      </c>
      <c r="F29" s="21"/>
      <c r="G29" s="21" t="s">
        <v>4</v>
      </c>
      <c r="H29" s="12"/>
    </row>
    <row r="30" spans="2:10" ht="16.5" customHeight="1" x14ac:dyDescent="0.3">
      <c r="B30" s="7"/>
      <c r="C30" s="42"/>
      <c r="D30" s="42"/>
      <c r="E30" s="43"/>
      <c r="F30" s="42"/>
      <c r="G30" s="42"/>
      <c r="H30" s="12"/>
    </row>
    <row r="31" spans="2:10" ht="16.5" customHeight="1" x14ac:dyDescent="0.3">
      <c r="B31" s="7"/>
      <c r="C31" s="42"/>
      <c r="D31" s="21" t="s">
        <v>5</v>
      </c>
      <c r="E31" s="21" t="s">
        <v>5</v>
      </c>
      <c r="F31" s="21" t="s">
        <v>5</v>
      </c>
      <c r="G31" s="42"/>
      <c r="H31" s="12"/>
    </row>
    <row r="32" spans="2:10" ht="16.5" customHeight="1" x14ac:dyDescent="0.3">
      <c r="B32" s="7"/>
      <c r="C32" s="21" t="s">
        <v>6</v>
      </c>
      <c r="D32" s="21" t="s">
        <v>6</v>
      </c>
      <c r="E32" s="21" t="s">
        <v>6</v>
      </c>
      <c r="F32" s="21" t="s">
        <v>6</v>
      </c>
      <c r="G32" s="21" t="s">
        <v>6</v>
      </c>
      <c r="H32" s="12"/>
    </row>
    <row r="33" spans="1:15" x14ac:dyDescent="0.3">
      <c r="B33" s="7"/>
      <c r="C33" s="25" t="s">
        <v>7</v>
      </c>
      <c r="D33" s="25" t="s">
        <v>7</v>
      </c>
      <c r="E33" s="25" t="s">
        <v>7</v>
      </c>
      <c r="F33" s="7"/>
      <c r="G33" s="7"/>
      <c r="H33" s="8"/>
    </row>
    <row r="34" spans="1:15" ht="16.5" customHeight="1" x14ac:dyDescent="0.3">
      <c r="B34" s="10">
        <f t="array" ref="B34:C34">Dias+36+DATE(CalendárioAno1,CaléndárioMês1Opção,1)-WEEKDAY(DATE(CalendárioAno1,CaléndárioMês1Opção,1),DiaDaSemanaOpção)</f>
        <v>45690</v>
      </c>
      <c r="C34" s="10">
        <v>45691</v>
      </c>
      <c r="D34" s="37" t="s">
        <v>0</v>
      </c>
      <c r="E34" s="37"/>
      <c r="F34" s="37"/>
      <c r="G34" s="37"/>
      <c r="H34" s="37"/>
    </row>
    <row r="35" spans="1:15" ht="63.75" customHeight="1" x14ac:dyDescent="0.3">
      <c r="B35" s="7"/>
      <c r="C35" s="7"/>
      <c r="D35" s="44" t="s">
        <v>15</v>
      </c>
      <c r="E35" s="39"/>
      <c r="F35" s="39"/>
      <c r="G35" s="39"/>
      <c r="H35" s="39"/>
    </row>
    <row r="36" spans="1:15" ht="33.75" hidden="1" x14ac:dyDescent="0.5">
      <c r="A36" s="2"/>
      <c r="B36" s="22">
        <f>YEAR(DATE(CalendárioAno1,CaléndárioMês1Opção+1,1))</f>
        <v>2025</v>
      </c>
      <c r="C36" s="30" t="str">
        <f>TEXT(DATE(CalendárioAno1,CaléndárioMês1Opção+1,1),"mmmm")</f>
        <v>fevereiro</v>
      </c>
      <c r="D36" s="30"/>
      <c r="E36" s="30"/>
      <c r="F36" s="6"/>
      <c r="G36" s="6"/>
      <c r="H36" s="2"/>
    </row>
    <row r="37" spans="1:15" ht="14.25" hidden="1" customHeight="1" x14ac:dyDescent="0.3">
      <c r="A37" s="3"/>
      <c r="B37" s="4" t="str">
        <f>UPPER(TEXT(B38,"dddd"))</f>
        <v>DOMINGO</v>
      </c>
      <c r="C37" s="5" t="str">
        <f t="shared" ref="C37:H37" si="1">UPPER(TEXT(C38,"dddd"))</f>
        <v>SEGUNDA-FEIRA</v>
      </c>
      <c r="D37" s="4" t="str">
        <f t="shared" si="1"/>
        <v>TERÇA-FEIRA</v>
      </c>
      <c r="E37" s="5" t="str">
        <f t="shared" si="1"/>
        <v>QUARTA-FEIRA</v>
      </c>
      <c r="F37" s="4" t="str">
        <f t="shared" si="1"/>
        <v>QUINTA-FEIRA</v>
      </c>
      <c r="G37" s="5" t="str">
        <f t="shared" si="1"/>
        <v>SEXTA-FEIRA</v>
      </c>
      <c r="H37" s="4" t="str">
        <f t="shared" si="1"/>
        <v>SÁBADO</v>
      </c>
    </row>
    <row r="38" spans="1:15" ht="16.5" hidden="1" customHeight="1" x14ac:dyDescent="0.3">
      <c r="B38" s="10">
        <f t="array" ref="B38:H38">Dias+1+DATE(CalendárioAno2,CaléndárioMês2Opção,1)-WEEKDAY(DATE(CalendárioAno2,CaléndárioMês2Opção,1),DiaDaSemanaOpção)</f>
        <v>45683</v>
      </c>
      <c r="C38" s="10">
        <v>45684</v>
      </c>
      <c r="D38" s="10">
        <v>45685</v>
      </c>
      <c r="E38" s="10">
        <v>45686</v>
      </c>
      <c r="F38" s="10">
        <v>45687</v>
      </c>
      <c r="G38" s="10">
        <v>45688</v>
      </c>
      <c r="H38" s="11">
        <v>45689</v>
      </c>
    </row>
    <row r="39" spans="1:15" ht="16.5" hidden="1" customHeight="1" x14ac:dyDescent="0.3">
      <c r="B39" s="7"/>
      <c r="C39" s="21"/>
      <c r="D39" s="21"/>
      <c r="E39" s="21"/>
      <c r="F39" s="21" t="s">
        <v>3</v>
      </c>
      <c r="G39" s="21" t="s">
        <v>3</v>
      </c>
      <c r="H39" s="12"/>
    </row>
    <row r="40" spans="1:15" ht="16.5" hidden="1" customHeight="1" x14ac:dyDescent="0.3">
      <c r="B40" s="7"/>
      <c r="C40" s="21"/>
      <c r="D40" s="21"/>
      <c r="E40" s="21"/>
      <c r="F40" s="21"/>
      <c r="G40" s="21" t="s">
        <v>4</v>
      </c>
      <c r="H40" s="12"/>
    </row>
    <row r="41" spans="1:15" ht="16.5" hidden="1" customHeight="1" x14ac:dyDescent="0.3">
      <c r="B41" s="7"/>
      <c r="C41" s="21"/>
      <c r="D41" s="21"/>
      <c r="E41" s="21"/>
      <c r="F41" s="21" t="s">
        <v>5</v>
      </c>
      <c r="G41" s="21"/>
      <c r="H41" s="12"/>
    </row>
    <row r="42" spans="1:15" ht="16.5" hidden="1" customHeight="1" x14ac:dyDescent="0.3">
      <c r="B42" s="7"/>
      <c r="C42" s="21"/>
      <c r="D42" s="21"/>
      <c r="E42" s="21"/>
      <c r="F42" s="21"/>
      <c r="G42" s="21"/>
      <c r="H42" s="12"/>
    </row>
    <row r="43" spans="1:15" hidden="1" x14ac:dyDescent="0.3">
      <c r="B43" s="7"/>
      <c r="C43" s="21"/>
      <c r="D43" s="21"/>
      <c r="E43" s="21"/>
      <c r="F43" s="21"/>
      <c r="G43" s="21"/>
      <c r="H43" s="8"/>
      <c r="O43" s="14"/>
    </row>
    <row r="44" spans="1:15" ht="16.5" hidden="1" customHeight="1" x14ac:dyDescent="0.3">
      <c r="B44" s="10">
        <f t="array" ref="B44:H44">Dias+8+DATE(CalendárioAno2,CaléndárioMês2Opção,1)-WEEKDAY(DATE(CalendárioAno2,CaléndárioMês2Opção,1),DiaDaSemanaOpção)</f>
        <v>45690</v>
      </c>
      <c r="C44" s="10">
        <v>45691</v>
      </c>
      <c r="D44" s="10">
        <v>45692</v>
      </c>
      <c r="E44" s="10">
        <v>45693</v>
      </c>
      <c r="F44" s="10">
        <v>45694</v>
      </c>
      <c r="G44" s="10">
        <v>45695</v>
      </c>
      <c r="H44" s="11">
        <v>45696</v>
      </c>
    </row>
    <row r="45" spans="1:15" ht="16.5" hidden="1" customHeight="1" x14ac:dyDescent="0.3">
      <c r="B45" s="7"/>
      <c r="C45" s="21" t="s">
        <v>3</v>
      </c>
      <c r="D45" s="21" t="s">
        <v>3</v>
      </c>
      <c r="E45" s="21" t="s">
        <v>3</v>
      </c>
      <c r="F45" s="21" t="s">
        <v>3</v>
      </c>
      <c r="G45" s="21" t="s">
        <v>3</v>
      </c>
      <c r="H45" s="12"/>
    </row>
    <row r="46" spans="1:15" ht="16.5" hidden="1" customHeight="1" x14ac:dyDescent="0.3">
      <c r="B46" s="7"/>
      <c r="C46" s="21" t="s">
        <v>4</v>
      </c>
      <c r="D46" s="21"/>
      <c r="E46" s="21"/>
      <c r="F46" s="21"/>
      <c r="G46" s="21"/>
      <c r="H46" s="12"/>
    </row>
    <row r="47" spans="1:15" ht="16.5" hidden="1" customHeight="1" x14ac:dyDescent="0.3">
      <c r="B47" s="7"/>
      <c r="C47" s="21"/>
      <c r="D47" s="21" t="s">
        <v>5</v>
      </c>
      <c r="E47" s="21" t="s">
        <v>5</v>
      </c>
      <c r="F47" s="21" t="s">
        <v>5</v>
      </c>
      <c r="G47" s="21"/>
      <c r="H47" s="12"/>
    </row>
    <row r="48" spans="1:15" ht="16.5" hidden="1" customHeight="1" x14ac:dyDescent="0.3">
      <c r="B48" s="7"/>
      <c r="C48" s="21"/>
      <c r="D48" s="21"/>
      <c r="E48" s="21"/>
      <c r="F48" s="21"/>
      <c r="G48" s="21"/>
      <c r="H48" s="12"/>
    </row>
    <row r="49" spans="2:15" hidden="1" x14ac:dyDescent="0.3">
      <c r="B49" s="7"/>
      <c r="C49" s="21" t="s">
        <v>7</v>
      </c>
      <c r="D49" s="21" t="s">
        <v>7</v>
      </c>
      <c r="E49" s="21" t="s">
        <v>7</v>
      </c>
      <c r="F49" s="21"/>
      <c r="G49" s="21"/>
      <c r="H49" s="8"/>
      <c r="O49" s="14"/>
    </row>
    <row r="50" spans="2:15" ht="16.5" hidden="1" customHeight="1" x14ac:dyDescent="0.3">
      <c r="B50" s="10">
        <f t="array" ref="B50:H50">Dias+15+DATE(CalendárioAno2,CaléndárioMês2Opção,1)-WEEKDAY(DATE(CalendárioAno2,CaléndárioMês2Opção,1),DiaDaSemanaOpção)</f>
        <v>45697</v>
      </c>
      <c r="C50" s="10">
        <v>45698</v>
      </c>
      <c r="D50" s="10">
        <v>45699</v>
      </c>
      <c r="E50" s="10">
        <v>45700</v>
      </c>
      <c r="F50" s="10">
        <v>45701</v>
      </c>
      <c r="G50" s="10">
        <v>45702</v>
      </c>
      <c r="H50" s="11">
        <v>45703</v>
      </c>
    </row>
    <row r="51" spans="2:15" ht="16.5" hidden="1" customHeight="1" x14ac:dyDescent="0.3">
      <c r="B51" s="7"/>
      <c r="C51" s="21" t="s">
        <v>3</v>
      </c>
      <c r="D51" s="21" t="s">
        <v>3</v>
      </c>
      <c r="E51" s="21" t="s">
        <v>3</v>
      </c>
      <c r="F51" s="21" t="s">
        <v>3</v>
      </c>
      <c r="G51" s="32" t="s">
        <v>8</v>
      </c>
      <c r="H51" s="12"/>
    </row>
    <row r="52" spans="2:15" ht="16.5" hidden="1" customHeight="1" x14ac:dyDescent="0.3">
      <c r="B52" s="7"/>
      <c r="C52" s="21" t="s">
        <v>4</v>
      </c>
      <c r="D52" s="21"/>
      <c r="E52" s="21" t="s">
        <v>4</v>
      </c>
      <c r="F52" s="21"/>
      <c r="G52" s="32"/>
      <c r="H52" s="12"/>
    </row>
    <row r="53" spans="2:15" ht="16.5" hidden="1" customHeight="1" x14ac:dyDescent="0.3">
      <c r="B53" s="7"/>
      <c r="C53" s="21"/>
      <c r="D53" s="21"/>
      <c r="E53" s="21"/>
      <c r="F53" s="21"/>
      <c r="G53" s="32"/>
      <c r="H53" s="12"/>
    </row>
    <row r="54" spans="2:15" ht="16.5" hidden="1" customHeight="1" x14ac:dyDescent="0.3">
      <c r="B54" s="7"/>
      <c r="C54" s="21" t="s">
        <v>6</v>
      </c>
      <c r="D54" s="21" t="s">
        <v>6</v>
      </c>
      <c r="E54" s="21" t="s">
        <v>6</v>
      </c>
      <c r="F54" s="21" t="s">
        <v>6</v>
      </c>
      <c r="G54" s="32"/>
      <c r="H54" s="12"/>
    </row>
    <row r="55" spans="2:15" hidden="1" x14ac:dyDescent="0.3">
      <c r="B55" s="7"/>
      <c r="C55" s="21" t="s">
        <v>7</v>
      </c>
      <c r="D55" s="21" t="s">
        <v>7</v>
      </c>
      <c r="E55" s="21" t="s">
        <v>7</v>
      </c>
      <c r="F55" s="21"/>
      <c r="G55" s="33"/>
      <c r="H55" s="8"/>
      <c r="O55" s="14"/>
    </row>
    <row r="56" spans="2:15" ht="16.5" hidden="1" customHeight="1" x14ac:dyDescent="0.3">
      <c r="B56" s="10">
        <f t="array" ref="B56:H56">Dias+22+DATE(CalendárioAno2,CaléndárioMês2Opção,1)-WEEKDAY(DATE(CalendárioAno2,CaléndárioMês2Opção,1),DiaDaSemanaOpção)</f>
        <v>45704</v>
      </c>
      <c r="C56" s="10">
        <v>45705</v>
      </c>
      <c r="D56" s="10">
        <v>45706</v>
      </c>
      <c r="E56" s="10">
        <v>45707</v>
      </c>
      <c r="F56" s="10">
        <v>45708</v>
      </c>
      <c r="G56" s="10">
        <v>45709</v>
      </c>
      <c r="H56" s="11">
        <v>45710</v>
      </c>
    </row>
    <row r="57" spans="2:15" ht="16.5" hidden="1" customHeight="1" x14ac:dyDescent="0.3">
      <c r="B57" s="7"/>
      <c r="C57" s="21" t="s">
        <v>3</v>
      </c>
      <c r="D57" s="21" t="s">
        <v>3</v>
      </c>
      <c r="E57" s="32" t="s">
        <v>8</v>
      </c>
      <c r="F57" s="21" t="s">
        <v>3</v>
      </c>
      <c r="G57" s="21" t="s">
        <v>3</v>
      </c>
      <c r="H57" s="12"/>
    </row>
    <row r="58" spans="2:15" ht="16.5" hidden="1" customHeight="1" x14ac:dyDescent="0.3">
      <c r="B58" s="7"/>
      <c r="C58" s="21" t="s">
        <v>4</v>
      </c>
      <c r="D58" s="21"/>
      <c r="E58" s="32"/>
      <c r="F58" s="21"/>
      <c r="G58" s="21" t="s">
        <v>4</v>
      </c>
      <c r="H58" s="12"/>
    </row>
    <row r="59" spans="2:15" ht="16.5" hidden="1" customHeight="1" x14ac:dyDescent="0.3">
      <c r="B59" s="7"/>
      <c r="C59" s="21"/>
      <c r="D59" s="21"/>
      <c r="E59" s="32"/>
      <c r="F59" s="21"/>
      <c r="G59" s="21"/>
      <c r="H59" s="12"/>
    </row>
    <row r="60" spans="2:15" ht="16.5" hidden="1" customHeight="1" x14ac:dyDescent="0.3">
      <c r="B60" s="7"/>
      <c r="C60" s="21" t="s">
        <v>6</v>
      </c>
      <c r="D60" s="21" t="s">
        <v>6</v>
      </c>
      <c r="E60" s="32"/>
      <c r="F60" s="21" t="s">
        <v>6</v>
      </c>
      <c r="G60" s="21" t="s">
        <v>6</v>
      </c>
      <c r="H60" s="12"/>
    </row>
    <row r="61" spans="2:15" hidden="1" x14ac:dyDescent="0.3">
      <c r="B61" s="7"/>
      <c r="C61" s="21"/>
      <c r="D61" s="21"/>
      <c r="E61" s="33"/>
      <c r="F61" s="21"/>
      <c r="G61" s="21"/>
      <c r="H61" s="8"/>
      <c r="O61" s="14"/>
    </row>
    <row r="62" spans="2:15" ht="16.5" hidden="1" customHeight="1" x14ac:dyDescent="0.3">
      <c r="B62" s="10">
        <f t="array" ref="B62:H62">Dias+29+DATE(CalendárioAno2,CaléndárioMês2Opção,1)-WEEKDAY(DATE(CalendárioAno2,CaléndárioMês2Opção,1),DiaDaSemanaOpção)</f>
        <v>45711</v>
      </c>
      <c r="C62" s="10">
        <v>45712</v>
      </c>
      <c r="D62" s="10">
        <v>45713</v>
      </c>
      <c r="E62" s="10">
        <v>45714</v>
      </c>
      <c r="F62" s="10">
        <v>45715</v>
      </c>
      <c r="G62" s="10">
        <v>45716</v>
      </c>
      <c r="H62" s="11">
        <v>45717</v>
      </c>
    </row>
    <row r="63" spans="2:15" ht="16.5" hidden="1" customHeight="1" x14ac:dyDescent="0.3">
      <c r="B63" s="7"/>
      <c r="C63" s="21" t="s">
        <v>3</v>
      </c>
      <c r="D63" s="21" t="s">
        <v>3</v>
      </c>
      <c r="E63" s="21" t="s">
        <v>3</v>
      </c>
      <c r="F63" s="21" t="s">
        <v>3</v>
      </c>
      <c r="G63" s="21" t="s">
        <v>3</v>
      </c>
      <c r="H63" s="12"/>
    </row>
    <row r="64" spans="2:15" ht="16.5" hidden="1" customHeight="1" x14ac:dyDescent="0.3">
      <c r="B64" s="7"/>
      <c r="C64" s="21" t="s">
        <v>4</v>
      </c>
      <c r="D64" s="21"/>
      <c r="E64" s="21" t="s">
        <v>4</v>
      </c>
      <c r="F64" s="21"/>
      <c r="G64" s="21" t="s">
        <v>4</v>
      </c>
      <c r="H64" s="12"/>
    </row>
    <row r="65" spans="1:15" ht="16.5" hidden="1" customHeight="1" x14ac:dyDescent="0.3">
      <c r="B65" s="7"/>
      <c r="C65" s="21"/>
      <c r="D65" s="21"/>
      <c r="E65" s="21"/>
      <c r="F65" s="21"/>
      <c r="G65" s="21"/>
      <c r="H65" s="12"/>
    </row>
    <row r="66" spans="1:15" ht="16.5" hidden="1" customHeight="1" x14ac:dyDescent="0.3">
      <c r="B66" s="7"/>
      <c r="C66" s="21" t="s">
        <v>6</v>
      </c>
      <c r="D66" s="21" t="s">
        <v>6</v>
      </c>
      <c r="E66" s="21" t="s">
        <v>6</v>
      </c>
      <c r="F66" s="21" t="s">
        <v>6</v>
      </c>
      <c r="G66" s="21" t="s">
        <v>6</v>
      </c>
      <c r="H66" s="12"/>
    </row>
    <row r="67" spans="1:15" hidden="1" x14ac:dyDescent="0.3">
      <c r="B67" s="7"/>
      <c r="C67" s="21"/>
      <c r="D67" s="21"/>
      <c r="E67" s="21"/>
      <c r="F67" s="21"/>
      <c r="G67" s="21"/>
      <c r="H67" s="8"/>
      <c r="O67" s="14"/>
    </row>
    <row r="68" spans="1:15" ht="16.5" hidden="1" customHeight="1" x14ac:dyDescent="0.3">
      <c r="B68" s="10">
        <f t="array" ref="B68:C68">Dias+36+DATE(CalendárioAno2,CaléndárioMês2Opção,1)-WEEKDAY(DATE(CalendárioAno2,CaléndárioMês2Opção,1),DiaDaSemanaOpção)</f>
        <v>45718</v>
      </c>
      <c r="C68" s="10">
        <v>45719</v>
      </c>
      <c r="D68" s="41" t="s">
        <v>0</v>
      </c>
      <c r="E68" s="41"/>
      <c r="F68" s="41"/>
      <c r="G68" s="41"/>
      <c r="H68" s="41"/>
    </row>
    <row r="69" spans="1:15" hidden="1" x14ac:dyDescent="0.3">
      <c r="B69" s="7"/>
      <c r="C69" s="7"/>
      <c r="D69" s="38" t="s">
        <v>10</v>
      </c>
      <c r="E69" s="39"/>
      <c r="F69" s="39"/>
      <c r="G69" s="39"/>
      <c r="H69" s="39"/>
    </row>
    <row r="70" spans="1:15" ht="54" hidden="1" customHeight="1" x14ac:dyDescent="0.7">
      <c r="A70" s="2"/>
      <c r="B70" s="1">
        <f>YEAR(DATE(CalendárioAno2,CaléndárioMês2Opção+1,1))</f>
        <v>2025</v>
      </c>
      <c r="C70" s="31" t="str">
        <f>TEXT(DATE(CalendárioAno2,CaléndárioMês2Opção+1,1),"mmmm")</f>
        <v>março</v>
      </c>
      <c r="D70" s="31"/>
      <c r="E70" s="31"/>
      <c r="F70" s="6"/>
      <c r="G70" s="6"/>
      <c r="H70" s="2"/>
    </row>
    <row r="71" spans="1:15" ht="14.25" hidden="1" customHeight="1" x14ac:dyDescent="0.3">
      <c r="A71" s="3"/>
      <c r="B71" s="4" t="str">
        <f>UPPER(TEXT(B72,"dddd"))</f>
        <v>DOMINGO</v>
      </c>
      <c r="C71" s="5" t="str">
        <f t="shared" ref="C71" si="2">UPPER(TEXT(C72,"dddd"))</f>
        <v>SEGUNDA-FEIRA</v>
      </c>
      <c r="D71" s="4" t="str">
        <f t="shared" ref="D71" si="3">UPPER(TEXT(D72,"dddd"))</f>
        <v>TERÇA-FEIRA</v>
      </c>
      <c r="E71" s="5" t="str">
        <f t="shared" ref="E71" si="4">UPPER(TEXT(E72,"dddd"))</f>
        <v>QUARTA-FEIRA</v>
      </c>
      <c r="F71" s="4" t="str">
        <f t="shared" ref="F71" si="5">UPPER(TEXT(F72,"dddd"))</f>
        <v>QUINTA-FEIRA</v>
      </c>
      <c r="G71" s="5" t="str">
        <f t="shared" ref="G71" si="6">UPPER(TEXT(G72,"dddd"))</f>
        <v>SEXTA-FEIRA</v>
      </c>
      <c r="H71" s="4" t="str">
        <f t="shared" ref="H71" si="7">UPPER(TEXT(H72,"dddd"))</f>
        <v>SÁBADO</v>
      </c>
    </row>
    <row r="72" spans="1:15" ht="16.5" hidden="1" customHeight="1" x14ac:dyDescent="0.3">
      <c r="B72" s="10">
        <f t="array" ref="B72:H72">Dias+1+DATE(CalendárioAno3,CaléndárioMês3Opção,1)-WEEKDAY(DATE(CalendárioAno3,CaléndárioMês3Opção,1),DiaDaSemanaOpção)</f>
        <v>45711</v>
      </c>
      <c r="C72" s="10">
        <v>45712</v>
      </c>
      <c r="D72" s="10">
        <v>45713</v>
      </c>
      <c r="E72" s="10">
        <v>45714</v>
      </c>
      <c r="F72" s="10">
        <v>45715</v>
      </c>
      <c r="G72" s="10">
        <v>45716</v>
      </c>
      <c r="H72" s="11">
        <v>45717</v>
      </c>
    </row>
    <row r="73" spans="1:15" ht="16.5" hidden="1" customHeight="1" x14ac:dyDescent="0.3">
      <c r="B73" s="10"/>
      <c r="C73" s="10"/>
      <c r="D73" s="10"/>
      <c r="E73" s="10"/>
      <c r="F73" s="10"/>
      <c r="G73" s="10"/>
      <c r="H73" s="12"/>
    </row>
    <row r="74" spans="1:15" ht="56.25" hidden="1" customHeight="1" x14ac:dyDescent="0.3">
      <c r="B74" s="7"/>
      <c r="C74" s="7"/>
      <c r="D74" s="7"/>
      <c r="E74" s="7"/>
      <c r="F74" s="7"/>
      <c r="G74" s="7"/>
      <c r="H74" s="8"/>
    </row>
    <row r="75" spans="1:15" ht="16.5" hidden="1" customHeight="1" x14ac:dyDescent="0.3">
      <c r="B75" s="10">
        <f t="array" ref="B75:H75">Dias+8+DATE(CalendárioAno3,CaléndárioMês3Opção,1)-WEEKDAY(DATE(CalendárioAno3,CaléndárioMês3Opção,1),DiaDaSemanaOpção)</f>
        <v>45718</v>
      </c>
      <c r="C75" s="10">
        <v>45719</v>
      </c>
      <c r="D75" s="10">
        <v>45720</v>
      </c>
      <c r="E75" s="10">
        <v>45721</v>
      </c>
      <c r="F75" s="10">
        <v>45722</v>
      </c>
      <c r="G75" s="10">
        <v>45723</v>
      </c>
      <c r="H75" s="11">
        <v>45724</v>
      </c>
    </row>
    <row r="76" spans="1:15" ht="56.25" hidden="1" customHeight="1" x14ac:dyDescent="0.3">
      <c r="B76" s="7"/>
      <c r="C76" s="7"/>
      <c r="D76" s="7"/>
      <c r="E76" s="7"/>
      <c r="F76" s="7"/>
      <c r="G76" s="7"/>
      <c r="H76" s="8"/>
    </row>
    <row r="77" spans="1:15" ht="16.5" hidden="1" customHeight="1" x14ac:dyDescent="0.3">
      <c r="B77" s="10">
        <f t="array" ref="B77:H77">Dias+15+DATE(CalendárioAno3,CaléndárioMês3Opção,1)-WEEKDAY(DATE(CalendárioAno3,CaléndárioMês3Opção,1),DiaDaSemanaOpção)</f>
        <v>45725</v>
      </c>
      <c r="C77" s="10">
        <v>45726</v>
      </c>
      <c r="D77" s="10">
        <v>45727</v>
      </c>
      <c r="E77" s="10">
        <v>45728</v>
      </c>
      <c r="F77" s="10">
        <v>45729</v>
      </c>
      <c r="G77" s="10">
        <v>45730</v>
      </c>
      <c r="H77" s="11">
        <v>45731</v>
      </c>
    </row>
    <row r="78" spans="1:15" ht="56.25" hidden="1" customHeight="1" x14ac:dyDescent="0.3">
      <c r="B78" s="7"/>
      <c r="C78" s="7"/>
      <c r="D78" s="7"/>
      <c r="E78" s="7"/>
      <c r="F78" s="7"/>
      <c r="G78" s="7"/>
      <c r="H78" s="8"/>
    </row>
    <row r="79" spans="1:15" ht="16.5" hidden="1" customHeight="1" x14ac:dyDescent="0.3">
      <c r="B79" s="10">
        <f t="array" ref="B79:H79">Dias+22+DATE(CalendárioAno3,CaléndárioMês3Opção,1)-WEEKDAY(DATE(CalendárioAno3,CaléndárioMês3Opção,1),DiaDaSemanaOpção)</f>
        <v>45732</v>
      </c>
      <c r="C79" s="10">
        <v>45733</v>
      </c>
      <c r="D79" s="10">
        <v>45734</v>
      </c>
      <c r="E79" s="10">
        <v>45735</v>
      </c>
      <c r="F79" s="10">
        <v>45736</v>
      </c>
      <c r="G79" s="10">
        <v>45737</v>
      </c>
      <c r="H79" s="11">
        <v>45738</v>
      </c>
    </row>
    <row r="80" spans="1:15" ht="56.25" hidden="1" customHeight="1" x14ac:dyDescent="0.3">
      <c r="B80" s="7"/>
      <c r="C80" s="7"/>
      <c r="D80" s="7"/>
      <c r="E80" s="7"/>
      <c r="F80" s="7"/>
      <c r="G80" s="7"/>
      <c r="H80" s="8"/>
    </row>
    <row r="81" spans="1:8" ht="16.5" hidden="1" customHeight="1" x14ac:dyDescent="0.3">
      <c r="B81" s="10">
        <f t="array" ref="B81:H81">Dias+29+DATE(CalendárioAno3,CaléndárioMês3Opção,1)-WEEKDAY(DATE(CalendárioAno3,CaléndárioMês3Opção,1),DiaDaSemanaOpção)</f>
        <v>45739</v>
      </c>
      <c r="C81" s="10">
        <v>45740</v>
      </c>
      <c r="D81" s="10">
        <v>45741</v>
      </c>
      <c r="E81" s="10">
        <v>45742</v>
      </c>
      <c r="F81" s="10">
        <v>45743</v>
      </c>
      <c r="G81" s="10">
        <v>45744</v>
      </c>
      <c r="H81" s="11">
        <v>45745</v>
      </c>
    </row>
    <row r="82" spans="1:8" ht="57" hidden="1" customHeight="1" x14ac:dyDescent="0.3">
      <c r="B82" s="7"/>
      <c r="C82" s="7"/>
      <c r="D82" s="7"/>
      <c r="E82" s="7"/>
      <c r="F82" s="7"/>
      <c r="G82" s="7"/>
      <c r="H82" s="9"/>
    </row>
    <row r="83" spans="1:8" ht="16.5" hidden="1" customHeight="1" x14ac:dyDescent="0.3">
      <c r="B83" s="10">
        <f t="array" ref="B83:C83">Dias+36+DATE(CalendárioAno3,CaléndárioMês3Opção,1)-WEEKDAY(DATE(CalendárioAno3,CaléndárioMês3Opção,1),DiaDaSemanaOpção)</f>
        <v>45746</v>
      </c>
      <c r="C83" s="10">
        <v>45747</v>
      </c>
      <c r="D83" s="41" t="s">
        <v>0</v>
      </c>
      <c r="E83" s="41"/>
      <c r="F83" s="41"/>
      <c r="G83" s="41"/>
      <c r="H83" s="41"/>
    </row>
    <row r="84" spans="1:8" ht="63.75" hidden="1" customHeight="1" x14ac:dyDescent="0.3">
      <c r="B84" s="7"/>
      <c r="C84" s="7"/>
      <c r="D84" s="40" t="s">
        <v>9</v>
      </c>
      <c r="E84" s="39"/>
      <c r="F84" s="39"/>
      <c r="G84" s="39"/>
      <c r="H84" s="39"/>
    </row>
    <row r="85" spans="1:8" ht="54" hidden="1" customHeight="1" x14ac:dyDescent="0.7">
      <c r="A85" s="2"/>
      <c r="B85" s="1">
        <f>YEAR(DATE(CalendárioAno3,CaléndárioMês3Opção+1,1))</f>
        <v>2025</v>
      </c>
      <c r="C85" s="31" t="str">
        <f>TEXT(DATE(CalendárioAno3,CaléndárioMês3Opção+1,1),"mmmm")</f>
        <v>abril</v>
      </c>
      <c r="D85" s="31"/>
      <c r="E85" s="31"/>
      <c r="F85" s="6"/>
      <c r="G85" s="6"/>
      <c r="H85" s="2"/>
    </row>
    <row r="86" spans="1:8" ht="14.25" hidden="1" customHeight="1" x14ac:dyDescent="0.3">
      <c r="A86" s="3"/>
      <c r="B86" s="4" t="str">
        <f>UPPER(TEXT(B87,"dddd"))</f>
        <v>DOMINGO</v>
      </c>
      <c r="C86" s="5" t="str">
        <f t="shared" ref="C86" si="8">UPPER(TEXT(C87,"dddd"))</f>
        <v>SEGUNDA-FEIRA</v>
      </c>
      <c r="D86" s="4" t="str">
        <f t="shared" ref="D86" si="9">UPPER(TEXT(D87,"dddd"))</f>
        <v>TERÇA-FEIRA</v>
      </c>
      <c r="E86" s="5" t="str">
        <f t="shared" ref="E86" si="10">UPPER(TEXT(E87,"dddd"))</f>
        <v>QUARTA-FEIRA</v>
      </c>
      <c r="F86" s="4" t="str">
        <f t="shared" ref="F86" si="11">UPPER(TEXT(F87,"dddd"))</f>
        <v>QUINTA-FEIRA</v>
      </c>
      <c r="G86" s="5" t="str">
        <f t="shared" ref="G86" si="12">UPPER(TEXT(G87,"dddd"))</f>
        <v>SEXTA-FEIRA</v>
      </c>
      <c r="H86" s="4" t="str">
        <f t="shared" ref="H86" si="13">UPPER(TEXT(H87,"dddd"))</f>
        <v>SÁBADO</v>
      </c>
    </row>
    <row r="87" spans="1:8" ht="16.5" hidden="1" customHeight="1" x14ac:dyDescent="0.3">
      <c r="B87" s="10">
        <f t="array" ref="B87:H87">Dias+1+DATE(CalendárioAno4,CaléndárioMês4Opção,1)-WEEKDAY(DATE(CalendárioAno4,CaléndárioMês4Opção,1),DiaDaSemanaOpção)</f>
        <v>45746</v>
      </c>
      <c r="C87" s="10">
        <v>45747</v>
      </c>
      <c r="D87" s="10">
        <v>45748</v>
      </c>
      <c r="E87" s="10">
        <v>45749</v>
      </c>
      <c r="F87" s="10">
        <v>45750</v>
      </c>
      <c r="G87" s="10">
        <v>45751</v>
      </c>
      <c r="H87" s="11">
        <v>45752</v>
      </c>
    </row>
    <row r="88" spans="1:8" ht="56.25" hidden="1" customHeight="1" x14ac:dyDescent="0.3">
      <c r="B88" s="7"/>
      <c r="C88" s="7"/>
      <c r="D88" s="7"/>
      <c r="E88" s="7"/>
      <c r="F88" s="7"/>
      <c r="G88" s="7"/>
      <c r="H88" s="8"/>
    </row>
    <row r="89" spans="1:8" ht="16.5" hidden="1" customHeight="1" x14ac:dyDescent="0.3">
      <c r="B89" s="10">
        <f t="array" ref="B89:H89">Dias+8+DATE(CalendárioAno4,CaléndárioMês4Opção,1)-WEEKDAY(DATE(CalendárioAno4,CaléndárioMês4Opção,1),DiaDaSemanaOpção)</f>
        <v>45753</v>
      </c>
      <c r="C89" s="10">
        <v>45754</v>
      </c>
      <c r="D89" s="10">
        <v>45755</v>
      </c>
      <c r="E89" s="10">
        <v>45756</v>
      </c>
      <c r="F89" s="10">
        <v>45757</v>
      </c>
      <c r="G89" s="10">
        <v>45758</v>
      </c>
      <c r="H89" s="11">
        <v>45759</v>
      </c>
    </row>
    <row r="90" spans="1:8" ht="56.25" hidden="1" customHeight="1" x14ac:dyDescent="0.3">
      <c r="B90" s="7"/>
      <c r="C90" s="7"/>
      <c r="D90" s="7"/>
      <c r="E90" s="7"/>
      <c r="F90" s="7"/>
      <c r="G90" s="7"/>
      <c r="H90" s="8"/>
    </row>
    <row r="91" spans="1:8" ht="16.5" hidden="1" customHeight="1" x14ac:dyDescent="0.3">
      <c r="B91" s="10">
        <f t="array" ref="B91:H91">Dias+15+DATE(CalendárioAno4,CaléndárioMês4Opção,1)-WEEKDAY(DATE(CalendárioAno4,CaléndárioMês4Opção,1),DiaDaSemanaOpção)</f>
        <v>45760</v>
      </c>
      <c r="C91" s="10">
        <v>45761</v>
      </c>
      <c r="D91" s="10">
        <v>45762</v>
      </c>
      <c r="E91" s="10">
        <v>45763</v>
      </c>
      <c r="F91" s="10">
        <v>45764</v>
      </c>
      <c r="G91" s="10">
        <v>45765</v>
      </c>
      <c r="H91" s="11">
        <v>45766</v>
      </c>
    </row>
    <row r="92" spans="1:8" ht="56.25" hidden="1" customHeight="1" x14ac:dyDescent="0.3">
      <c r="B92" s="7"/>
      <c r="C92" s="7"/>
      <c r="D92" s="7"/>
      <c r="E92" s="7"/>
      <c r="F92" s="7"/>
      <c r="G92" s="7"/>
      <c r="H92" s="8"/>
    </row>
    <row r="93" spans="1:8" ht="16.5" hidden="1" customHeight="1" x14ac:dyDescent="0.3">
      <c r="B93" s="10">
        <f t="array" ref="B93:H93">Dias+22+DATE(CalendárioAno4,CaléndárioMês4Opção,1)-WEEKDAY(DATE(CalendárioAno4,CaléndárioMês4Opção,1),DiaDaSemanaOpção)</f>
        <v>45767</v>
      </c>
      <c r="C93" s="10">
        <v>45768</v>
      </c>
      <c r="D93" s="10">
        <v>45769</v>
      </c>
      <c r="E93" s="10">
        <v>45770</v>
      </c>
      <c r="F93" s="10">
        <v>45771</v>
      </c>
      <c r="G93" s="10">
        <v>45772</v>
      </c>
      <c r="H93" s="11">
        <v>45773</v>
      </c>
    </row>
    <row r="94" spans="1:8" ht="56.25" hidden="1" customHeight="1" x14ac:dyDescent="0.3">
      <c r="B94" s="7"/>
      <c r="C94" s="7"/>
      <c r="D94" s="7"/>
      <c r="E94" s="7"/>
      <c r="F94" s="7"/>
      <c r="G94" s="7"/>
      <c r="H94" s="8"/>
    </row>
    <row r="95" spans="1:8" ht="16.5" hidden="1" customHeight="1" x14ac:dyDescent="0.3">
      <c r="B95" s="10">
        <f t="array" ref="B95:H95">Dias+29+DATE(CalendárioAno4,CaléndárioMês4Opção,1)-WEEKDAY(DATE(CalendárioAno4,CaléndárioMês4Opção,1),DiaDaSemanaOpção)</f>
        <v>45774</v>
      </c>
      <c r="C95" s="10">
        <v>45775</v>
      </c>
      <c r="D95" s="10">
        <v>45776</v>
      </c>
      <c r="E95" s="10">
        <v>45777</v>
      </c>
      <c r="F95" s="10">
        <v>45778</v>
      </c>
      <c r="G95" s="10">
        <v>45779</v>
      </c>
      <c r="H95" s="11">
        <v>45780</v>
      </c>
    </row>
    <row r="96" spans="1:8" ht="57" hidden="1" customHeight="1" x14ac:dyDescent="0.3">
      <c r="B96" s="7"/>
      <c r="C96" s="7"/>
      <c r="D96" s="7"/>
      <c r="E96" s="7"/>
      <c r="F96" s="7"/>
      <c r="G96" s="7"/>
      <c r="H96" s="9"/>
    </row>
    <row r="97" spans="1:8" ht="16.5" hidden="1" customHeight="1" x14ac:dyDescent="0.3">
      <c r="B97" s="10">
        <f t="array" ref="B97:C97">Dias+36+DATE(CalendárioAno4,CaléndárioMês4Opção,1)-WEEKDAY(DATE(CalendárioAno4,CaléndárioMês4Opção,1),DiaDaSemanaOpção)</f>
        <v>45781</v>
      </c>
      <c r="C97" s="10">
        <v>45782</v>
      </c>
      <c r="D97" s="35" t="s">
        <v>0</v>
      </c>
      <c r="E97" s="36"/>
      <c r="F97" s="36"/>
      <c r="G97" s="36"/>
      <c r="H97" s="36"/>
    </row>
    <row r="98" spans="1:8" ht="63.75" hidden="1" customHeight="1" x14ac:dyDescent="0.3">
      <c r="B98" s="7"/>
      <c r="C98" s="7"/>
      <c r="D98" s="39"/>
      <c r="E98" s="39"/>
      <c r="F98" s="39"/>
      <c r="G98" s="39"/>
      <c r="H98" s="39"/>
    </row>
    <row r="99" spans="1:8" ht="54" hidden="1" customHeight="1" x14ac:dyDescent="0.7">
      <c r="A99" s="2"/>
      <c r="B99" s="1">
        <f>YEAR(DATE(CalendárioAno4,CaléndárioMês4Opção+1,1))</f>
        <v>2025</v>
      </c>
      <c r="C99" s="31" t="str">
        <f>TEXT(DATE(CalendárioAno4,CaléndárioMês4Opção+1,1),"mmmm")</f>
        <v>maio</v>
      </c>
      <c r="D99" s="31"/>
      <c r="E99" s="31"/>
      <c r="F99" s="6"/>
      <c r="G99" s="6"/>
      <c r="H99" s="2"/>
    </row>
    <row r="100" spans="1:8" ht="14.25" hidden="1" customHeight="1" x14ac:dyDescent="0.3">
      <c r="A100" s="3"/>
      <c r="B100" s="4" t="str">
        <f>UPPER(TEXT(B101,"dddd"))</f>
        <v>DOMINGO</v>
      </c>
      <c r="C100" s="5" t="str">
        <f t="shared" ref="C100" si="14">UPPER(TEXT(C101,"dddd"))</f>
        <v>SEGUNDA-FEIRA</v>
      </c>
      <c r="D100" s="4" t="str">
        <f t="shared" ref="D100" si="15">UPPER(TEXT(D101,"dddd"))</f>
        <v>TERÇA-FEIRA</v>
      </c>
      <c r="E100" s="5" t="str">
        <f t="shared" ref="E100" si="16">UPPER(TEXT(E101,"dddd"))</f>
        <v>QUARTA-FEIRA</v>
      </c>
      <c r="F100" s="4" t="str">
        <f t="shared" ref="F100" si="17">UPPER(TEXT(F101,"dddd"))</f>
        <v>QUINTA-FEIRA</v>
      </c>
      <c r="G100" s="5" t="str">
        <f t="shared" ref="G100" si="18">UPPER(TEXT(G101,"dddd"))</f>
        <v>SEXTA-FEIRA</v>
      </c>
      <c r="H100" s="4" t="str">
        <f t="shared" ref="H100" si="19">UPPER(TEXT(H101,"dddd"))</f>
        <v>SÁBADO</v>
      </c>
    </row>
    <row r="101" spans="1:8" ht="16.5" hidden="1" customHeight="1" x14ac:dyDescent="0.3">
      <c r="B101" s="10">
        <f t="array" ref="B101:H101">Dias+1+DATE(CalendárioAno5,CaléndárioMês5Opção,1)-WEEKDAY(DATE(CalendárioAno5,CaléndárioMês5Opção,1),DiaDaSemanaOpção)</f>
        <v>45774</v>
      </c>
      <c r="C101" s="10">
        <v>45775</v>
      </c>
      <c r="D101" s="10">
        <v>45776</v>
      </c>
      <c r="E101" s="10">
        <v>45777</v>
      </c>
      <c r="F101" s="10">
        <v>45778</v>
      </c>
      <c r="G101" s="10">
        <v>45779</v>
      </c>
      <c r="H101" s="11">
        <v>45780</v>
      </c>
    </row>
    <row r="102" spans="1:8" ht="56.25" hidden="1" customHeight="1" x14ac:dyDescent="0.3">
      <c r="B102" s="7"/>
      <c r="C102" s="7"/>
      <c r="D102" s="7"/>
      <c r="E102" s="7"/>
      <c r="F102" s="7"/>
      <c r="G102" s="7"/>
      <c r="H102" s="8"/>
    </row>
    <row r="103" spans="1:8" ht="16.5" hidden="1" customHeight="1" x14ac:dyDescent="0.3">
      <c r="B103" s="10">
        <f t="array" ref="B103:H103">Dias+8+DATE(CalendárioAno5,CaléndárioMês5Opção,1)-WEEKDAY(DATE(CalendárioAno5,CaléndárioMês5Opção,1),DiaDaSemanaOpção)</f>
        <v>45781</v>
      </c>
      <c r="C103" s="10">
        <v>45782</v>
      </c>
      <c r="D103" s="10">
        <v>45783</v>
      </c>
      <c r="E103" s="10">
        <v>45784</v>
      </c>
      <c r="F103" s="10">
        <v>45785</v>
      </c>
      <c r="G103" s="10">
        <v>45786</v>
      </c>
      <c r="H103" s="11">
        <v>45787</v>
      </c>
    </row>
    <row r="104" spans="1:8" ht="56.25" hidden="1" customHeight="1" x14ac:dyDescent="0.3">
      <c r="B104" s="7"/>
      <c r="C104" s="7"/>
      <c r="D104" s="7"/>
      <c r="E104" s="7"/>
      <c r="F104" s="7"/>
      <c r="G104" s="7"/>
      <c r="H104" s="8"/>
    </row>
    <row r="105" spans="1:8" ht="16.5" hidden="1" customHeight="1" x14ac:dyDescent="0.3">
      <c r="B105" s="10">
        <f t="array" ref="B105:H105">Dias+15+DATE(CalendárioAno5,CaléndárioMês5Opção,1)-WEEKDAY(DATE(CalendárioAno5,CaléndárioMês5Opção,1),DiaDaSemanaOpção)</f>
        <v>45788</v>
      </c>
      <c r="C105" s="10">
        <v>45789</v>
      </c>
      <c r="D105" s="10">
        <v>45790</v>
      </c>
      <c r="E105" s="10">
        <v>45791</v>
      </c>
      <c r="F105" s="10">
        <v>45792</v>
      </c>
      <c r="G105" s="10">
        <v>45793</v>
      </c>
      <c r="H105" s="11">
        <v>45794</v>
      </c>
    </row>
    <row r="106" spans="1:8" ht="56.25" hidden="1" customHeight="1" x14ac:dyDescent="0.3">
      <c r="B106" s="7"/>
      <c r="C106" s="7"/>
      <c r="D106" s="7"/>
      <c r="E106" s="7"/>
      <c r="F106" s="7"/>
      <c r="G106" s="7"/>
      <c r="H106" s="8"/>
    </row>
    <row r="107" spans="1:8" ht="16.5" hidden="1" customHeight="1" x14ac:dyDescent="0.3">
      <c r="B107" s="10">
        <f t="array" ref="B107:H107">Dias+22+DATE(CalendárioAno5,CaléndárioMês5Opção,1)-WEEKDAY(DATE(CalendárioAno5,CaléndárioMês5Opção,1),DiaDaSemanaOpção)</f>
        <v>45795</v>
      </c>
      <c r="C107" s="10">
        <v>45796</v>
      </c>
      <c r="D107" s="10">
        <v>45797</v>
      </c>
      <c r="E107" s="10">
        <v>45798</v>
      </c>
      <c r="F107" s="10">
        <v>45799</v>
      </c>
      <c r="G107" s="10">
        <v>45800</v>
      </c>
      <c r="H107" s="11">
        <v>45801</v>
      </c>
    </row>
    <row r="108" spans="1:8" ht="56.25" hidden="1" customHeight="1" x14ac:dyDescent="0.3">
      <c r="B108" s="7"/>
      <c r="C108" s="7"/>
      <c r="D108" s="7"/>
      <c r="E108" s="7"/>
      <c r="F108" s="7"/>
      <c r="G108" s="7"/>
      <c r="H108" s="8"/>
    </row>
    <row r="109" spans="1:8" ht="16.5" hidden="1" customHeight="1" x14ac:dyDescent="0.3">
      <c r="B109" s="10">
        <f t="array" ref="B109:H109">Dias+29+DATE(CalendárioAno5,CaléndárioMês5Opção,1)-WEEKDAY(DATE(CalendárioAno5,CaléndárioMês5Opção,1),DiaDaSemanaOpção)</f>
        <v>45802</v>
      </c>
      <c r="C109" s="10">
        <v>45803</v>
      </c>
      <c r="D109" s="10">
        <v>45804</v>
      </c>
      <c r="E109" s="10">
        <v>45805</v>
      </c>
      <c r="F109" s="10">
        <v>45806</v>
      </c>
      <c r="G109" s="10">
        <v>45807</v>
      </c>
      <c r="H109" s="11">
        <v>45808</v>
      </c>
    </row>
    <row r="110" spans="1:8" ht="57" hidden="1" customHeight="1" x14ac:dyDescent="0.3">
      <c r="B110" s="7"/>
      <c r="C110" s="7"/>
      <c r="D110" s="7"/>
      <c r="E110" s="7"/>
      <c r="F110" s="7"/>
      <c r="G110" s="7"/>
      <c r="H110" s="9"/>
    </row>
    <row r="111" spans="1:8" ht="16.5" hidden="1" customHeight="1" x14ac:dyDescent="0.3">
      <c r="B111" s="10">
        <f t="array" ref="B111:C111">Dias+36+DATE(CalendárioAno5,CaléndárioMês5Opção,1)-WEEKDAY(DATE(CalendárioAno5,CaléndárioMês5Opção,1),DiaDaSemanaOpção)</f>
        <v>45809</v>
      </c>
      <c r="C111" s="10">
        <v>45810</v>
      </c>
      <c r="D111" s="35" t="s">
        <v>0</v>
      </c>
      <c r="E111" s="36"/>
      <c r="F111" s="36"/>
      <c r="G111" s="36"/>
      <c r="H111" s="36"/>
    </row>
    <row r="112" spans="1:8" ht="63.75" hidden="1" customHeight="1" x14ac:dyDescent="0.3">
      <c r="B112" s="7"/>
      <c r="C112" s="7"/>
      <c r="D112" s="39"/>
      <c r="E112" s="39"/>
      <c r="F112" s="39"/>
      <c r="G112" s="39"/>
      <c r="H112" s="39"/>
    </row>
    <row r="113" spans="1:8" ht="54" hidden="1" customHeight="1" x14ac:dyDescent="0.7">
      <c r="A113" s="2"/>
      <c r="B113" s="1">
        <f>YEAR(DATE(CalendárioAno5,CaléndárioMês5Opção+1,1))</f>
        <v>2025</v>
      </c>
      <c r="C113" s="31" t="str">
        <f>TEXT(DATE(CalendárioAno5,CaléndárioMês5Opção+1,1),"mmmm")</f>
        <v>junho</v>
      </c>
      <c r="D113" s="31"/>
      <c r="E113" s="31"/>
      <c r="F113" s="6"/>
      <c r="G113" s="6"/>
      <c r="H113" s="2"/>
    </row>
    <row r="114" spans="1:8" ht="14.25" hidden="1" customHeight="1" x14ac:dyDescent="0.3">
      <c r="A114" s="3"/>
      <c r="B114" s="4" t="str">
        <f>UPPER(TEXT(B115,"dddd"))</f>
        <v>DOMINGO</v>
      </c>
      <c r="C114" s="5" t="str">
        <f t="shared" ref="C114" si="20">UPPER(TEXT(C115,"dddd"))</f>
        <v>SEGUNDA-FEIRA</v>
      </c>
      <c r="D114" s="4" t="str">
        <f t="shared" ref="D114" si="21">UPPER(TEXT(D115,"dddd"))</f>
        <v>TERÇA-FEIRA</v>
      </c>
      <c r="E114" s="5" t="str">
        <f t="shared" ref="E114" si="22">UPPER(TEXT(E115,"dddd"))</f>
        <v>QUARTA-FEIRA</v>
      </c>
      <c r="F114" s="4" t="str">
        <f t="shared" ref="F114" si="23">UPPER(TEXT(F115,"dddd"))</f>
        <v>QUINTA-FEIRA</v>
      </c>
      <c r="G114" s="5" t="str">
        <f t="shared" ref="G114" si="24">UPPER(TEXT(G115,"dddd"))</f>
        <v>SEXTA-FEIRA</v>
      </c>
      <c r="H114" s="4" t="str">
        <f t="shared" ref="H114" si="25">UPPER(TEXT(H115,"dddd"))</f>
        <v>SÁBADO</v>
      </c>
    </row>
    <row r="115" spans="1:8" ht="16.5" hidden="1" customHeight="1" x14ac:dyDescent="0.3">
      <c r="B115" s="10">
        <f t="array" ref="B115:H115">Dias+1+DATE(CalendárioAno6,CaléndárioMês6Opção,1)-WEEKDAY(DATE(CalendárioAno6,CaléndárioMês6Opção,1),DiaDaSemanaOpção)</f>
        <v>45809</v>
      </c>
      <c r="C115" s="10">
        <v>45810</v>
      </c>
      <c r="D115" s="10">
        <v>45811</v>
      </c>
      <c r="E115" s="10">
        <v>45812</v>
      </c>
      <c r="F115" s="10">
        <v>45813</v>
      </c>
      <c r="G115" s="10">
        <v>45814</v>
      </c>
      <c r="H115" s="11">
        <v>45815</v>
      </c>
    </row>
    <row r="116" spans="1:8" ht="56.25" hidden="1" customHeight="1" x14ac:dyDescent="0.3">
      <c r="B116" s="7"/>
      <c r="C116" s="7"/>
      <c r="D116" s="7"/>
      <c r="E116" s="7"/>
      <c r="F116" s="7"/>
      <c r="G116" s="7"/>
      <c r="H116" s="8"/>
    </row>
    <row r="117" spans="1:8" ht="16.5" hidden="1" customHeight="1" x14ac:dyDescent="0.3">
      <c r="B117" s="10">
        <f t="array" ref="B117:H117">Dias+8+DATE(CalendárioAno6,CaléndárioMês6Opção,1)-WEEKDAY(DATE(CalendárioAno6,CaléndárioMês6Opção,1),DiaDaSemanaOpção)</f>
        <v>45816</v>
      </c>
      <c r="C117" s="10">
        <v>45817</v>
      </c>
      <c r="D117" s="10">
        <v>45818</v>
      </c>
      <c r="E117" s="10">
        <v>45819</v>
      </c>
      <c r="F117" s="10">
        <v>45820</v>
      </c>
      <c r="G117" s="10">
        <v>45821</v>
      </c>
      <c r="H117" s="11">
        <v>45822</v>
      </c>
    </row>
    <row r="118" spans="1:8" ht="56.25" hidden="1" customHeight="1" x14ac:dyDescent="0.3">
      <c r="B118" s="7"/>
      <c r="C118" s="7"/>
      <c r="D118" s="7"/>
      <c r="E118" s="7"/>
      <c r="F118" s="7"/>
      <c r="G118" s="7"/>
      <c r="H118" s="8"/>
    </row>
    <row r="119" spans="1:8" ht="16.5" hidden="1" customHeight="1" x14ac:dyDescent="0.3">
      <c r="B119" s="10">
        <f t="array" ref="B119:H119">Dias+15+DATE(CalendárioAno6,CaléndárioMês6Opção,1)-WEEKDAY(DATE(CalendárioAno6,CaléndárioMês6Opção,1),DiaDaSemanaOpção)</f>
        <v>45823</v>
      </c>
      <c r="C119" s="10">
        <v>45824</v>
      </c>
      <c r="D119" s="10">
        <v>45825</v>
      </c>
      <c r="E119" s="10">
        <v>45826</v>
      </c>
      <c r="F119" s="10">
        <v>45827</v>
      </c>
      <c r="G119" s="10">
        <v>45828</v>
      </c>
      <c r="H119" s="11">
        <v>45829</v>
      </c>
    </row>
    <row r="120" spans="1:8" ht="56.25" hidden="1" customHeight="1" x14ac:dyDescent="0.3">
      <c r="B120" s="7"/>
      <c r="C120" s="7"/>
      <c r="D120" s="7"/>
      <c r="E120" s="7"/>
      <c r="F120" s="7"/>
      <c r="G120" s="7"/>
      <c r="H120" s="8"/>
    </row>
    <row r="121" spans="1:8" ht="16.5" hidden="1" customHeight="1" x14ac:dyDescent="0.3">
      <c r="B121" s="10">
        <f t="array" ref="B121:H121">Dias+22+DATE(CalendárioAno6,CaléndárioMês6Opção,1)-WEEKDAY(DATE(CalendárioAno6,CaléndárioMês6Opção,1),DiaDaSemanaOpção)</f>
        <v>45830</v>
      </c>
      <c r="C121" s="10">
        <v>45831</v>
      </c>
      <c r="D121" s="10">
        <v>45832</v>
      </c>
      <c r="E121" s="10">
        <v>45833</v>
      </c>
      <c r="F121" s="10">
        <v>45834</v>
      </c>
      <c r="G121" s="10">
        <v>45835</v>
      </c>
      <c r="H121" s="11">
        <v>45836</v>
      </c>
    </row>
    <row r="122" spans="1:8" ht="56.25" hidden="1" customHeight="1" x14ac:dyDescent="0.3">
      <c r="B122" s="7"/>
      <c r="C122" s="7"/>
      <c r="D122" s="7"/>
      <c r="E122" s="7"/>
      <c r="F122" s="7"/>
      <c r="G122" s="7"/>
      <c r="H122" s="8"/>
    </row>
    <row r="123" spans="1:8" ht="16.5" hidden="1" customHeight="1" x14ac:dyDescent="0.3">
      <c r="B123" s="10">
        <f t="array" ref="B123:H123">Dias+29+DATE(CalendárioAno6,CaléndárioMês6Opção,1)-WEEKDAY(DATE(CalendárioAno6,CaléndárioMês6Opção,1),DiaDaSemanaOpção)</f>
        <v>45837</v>
      </c>
      <c r="C123" s="10">
        <v>45838</v>
      </c>
      <c r="D123" s="10">
        <v>45839</v>
      </c>
      <c r="E123" s="10">
        <v>45840</v>
      </c>
      <c r="F123" s="10">
        <v>45841</v>
      </c>
      <c r="G123" s="10">
        <v>45842</v>
      </c>
      <c r="H123" s="11">
        <v>45843</v>
      </c>
    </row>
    <row r="124" spans="1:8" ht="57" hidden="1" customHeight="1" x14ac:dyDescent="0.3">
      <c r="B124" s="7"/>
      <c r="C124" s="7"/>
      <c r="D124" s="7"/>
      <c r="E124" s="7"/>
      <c r="F124" s="7"/>
      <c r="G124" s="7"/>
      <c r="H124" s="9"/>
    </row>
    <row r="125" spans="1:8" ht="16.5" hidden="1" customHeight="1" x14ac:dyDescent="0.3">
      <c r="B125" s="10">
        <f t="array" ref="B125:C125">Dias+36+DATE(CalendárioAno6,CaléndárioMês6Opção,1)-WEEKDAY(DATE(CalendárioAno6,CaléndárioMês6Opção,1),DiaDaSemanaOpção)</f>
        <v>45844</v>
      </c>
      <c r="C125" s="10">
        <v>45845</v>
      </c>
      <c r="D125" s="35" t="s">
        <v>0</v>
      </c>
      <c r="E125" s="36"/>
      <c r="F125" s="36"/>
      <c r="G125" s="36"/>
      <c r="H125" s="36"/>
    </row>
    <row r="126" spans="1:8" ht="63.75" hidden="1" customHeight="1" x14ac:dyDescent="0.3">
      <c r="B126" s="7"/>
      <c r="C126" s="7"/>
      <c r="D126" s="39"/>
      <c r="E126" s="39"/>
      <c r="F126" s="39"/>
      <c r="G126" s="39"/>
      <c r="H126" s="39"/>
    </row>
    <row r="127" spans="1:8" ht="54" hidden="1" customHeight="1" x14ac:dyDescent="0.7">
      <c r="A127" s="2"/>
      <c r="B127" s="1">
        <f>YEAR(DATE(CalendárioAno6,CaléndárioMês6Opção+1,1))</f>
        <v>2025</v>
      </c>
      <c r="C127" s="31" t="str">
        <f>TEXT(DATE(CalendárioAno6,CaléndárioMês6Opção+1,1),"mmmm")</f>
        <v>julho</v>
      </c>
      <c r="D127" s="31"/>
      <c r="E127" s="31"/>
      <c r="F127" s="6"/>
      <c r="G127" s="6"/>
      <c r="H127" s="2"/>
    </row>
    <row r="128" spans="1:8" ht="14.25" hidden="1" customHeight="1" x14ac:dyDescent="0.3">
      <c r="A128" s="3"/>
      <c r="B128" s="4" t="str">
        <f>UPPER(TEXT(B129,"dddd"))</f>
        <v>DOMINGO</v>
      </c>
      <c r="C128" s="5" t="str">
        <f t="shared" ref="C128" si="26">UPPER(TEXT(C129,"dddd"))</f>
        <v>SEGUNDA-FEIRA</v>
      </c>
      <c r="D128" s="4" t="str">
        <f t="shared" ref="D128" si="27">UPPER(TEXT(D129,"dddd"))</f>
        <v>TERÇA-FEIRA</v>
      </c>
      <c r="E128" s="5" t="str">
        <f t="shared" ref="E128" si="28">UPPER(TEXT(E129,"dddd"))</f>
        <v>QUARTA-FEIRA</v>
      </c>
      <c r="F128" s="4" t="str">
        <f t="shared" ref="F128" si="29">UPPER(TEXT(F129,"dddd"))</f>
        <v>QUINTA-FEIRA</v>
      </c>
      <c r="G128" s="5" t="str">
        <f t="shared" ref="G128" si="30">UPPER(TEXT(G129,"dddd"))</f>
        <v>SEXTA-FEIRA</v>
      </c>
      <c r="H128" s="4" t="str">
        <f t="shared" ref="H128" si="31">UPPER(TEXT(H129,"dddd"))</f>
        <v>SÁBADO</v>
      </c>
    </row>
    <row r="129" spans="1:8" ht="16.5" hidden="1" customHeight="1" x14ac:dyDescent="0.3">
      <c r="B129" s="10">
        <f t="array" ref="B129:H129">Dias+1+DATE(CalendárioAno7,CaléndárioMês7Opção,1)-WEEKDAY(DATE(CalendárioAno7,CaléndárioMês7Opção,1),DiaDaSemanaOpção)</f>
        <v>45837</v>
      </c>
      <c r="C129" s="10">
        <v>45838</v>
      </c>
      <c r="D129" s="10">
        <v>45839</v>
      </c>
      <c r="E129" s="10">
        <v>45840</v>
      </c>
      <c r="F129" s="10">
        <v>45841</v>
      </c>
      <c r="G129" s="10">
        <v>45842</v>
      </c>
      <c r="H129" s="11">
        <v>45843</v>
      </c>
    </row>
    <row r="130" spans="1:8" ht="56.25" hidden="1" customHeight="1" x14ac:dyDescent="0.3">
      <c r="B130" s="7"/>
      <c r="C130" s="7"/>
      <c r="D130" s="7"/>
      <c r="E130" s="7"/>
      <c r="F130" s="7"/>
      <c r="G130" s="7"/>
      <c r="H130" s="8"/>
    </row>
    <row r="131" spans="1:8" ht="16.5" hidden="1" customHeight="1" x14ac:dyDescent="0.3">
      <c r="B131" s="10">
        <f t="array" ref="B131:H131">Dias+8+DATE(CalendárioAno7,CaléndárioMês7Opção,1)-WEEKDAY(DATE(CalendárioAno7,CaléndárioMês7Opção,1),DiaDaSemanaOpção)</f>
        <v>45844</v>
      </c>
      <c r="C131" s="10">
        <v>45845</v>
      </c>
      <c r="D131" s="10">
        <v>45846</v>
      </c>
      <c r="E131" s="10">
        <v>45847</v>
      </c>
      <c r="F131" s="10">
        <v>45848</v>
      </c>
      <c r="G131" s="10">
        <v>45849</v>
      </c>
      <c r="H131" s="11">
        <v>45850</v>
      </c>
    </row>
    <row r="132" spans="1:8" ht="56.25" hidden="1" customHeight="1" x14ac:dyDescent="0.3">
      <c r="B132" s="7"/>
      <c r="C132" s="7"/>
      <c r="D132" s="7"/>
      <c r="E132" s="7"/>
      <c r="F132" s="7"/>
      <c r="G132" s="7"/>
      <c r="H132" s="8"/>
    </row>
    <row r="133" spans="1:8" ht="16.5" hidden="1" customHeight="1" x14ac:dyDescent="0.3">
      <c r="B133" s="10">
        <f t="array" ref="B133:H133">Dias+15+DATE(CalendárioAno7,CaléndárioMês7Opção,1)-WEEKDAY(DATE(CalendárioAno7,CaléndárioMês7Opção,1),DiaDaSemanaOpção)</f>
        <v>45851</v>
      </c>
      <c r="C133" s="10">
        <v>45852</v>
      </c>
      <c r="D133" s="10">
        <v>45853</v>
      </c>
      <c r="E133" s="10">
        <v>45854</v>
      </c>
      <c r="F133" s="10">
        <v>45855</v>
      </c>
      <c r="G133" s="10">
        <v>45856</v>
      </c>
      <c r="H133" s="11">
        <v>45857</v>
      </c>
    </row>
    <row r="134" spans="1:8" ht="56.25" hidden="1" customHeight="1" x14ac:dyDescent="0.3">
      <c r="B134" s="7"/>
      <c r="C134" s="7"/>
      <c r="D134" s="7"/>
      <c r="E134" s="7"/>
      <c r="F134" s="7"/>
      <c r="G134" s="7"/>
      <c r="H134" s="8"/>
    </row>
    <row r="135" spans="1:8" ht="16.5" hidden="1" customHeight="1" x14ac:dyDescent="0.3">
      <c r="B135" s="10">
        <f t="array" ref="B135:H135">Dias+22+DATE(CalendárioAno7,CaléndárioMês7Opção,1)-WEEKDAY(DATE(CalendárioAno7,CaléndárioMês7Opção,1),DiaDaSemanaOpção)</f>
        <v>45858</v>
      </c>
      <c r="C135" s="10">
        <v>45859</v>
      </c>
      <c r="D135" s="10">
        <v>45860</v>
      </c>
      <c r="E135" s="10">
        <v>45861</v>
      </c>
      <c r="F135" s="10">
        <v>45862</v>
      </c>
      <c r="G135" s="10">
        <v>45863</v>
      </c>
      <c r="H135" s="11">
        <v>45864</v>
      </c>
    </row>
    <row r="136" spans="1:8" ht="56.25" hidden="1" customHeight="1" x14ac:dyDescent="0.3">
      <c r="B136" s="7"/>
      <c r="C136" s="7"/>
      <c r="D136" s="7"/>
      <c r="E136" s="7"/>
      <c r="F136" s="7"/>
      <c r="G136" s="7"/>
      <c r="H136" s="8"/>
    </row>
    <row r="137" spans="1:8" ht="16.5" hidden="1" customHeight="1" x14ac:dyDescent="0.3">
      <c r="B137" s="10">
        <f t="array" ref="B137:H137">Dias+29+DATE(CalendárioAno7,CaléndárioMês7Opção,1)-WEEKDAY(DATE(CalendárioAno7,CaléndárioMês7Opção,1),DiaDaSemanaOpção)</f>
        <v>45865</v>
      </c>
      <c r="C137" s="10">
        <v>45866</v>
      </c>
      <c r="D137" s="10">
        <v>45867</v>
      </c>
      <c r="E137" s="10">
        <v>45868</v>
      </c>
      <c r="F137" s="10">
        <v>45869</v>
      </c>
      <c r="G137" s="10">
        <v>45870</v>
      </c>
      <c r="H137" s="11">
        <v>45871</v>
      </c>
    </row>
    <row r="138" spans="1:8" ht="57" hidden="1" customHeight="1" x14ac:dyDescent="0.3">
      <c r="B138" s="7"/>
      <c r="C138" s="7"/>
      <c r="D138" s="7"/>
      <c r="E138" s="7"/>
      <c r="F138" s="7"/>
      <c r="G138" s="7"/>
      <c r="H138" s="9"/>
    </row>
    <row r="139" spans="1:8" ht="16.5" hidden="1" customHeight="1" x14ac:dyDescent="0.3">
      <c r="B139" s="10">
        <f t="array" ref="B139:C139">Dias+36+DATE(CalendárioAno7,CaléndárioMês7Opção,1)-WEEKDAY(DATE(CalendárioAno7,CaléndárioMês7Opção,1),DiaDaSemanaOpção)</f>
        <v>45872</v>
      </c>
      <c r="C139" s="10">
        <v>45873</v>
      </c>
      <c r="D139" s="35" t="s">
        <v>0</v>
      </c>
      <c r="E139" s="36"/>
      <c r="F139" s="36"/>
      <c r="G139" s="36"/>
      <c r="H139" s="36"/>
    </row>
    <row r="140" spans="1:8" ht="63.75" hidden="1" customHeight="1" x14ac:dyDescent="0.3">
      <c r="B140" s="7"/>
      <c r="C140" s="7"/>
      <c r="D140" s="39"/>
      <c r="E140" s="39"/>
      <c r="F140" s="39"/>
      <c r="G140" s="39"/>
      <c r="H140" s="39"/>
    </row>
    <row r="141" spans="1:8" ht="54" hidden="1" customHeight="1" x14ac:dyDescent="0.7">
      <c r="A141" s="2"/>
      <c r="B141" s="1">
        <f>YEAR(DATE(CalendárioAno7,CaléndárioMês7Opção+1,1))</f>
        <v>2025</v>
      </c>
      <c r="C141" s="31" t="str">
        <f>TEXT(DATE(CalendárioAno7,CaléndárioMês7Opção+1,1),"mmmm")</f>
        <v>agosto</v>
      </c>
      <c r="D141" s="31"/>
      <c r="E141" s="31"/>
      <c r="F141" s="6"/>
      <c r="G141" s="6"/>
      <c r="H141" s="2"/>
    </row>
    <row r="142" spans="1:8" ht="14.25" hidden="1" customHeight="1" x14ac:dyDescent="0.3">
      <c r="A142" s="3"/>
      <c r="B142" s="4" t="str">
        <f>UPPER(TEXT(B143,"dddd"))</f>
        <v>DOMINGO</v>
      </c>
      <c r="C142" s="5" t="str">
        <f t="shared" ref="C142" si="32">UPPER(TEXT(C143,"dddd"))</f>
        <v>SEGUNDA-FEIRA</v>
      </c>
      <c r="D142" s="4" t="str">
        <f t="shared" ref="D142" si="33">UPPER(TEXT(D143,"dddd"))</f>
        <v>TERÇA-FEIRA</v>
      </c>
      <c r="E142" s="5" t="str">
        <f t="shared" ref="E142" si="34">UPPER(TEXT(E143,"dddd"))</f>
        <v>QUARTA-FEIRA</v>
      </c>
      <c r="F142" s="4" t="str">
        <f t="shared" ref="F142" si="35">UPPER(TEXT(F143,"dddd"))</f>
        <v>QUINTA-FEIRA</v>
      </c>
      <c r="G142" s="5" t="str">
        <f t="shared" ref="G142" si="36">UPPER(TEXT(G143,"dddd"))</f>
        <v>SEXTA-FEIRA</v>
      </c>
      <c r="H142" s="4" t="str">
        <f t="shared" ref="H142" si="37">UPPER(TEXT(H143,"dddd"))</f>
        <v>SÁBADO</v>
      </c>
    </row>
    <row r="143" spans="1:8" ht="16.5" hidden="1" customHeight="1" x14ac:dyDescent="0.3">
      <c r="B143" s="10">
        <f t="array" ref="B143:H143">Dias+1+DATE(CalendárioAno8,CaléndárioMês8Opção,1)-WEEKDAY(DATE(CalendárioAno8,CaléndárioMês8Opção,1),DiaDaSemanaOpção)</f>
        <v>45865</v>
      </c>
      <c r="C143" s="10">
        <v>45866</v>
      </c>
      <c r="D143" s="10">
        <v>45867</v>
      </c>
      <c r="E143" s="10">
        <v>45868</v>
      </c>
      <c r="F143" s="10">
        <v>45869</v>
      </c>
      <c r="G143" s="10">
        <v>45870</v>
      </c>
      <c r="H143" s="11">
        <v>45871</v>
      </c>
    </row>
    <row r="144" spans="1:8" ht="56.25" hidden="1" customHeight="1" x14ac:dyDescent="0.3">
      <c r="B144" s="7"/>
      <c r="C144" s="7"/>
      <c r="D144" s="7"/>
      <c r="E144" s="7"/>
      <c r="F144" s="7"/>
      <c r="G144" s="7"/>
      <c r="H144" s="8"/>
    </row>
    <row r="145" spans="1:8" ht="16.5" hidden="1" customHeight="1" x14ac:dyDescent="0.3">
      <c r="B145" s="10">
        <f t="array" ref="B145:H145">Dias+8+DATE(CalendárioAno8,CaléndárioMês8Opção,1)-WEEKDAY(DATE(CalendárioAno8,CaléndárioMês8Opção,1),DiaDaSemanaOpção)</f>
        <v>45872</v>
      </c>
      <c r="C145" s="10">
        <v>45873</v>
      </c>
      <c r="D145" s="10">
        <v>45874</v>
      </c>
      <c r="E145" s="10">
        <v>45875</v>
      </c>
      <c r="F145" s="10">
        <v>45876</v>
      </c>
      <c r="G145" s="10">
        <v>45877</v>
      </c>
      <c r="H145" s="11">
        <v>45878</v>
      </c>
    </row>
    <row r="146" spans="1:8" ht="56.25" hidden="1" customHeight="1" x14ac:dyDescent="0.3">
      <c r="B146" s="7"/>
      <c r="C146" s="7"/>
      <c r="D146" s="7"/>
      <c r="E146" s="7"/>
      <c r="F146" s="7"/>
      <c r="G146" s="7"/>
      <c r="H146" s="8"/>
    </row>
    <row r="147" spans="1:8" ht="16.5" hidden="1" customHeight="1" x14ac:dyDescent="0.3">
      <c r="B147" s="10">
        <f t="array" ref="B147:H147">Dias+15+DATE(CalendárioAno8,CaléndárioMês8Opção,1)-WEEKDAY(DATE(CalendárioAno8,CaléndárioMês8Opção,1),DiaDaSemanaOpção)</f>
        <v>45879</v>
      </c>
      <c r="C147" s="10">
        <v>45880</v>
      </c>
      <c r="D147" s="10">
        <v>45881</v>
      </c>
      <c r="E147" s="10">
        <v>45882</v>
      </c>
      <c r="F147" s="10">
        <v>45883</v>
      </c>
      <c r="G147" s="10">
        <v>45884</v>
      </c>
      <c r="H147" s="11">
        <v>45885</v>
      </c>
    </row>
    <row r="148" spans="1:8" ht="56.25" hidden="1" customHeight="1" x14ac:dyDescent="0.3">
      <c r="B148" s="7"/>
      <c r="C148" s="7"/>
      <c r="D148" s="7"/>
      <c r="E148" s="7"/>
      <c r="F148" s="7"/>
      <c r="G148" s="7"/>
      <c r="H148" s="8"/>
    </row>
    <row r="149" spans="1:8" ht="16.5" hidden="1" customHeight="1" x14ac:dyDescent="0.3">
      <c r="B149" s="10">
        <f t="array" ref="B149:H149">Dias+22+DATE(CalendárioAno8,CaléndárioMês8Opção,1)-WEEKDAY(DATE(CalendárioAno8,CaléndárioMês8Opção,1),DiaDaSemanaOpção)</f>
        <v>45886</v>
      </c>
      <c r="C149" s="10">
        <v>45887</v>
      </c>
      <c r="D149" s="10">
        <v>45888</v>
      </c>
      <c r="E149" s="10">
        <v>45889</v>
      </c>
      <c r="F149" s="10">
        <v>45890</v>
      </c>
      <c r="G149" s="10">
        <v>45891</v>
      </c>
      <c r="H149" s="11">
        <v>45892</v>
      </c>
    </row>
    <row r="150" spans="1:8" ht="56.25" hidden="1" customHeight="1" x14ac:dyDescent="0.3">
      <c r="B150" s="7"/>
      <c r="C150" s="7"/>
      <c r="D150" s="7"/>
      <c r="E150" s="7"/>
      <c r="F150" s="7"/>
      <c r="G150" s="7"/>
      <c r="H150" s="8"/>
    </row>
    <row r="151" spans="1:8" ht="16.5" hidden="1" customHeight="1" x14ac:dyDescent="0.3">
      <c r="B151" s="10">
        <f t="array" ref="B151:H151">Dias+29+DATE(CalendárioAno8,CaléndárioMês8Opção,1)-WEEKDAY(DATE(CalendárioAno8,CaléndárioMês8Opção,1),DiaDaSemanaOpção)</f>
        <v>45893</v>
      </c>
      <c r="C151" s="10">
        <v>45894</v>
      </c>
      <c r="D151" s="10">
        <v>45895</v>
      </c>
      <c r="E151" s="10">
        <v>45896</v>
      </c>
      <c r="F151" s="10">
        <v>45897</v>
      </c>
      <c r="G151" s="10">
        <v>45898</v>
      </c>
      <c r="H151" s="11">
        <v>45899</v>
      </c>
    </row>
    <row r="152" spans="1:8" ht="57" hidden="1" customHeight="1" x14ac:dyDescent="0.3">
      <c r="B152" s="7"/>
      <c r="C152" s="7"/>
      <c r="D152" s="7"/>
      <c r="E152" s="7"/>
      <c r="F152" s="7"/>
      <c r="G152" s="7"/>
      <c r="H152" s="9"/>
    </row>
    <row r="153" spans="1:8" ht="16.5" hidden="1" customHeight="1" x14ac:dyDescent="0.3">
      <c r="B153" s="10">
        <f t="array" ref="B153:C153">Dias+36+DATE(CalendárioAno8,CaléndárioMês8Opção,1)-WEEKDAY(DATE(CalendárioAno8,CaléndárioMês8Opção,1),DiaDaSemanaOpção)</f>
        <v>45900</v>
      </c>
      <c r="C153" s="10">
        <v>45901</v>
      </c>
      <c r="D153" s="35" t="s">
        <v>0</v>
      </c>
      <c r="E153" s="36"/>
      <c r="F153" s="36"/>
      <c r="G153" s="36"/>
      <c r="H153" s="36"/>
    </row>
    <row r="154" spans="1:8" ht="63.75" hidden="1" customHeight="1" x14ac:dyDescent="0.3">
      <c r="B154" s="7"/>
      <c r="C154" s="7"/>
      <c r="D154" s="39"/>
      <c r="E154" s="39"/>
      <c r="F154" s="39"/>
      <c r="G154" s="39"/>
      <c r="H154" s="39"/>
    </row>
    <row r="155" spans="1:8" ht="54" hidden="1" customHeight="1" x14ac:dyDescent="0.7">
      <c r="A155" s="2"/>
      <c r="B155" s="1">
        <f>YEAR(DATE(CalendárioAno8,CaléndárioMês8Opção+1,1))</f>
        <v>2025</v>
      </c>
      <c r="C155" s="31" t="str">
        <f>TEXT(DATE(CalendárioAno8,CaléndárioMês8Opção+1,1),"mmmm")</f>
        <v>setembro</v>
      </c>
      <c r="D155" s="31"/>
      <c r="E155" s="31"/>
      <c r="F155" s="6"/>
      <c r="G155" s="6"/>
      <c r="H155" s="2"/>
    </row>
    <row r="156" spans="1:8" ht="14.25" hidden="1" customHeight="1" x14ac:dyDescent="0.3">
      <c r="A156" s="3"/>
      <c r="B156" s="4" t="str">
        <f>UPPER(TEXT(B157,"dddd"))</f>
        <v>DOMINGO</v>
      </c>
      <c r="C156" s="5" t="str">
        <f t="shared" ref="C156" si="38">UPPER(TEXT(C157,"dddd"))</f>
        <v>SEGUNDA-FEIRA</v>
      </c>
      <c r="D156" s="4" t="str">
        <f t="shared" ref="D156" si="39">UPPER(TEXT(D157,"dddd"))</f>
        <v>TERÇA-FEIRA</v>
      </c>
      <c r="E156" s="5" t="str">
        <f t="shared" ref="E156" si="40">UPPER(TEXT(E157,"dddd"))</f>
        <v>QUARTA-FEIRA</v>
      </c>
      <c r="F156" s="4" t="str">
        <f t="shared" ref="F156" si="41">UPPER(TEXT(F157,"dddd"))</f>
        <v>QUINTA-FEIRA</v>
      </c>
      <c r="G156" s="5" t="str">
        <f t="shared" ref="G156" si="42">UPPER(TEXT(G157,"dddd"))</f>
        <v>SEXTA-FEIRA</v>
      </c>
      <c r="H156" s="4" t="str">
        <f t="shared" ref="H156" si="43">UPPER(TEXT(H157,"dddd"))</f>
        <v>SÁBADO</v>
      </c>
    </row>
    <row r="157" spans="1:8" ht="16.5" hidden="1" customHeight="1" x14ac:dyDescent="0.3">
      <c r="B157" s="10">
        <f t="array" ref="B157:H157">Dias+1+DATE(CalendárioAno9,CaléndárioMês9Opção,1)-WEEKDAY(DATE(CalendárioAno9,CaléndárioMês9Opção,1),DiaDaSemanaOpção)</f>
        <v>45900</v>
      </c>
      <c r="C157" s="10">
        <v>45901</v>
      </c>
      <c r="D157" s="10">
        <v>45902</v>
      </c>
      <c r="E157" s="10">
        <v>45903</v>
      </c>
      <c r="F157" s="10">
        <v>45904</v>
      </c>
      <c r="G157" s="10">
        <v>45905</v>
      </c>
      <c r="H157" s="11">
        <v>45906</v>
      </c>
    </row>
    <row r="158" spans="1:8" ht="56.25" hidden="1" customHeight="1" x14ac:dyDescent="0.3">
      <c r="B158" s="7"/>
      <c r="C158" s="7"/>
      <c r="D158" s="7"/>
      <c r="E158" s="7"/>
      <c r="F158" s="7"/>
      <c r="G158" s="7"/>
      <c r="H158" s="8"/>
    </row>
    <row r="159" spans="1:8" ht="16.5" hidden="1" customHeight="1" x14ac:dyDescent="0.3">
      <c r="B159" s="10">
        <f t="array" ref="B159:H159">Dias+8+DATE(CalendárioAno9,CaléndárioMês9Opção,1)-WEEKDAY(DATE(CalendárioAno9,CaléndárioMês9Opção,1),DiaDaSemanaOpção)</f>
        <v>45907</v>
      </c>
      <c r="C159" s="10">
        <v>45908</v>
      </c>
      <c r="D159" s="10">
        <v>45909</v>
      </c>
      <c r="E159" s="10">
        <v>45910</v>
      </c>
      <c r="F159" s="10">
        <v>45911</v>
      </c>
      <c r="G159" s="10">
        <v>45912</v>
      </c>
      <c r="H159" s="11">
        <v>45913</v>
      </c>
    </row>
    <row r="160" spans="1:8" ht="56.25" hidden="1" customHeight="1" x14ac:dyDescent="0.3">
      <c r="B160" s="7"/>
      <c r="C160" s="7"/>
      <c r="D160" s="7"/>
      <c r="E160" s="7"/>
      <c r="F160" s="7"/>
      <c r="G160" s="7"/>
      <c r="H160" s="8"/>
    </row>
    <row r="161" spans="1:8" ht="16.5" hidden="1" customHeight="1" x14ac:dyDescent="0.3">
      <c r="B161" s="10">
        <f t="array" ref="B161:H161">Dias+15+DATE(CalendárioAno9,CaléndárioMês9Opção,1)-WEEKDAY(DATE(CalendárioAno9,CaléndárioMês9Opção,1),DiaDaSemanaOpção)</f>
        <v>45914</v>
      </c>
      <c r="C161" s="10">
        <v>45915</v>
      </c>
      <c r="D161" s="10">
        <v>45916</v>
      </c>
      <c r="E161" s="10">
        <v>45917</v>
      </c>
      <c r="F161" s="10">
        <v>45918</v>
      </c>
      <c r="G161" s="10">
        <v>45919</v>
      </c>
      <c r="H161" s="11">
        <v>45920</v>
      </c>
    </row>
    <row r="162" spans="1:8" ht="56.25" hidden="1" customHeight="1" x14ac:dyDescent="0.3">
      <c r="B162" s="7"/>
      <c r="C162" s="7"/>
      <c r="D162" s="7"/>
      <c r="E162" s="7"/>
      <c r="F162" s="7"/>
      <c r="G162" s="7"/>
      <c r="H162" s="8"/>
    </row>
    <row r="163" spans="1:8" ht="16.5" hidden="1" customHeight="1" x14ac:dyDescent="0.3">
      <c r="B163" s="10">
        <f t="array" ref="B163:H163">Dias+22+DATE(CalendárioAno9,CaléndárioMês9Opção,1)-WEEKDAY(DATE(CalendárioAno9,CaléndárioMês9Opção,1),DiaDaSemanaOpção)</f>
        <v>45921</v>
      </c>
      <c r="C163" s="10">
        <v>45922</v>
      </c>
      <c r="D163" s="10">
        <v>45923</v>
      </c>
      <c r="E163" s="10">
        <v>45924</v>
      </c>
      <c r="F163" s="10">
        <v>45925</v>
      </c>
      <c r="G163" s="10">
        <v>45926</v>
      </c>
      <c r="H163" s="11">
        <v>45927</v>
      </c>
    </row>
    <row r="164" spans="1:8" ht="56.25" hidden="1" customHeight="1" x14ac:dyDescent="0.3">
      <c r="B164" s="7"/>
      <c r="C164" s="7"/>
      <c r="D164" s="7"/>
      <c r="E164" s="7"/>
      <c r="F164" s="7"/>
      <c r="G164" s="7"/>
      <c r="H164" s="8"/>
    </row>
    <row r="165" spans="1:8" ht="16.5" hidden="1" customHeight="1" x14ac:dyDescent="0.3">
      <c r="B165" s="10">
        <f t="array" ref="B165:H165">Dias+29+DATE(CalendárioAno9,CaléndárioMês9Opção,1)-WEEKDAY(DATE(CalendárioAno9,CaléndárioMês9Opção,1),DiaDaSemanaOpção)</f>
        <v>45928</v>
      </c>
      <c r="C165" s="10">
        <v>45929</v>
      </c>
      <c r="D165" s="10">
        <v>45930</v>
      </c>
      <c r="E165" s="10">
        <v>45931</v>
      </c>
      <c r="F165" s="10">
        <v>45932</v>
      </c>
      <c r="G165" s="10">
        <v>45933</v>
      </c>
      <c r="H165" s="11">
        <v>45934</v>
      </c>
    </row>
    <row r="166" spans="1:8" ht="57" hidden="1" customHeight="1" x14ac:dyDescent="0.3">
      <c r="B166" s="7"/>
      <c r="C166" s="7"/>
      <c r="D166" s="7"/>
      <c r="E166" s="7"/>
      <c r="F166" s="7"/>
      <c r="G166" s="7"/>
      <c r="H166" s="9"/>
    </row>
    <row r="167" spans="1:8" ht="16.5" hidden="1" customHeight="1" x14ac:dyDescent="0.3">
      <c r="B167" s="10">
        <f t="array" ref="B167:C167">Dias+36+DATE(CalendárioAno9,CaléndárioMês9Opção,1)-WEEKDAY(DATE(CalendárioAno9,CaléndárioMês9Opção,1),DiaDaSemanaOpção)</f>
        <v>45935</v>
      </c>
      <c r="C167" s="10">
        <v>45936</v>
      </c>
      <c r="D167" s="35" t="s">
        <v>0</v>
      </c>
      <c r="E167" s="36"/>
      <c r="F167" s="36"/>
      <c r="G167" s="36"/>
      <c r="H167" s="36"/>
    </row>
    <row r="168" spans="1:8" ht="63.75" hidden="1" customHeight="1" x14ac:dyDescent="0.3">
      <c r="B168" s="7"/>
      <c r="C168" s="7"/>
      <c r="D168" s="39"/>
      <c r="E168" s="39"/>
      <c r="F168" s="39"/>
      <c r="G168" s="39"/>
      <c r="H168" s="39"/>
    </row>
    <row r="169" spans="1:8" ht="54" hidden="1" customHeight="1" x14ac:dyDescent="0.7">
      <c r="A169" s="2"/>
      <c r="B169" s="1">
        <f>YEAR(DATE(CalendárioAno9,CaléndárioMês9Opção+1,1))</f>
        <v>2025</v>
      </c>
      <c r="C169" s="31" t="str">
        <f>TEXT(DATE(CalendárioAno9,CaléndárioMês9Opção+1,1),"mmmm")</f>
        <v>outubro</v>
      </c>
      <c r="D169" s="31"/>
      <c r="E169" s="31"/>
      <c r="F169" s="6"/>
      <c r="G169" s="6"/>
      <c r="H169" s="2"/>
    </row>
    <row r="170" spans="1:8" ht="14.25" hidden="1" customHeight="1" x14ac:dyDescent="0.3">
      <c r="A170" s="3"/>
      <c r="B170" s="4" t="str">
        <f>UPPER(TEXT(B171,"dddd"))</f>
        <v>DOMINGO</v>
      </c>
      <c r="C170" s="5" t="str">
        <f t="shared" ref="C170:H170" si="44">UPPER(TEXT(C171,"dddd"))</f>
        <v>SEGUNDA-FEIRA</v>
      </c>
      <c r="D170" s="4" t="str">
        <f t="shared" si="44"/>
        <v>TERÇA-FEIRA</v>
      </c>
      <c r="E170" s="5" t="str">
        <f t="shared" si="44"/>
        <v>QUARTA-FEIRA</v>
      </c>
      <c r="F170" s="4" t="str">
        <f t="shared" si="44"/>
        <v>QUINTA-FEIRA</v>
      </c>
      <c r="G170" s="5" t="str">
        <f t="shared" si="44"/>
        <v>SEXTA-FEIRA</v>
      </c>
      <c r="H170" s="4" t="str">
        <f t="shared" si="44"/>
        <v>SÁBADO</v>
      </c>
    </row>
    <row r="171" spans="1:8" ht="16.5" hidden="1" customHeight="1" x14ac:dyDescent="0.3">
      <c r="B171" s="10">
        <f t="array" ref="B171:H171">Dias+1+DATE(CalendárioAno10,CaléndárioMês10Opção,1)-WEEKDAY(DATE(CalendárioAno10,CaléndárioMês10Opção,1),DiaDaSemanaOpção)</f>
        <v>45928</v>
      </c>
      <c r="C171" s="10">
        <v>45929</v>
      </c>
      <c r="D171" s="10">
        <v>45930</v>
      </c>
      <c r="E171" s="10">
        <v>45931</v>
      </c>
      <c r="F171" s="10">
        <v>45932</v>
      </c>
      <c r="G171" s="10">
        <v>45933</v>
      </c>
      <c r="H171" s="11">
        <v>45934</v>
      </c>
    </row>
    <row r="172" spans="1:8" ht="56.25" hidden="1" customHeight="1" x14ac:dyDescent="0.3">
      <c r="B172" s="7"/>
      <c r="C172" s="7"/>
      <c r="D172" s="7"/>
      <c r="E172" s="7"/>
      <c r="F172" s="7"/>
      <c r="G172" s="7"/>
      <c r="H172" s="8"/>
    </row>
    <row r="173" spans="1:8" ht="16.5" hidden="1" customHeight="1" x14ac:dyDescent="0.3">
      <c r="B173" s="10">
        <f t="array" ref="B173:H173">Dias+8+DATE(CalendárioAno10,CaléndárioMês10Opção,1)-WEEKDAY(DATE(CalendárioAno10,CaléndárioMês10Opção,1),DiaDaSemanaOpção)</f>
        <v>45935</v>
      </c>
      <c r="C173" s="10">
        <v>45936</v>
      </c>
      <c r="D173" s="10">
        <v>45937</v>
      </c>
      <c r="E173" s="10">
        <v>45938</v>
      </c>
      <c r="F173" s="10">
        <v>45939</v>
      </c>
      <c r="G173" s="10">
        <v>45940</v>
      </c>
      <c r="H173" s="11">
        <v>45941</v>
      </c>
    </row>
    <row r="174" spans="1:8" ht="56.25" hidden="1" customHeight="1" x14ac:dyDescent="0.3">
      <c r="B174" s="7"/>
      <c r="C174" s="7"/>
      <c r="D174" s="7"/>
      <c r="E174" s="7"/>
      <c r="F174" s="7"/>
      <c r="G174" s="7"/>
      <c r="H174" s="8"/>
    </row>
    <row r="175" spans="1:8" ht="16.5" hidden="1" customHeight="1" x14ac:dyDescent="0.3">
      <c r="B175" s="10">
        <f t="array" ref="B175:H175">Dias+15+DATE(CalendárioAno10,CaléndárioMês10Opção,1)-WEEKDAY(DATE(CalendárioAno10,CaléndárioMês10Opção,1),DiaDaSemanaOpção)</f>
        <v>45942</v>
      </c>
      <c r="C175" s="10">
        <v>45943</v>
      </c>
      <c r="D175" s="10">
        <v>45944</v>
      </c>
      <c r="E175" s="10">
        <v>45945</v>
      </c>
      <c r="F175" s="10">
        <v>45946</v>
      </c>
      <c r="G175" s="10">
        <v>45947</v>
      </c>
      <c r="H175" s="11">
        <v>45948</v>
      </c>
    </row>
    <row r="176" spans="1:8" ht="56.25" hidden="1" customHeight="1" x14ac:dyDescent="0.3">
      <c r="B176" s="7"/>
      <c r="C176" s="7"/>
      <c r="D176" s="7"/>
      <c r="E176" s="7"/>
      <c r="F176" s="7"/>
      <c r="G176" s="7"/>
      <c r="H176" s="8"/>
    </row>
    <row r="177" spans="2:8" ht="16.5" hidden="1" customHeight="1" x14ac:dyDescent="0.3">
      <c r="B177" s="10">
        <f t="array" ref="B177:H177">Dias+22+DATE(CalendárioAno10,CaléndárioMês10Opção,1)-WEEKDAY(DATE(CalendárioAno10,CaléndárioMês10Opção,1),DiaDaSemanaOpção)</f>
        <v>45949</v>
      </c>
      <c r="C177" s="10">
        <v>45950</v>
      </c>
      <c r="D177" s="10">
        <v>45951</v>
      </c>
      <c r="E177" s="10">
        <v>45952</v>
      </c>
      <c r="F177" s="10">
        <v>45953</v>
      </c>
      <c r="G177" s="10">
        <v>45954</v>
      </c>
      <c r="H177" s="11">
        <v>45955</v>
      </c>
    </row>
    <row r="178" spans="2:8" ht="56.25" hidden="1" customHeight="1" x14ac:dyDescent="0.3">
      <c r="B178" s="7"/>
      <c r="C178" s="7"/>
      <c r="D178" s="7"/>
      <c r="E178" s="7"/>
      <c r="F178" s="7"/>
      <c r="G178" s="7"/>
      <c r="H178" s="8"/>
    </row>
    <row r="179" spans="2:8" ht="16.5" hidden="1" customHeight="1" x14ac:dyDescent="0.3">
      <c r="B179" s="10">
        <f t="array" ref="B179:H179">Dias+29+DATE(CalendárioAno10,CaléndárioMês10Opção,1)-WEEKDAY(DATE(CalendárioAno10,CaléndárioMês10Opção,1),DiaDaSemanaOpção)</f>
        <v>45956</v>
      </c>
      <c r="C179" s="10">
        <v>45957</v>
      </c>
      <c r="D179" s="10">
        <v>45958</v>
      </c>
      <c r="E179" s="10">
        <v>45959</v>
      </c>
      <c r="F179" s="10">
        <v>45960</v>
      </c>
      <c r="G179" s="10">
        <v>45961</v>
      </c>
      <c r="H179" s="11">
        <v>45962</v>
      </c>
    </row>
    <row r="180" spans="2:8" ht="57" hidden="1" customHeight="1" x14ac:dyDescent="0.3">
      <c r="B180" s="7"/>
      <c r="C180" s="7"/>
      <c r="D180" s="7"/>
      <c r="E180" s="7"/>
      <c r="F180" s="7"/>
      <c r="G180" s="7"/>
      <c r="H180" s="9"/>
    </row>
    <row r="181" spans="2:8" ht="16.5" hidden="1" customHeight="1" x14ac:dyDescent="0.3">
      <c r="B181" s="10">
        <f t="array" ref="B181:C181">Dias+36+DATE(CalendárioAno10,CaléndárioMês10Opção,1)-WEEKDAY(DATE(CalendárioAno10,CaléndárioMês10Opção,1),DiaDaSemanaOpção)</f>
        <v>45963</v>
      </c>
      <c r="C181" s="10">
        <v>45964</v>
      </c>
      <c r="D181" s="35" t="s">
        <v>0</v>
      </c>
      <c r="E181" s="36"/>
      <c r="F181" s="36"/>
      <c r="G181" s="36"/>
      <c r="H181" s="36"/>
    </row>
    <row r="182" spans="2:8" ht="63.75" hidden="1" customHeight="1" x14ac:dyDescent="0.3">
      <c r="B182" s="7"/>
      <c r="C182" s="7"/>
      <c r="D182" s="39"/>
      <c r="E182" s="39"/>
      <c r="F182" s="39"/>
      <c r="G182" s="39"/>
      <c r="H182" s="39"/>
    </row>
    <row r="183" spans="2:8" ht="54" hidden="1" customHeight="1" x14ac:dyDescent="0.7">
      <c r="B183" s="1">
        <f>YEAR(DATE(CalendárioAno10,CaléndárioMês10Opção+1,1))</f>
        <v>2025</v>
      </c>
      <c r="C183" s="31" t="str">
        <f>TEXT(DATE(CalendárioAno10,CaléndárioMês10Opção+1,1),"mmmm")</f>
        <v>novembro</v>
      </c>
      <c r="D183" s="31"/>
      <c r="E183" s="31"/>
      <c r="F183" s="6"/>
      <c r="G183" s="6"/>
      <c r="H183" s="2"/>
    </row>
    <row r="184" spans="2:8" ht="14.25" hidden="1" customHeight="1" x14ac:dyDescent="0.3">
      <c r="B184" s="4" t="str">
        <f>UPPER(TEXT(B185,"dddd"))</f>
        <v>DOMINGO</v>
      </c>
      <c r="C184" s="5" t="str">
        <f t="shared" ref="C184:H184" si="45">UPPER(TEXT(C185,"dddd"))</f>
        <v>SEGUNDA-FEIRA</v>
      </c>
      <c r="D184" s="4" t="str">
        <f t="shared" si="45"/>
        <v>TERÇA-FEIRA</v>
      </c>
      <c r="E184" s="5" t="str">
        <f t="shared" si="45"/>
        <v>QUARTA-FEIRA</v>
      </c>
      <c r="F184" s="4" t="str">
        <f t="shared" si="45"/>
        <v>QUINTA-FEIRA</v>
      </c>
      <c r="G184" s="5" t="str">
        <f t="shared" si="45"/>
        <v>SEXTA-FEIRA</v>
      </c>
      <c r="H184" s="4" t="str">
        <f t="shared" si="45"/>
        <v>SÁBADO</v>
      </c>
    </row>
    <row r="185" spans="2:8" ht="16.5" hidden="1" customHeight="1" x14ac:dyDescent="0.3">
      <c r="B185" s="10">
        <f t="array" ref="B185:H185">Dias+1+DATE(CalendárioAno11,CaléndárioMês11Opção,1)-WEEKDAY(DATE(CalendárioAno11,CaléndárioMês11Opção,1),DiaDaSemanaOpção)</f>
        <v>45956</v>
      </c>
      <c r="C185" s="10">
        <v>45957</v>
      </c>
      <c r="D185" s="10">
        <v>45958</v>
      </c>
      <c r="E185" s="10">
        <v>45959</v>
      </c>
      <c r="F185" s="10">
        <v>45960</v>
      </c>
      <c r="G185" s="10">
        <v>45961</v>
      </c>
      <c r="H185" s="11">
        <v>45962</v>
      </c>
    </row>
    <row r="186" spans="2:8" ht="56.25" hidden="1" customHeight="1" x14ac:dyDescent="0.3">
      <c r="B186" s="7"/>
      <c r="C186" s="7"/>
      <c r="D186" s="7"/>
      <c r="E186" s="7"/>
      <c r="F186" s="7"/>
      <c r="G186" s="7"/>
      <c r="H186" s="8"/>
    </row>
    <row r="187" spans="2:8" ht="16.5" hidden="1" customHeight="1" x14ac:dyDescent="0.3">
      <c r="B187" s="10">
        <f t="array" ref="B187:H187">Dias+8+DATE(CalendárioAno11,CaléndárioMês11Opção,1)-WEEKDAY(DATE(CalendárioAno11,CaléndárioMês11Opção,1),DiaDaSemanaOpção)</f>
        <v>45963</v>
      </c>
      <c r="C187" s="10">
        <v>45964</v>
      </c>
      <c r="D187" s="10">
        <v>45965</v>
      </c>
      <c r="E187" s="10">
        <v>45966</v>
      </c>
      <c r="F187" s="10">
        <v>45967</v>
      </c>
      <c r="G187" s="10">
        <v>45968</v>
      </c>
      <c r="H187" s="11">
        <v>45969</v>
      </c>
    </row>
    <row r="188" spans="2:8" ht="56.25" hidden="1" customHeight="1" x14ac:dyDescent="0.3">
      <c r="B188" s="7"/>
      <c r="C188" s="7"/>
      <c r="D188" s="7"/>
      <c r="E188" s="7"/>
      <c r="F188" s="7"/>
      <c r="G188" s="7"/>
      <c r="H188" s="8"/>
    </row>
    <row r="189" spans="2:8" ht="16.5" hidden="1" customHeight="1" x14ac:dyDescent="0.3">
      <c r="B189" s="10">
        <f t="array" ref="B189:H189">Dias+15+DATE(CalendárioAno11,CaléndárioMês11Opção,1)-WEEKDAY(DATE(CalendárioAno11,CaléndárioMês11Opção,1),DiaDaSemanaOpção)</f>
        <v>45970</v>
      </c>
      <c r="C189" s="10">
        <v>45971</v>
      </c>
      <c r="D189" s="10">
        <v>45972</v>
      </c>
      <c r="E189" s="10">
        <v>45973</v>
      </c>
      <c r="F189" s="10">
        <v>45974</v>
      </c>
      <c r="G189" s="10">
        <v>45975</v>
      </c>
      <c r="H189" s="11">
        <v>45976</v>
      </c>
    </row>
    <row r="190" spans="2:8" ht="56.25" hidden="1" customHeight="1" x14ac:dyDescent="0.3">
      <c r="B190" s="7"/>
      <c r="C190" s="7"/>
      <c r="D190" s="7"/>
      <c r="E190" s="7"/>
      <c r="F190" s="7"/>
      <c r="G190" s="7"/>
      <c r="H190" s="8"/>
    </row>
    <row r="191" spans="2:8" ht="16.5" hidden="1" customHeight="1" x14ac:dyDescent="0.3">
      <c r="B191" s="10">
        <f t="array" ref="B191:H191">Dias+22+DATE(CalendárioAno11,CaléndárioMês11Opção,1)-WEEKDAY(DATE(CalendárioAno11,CaléndárioMês11Opção,1),DiaDaSemanaOpção)</f>
        <v>45977</v>
      </c>
      <c r="C191" s="10">
        <v>45978</v>
      </c>
      <c r="D191" s="10">
        <v>45979</v>
      </c>
      <c r="E191" s="10">
        <v>45980</v>
      </c>
      <c r="F191" s="10">
        <v>45981</v>
      </c>
      <c r="G191" s="10">
        <v>45982</v>
      </c>
      <c r="H191" s="11">
        <v>45983</v>
      </c>
    </row>
    <row r="192" spans="2:8" ht="56.25" hidden="1" customHeight="1" x14ac:dyDescent="0.3">
      <c r="B192" s="7"/>
      <c r="C192" s="7"/>
      <c r="D192" s="7"/>
      <c r="E192" s="7"/>
      <c r="F192" s="7"/>
      <c r="G192" s="7"/>
      <c r="H192" s="8"/>
    </row>
    <row r="193" spans="2:8" ht="16.5" hidden="1" customHeight="1" x14ac:dyDescent="0.3">
      <c r="B193" s="10">
        <f t="array" ref="B193:H193">Dias+29+DATE(CalendárioAno11,CaléndárioMês11Opção,1)-WEEKDAY(DATE(CalendárioAno11,CaléndárioMês11Opção,1),DiaDaSemanaOpção)</f>
        <v>45984</v>
      </c>
      <c r="C193" s="10">
        <v>45985</v>
      </c>
      <c r="D193" s="10">
        <v>45986</v>
      </c>
      <c r="E193" s="10">
        <v>45987</v>
      </c>
      <c r="F193" s="10">
        <v>45988</v>
      </c>
      <c r="G193" s="10">
        <v>45989</v>
      </c>
      <c r="H193" s="11">
        <v>45990</v>
      </c>
    </row>
    <row r="194" spans="2:8" ht="57" hidden="1" customHeight="1" x14ac:dyDescent="0.3">
      <c r="B194" s="7"/>
      <c r="C194" s="7"/>
      <c r="D194" s="7"/>
      <c r="E194" s="7"/>
      <c r="F194" s="7"/>
      <c r="G194" s="7"/>
      <c r="H194" s="9"/>
    </row>
    <row r="195" spans="2:8" ht="16.5" hidden="1" customHeight="1" x14ac:dyDescent="0.3">
      <c r="B195" s="10">
        <f t="array" ref="B195:C195">Dias+36+DATE(CalendárioAno11,CaléndárioMês11Opção,1)-WEEKDAY(DATE(CalendárioAno11,CaléndárioMês11Opção,1),DiaDaSemanaOpção)</f>
        <v>45991</v>
      </c>
      <c r="C195" s="10">
        <v>45992</v>
      </c>
      <c r="D195" s="35" t="s">
        <v>0</v>
      </c>
      <c r="E195" s="36"/>
      <c r="F195" s="36"/>
      <c r="G195" s="36"/>
      <c r="H195" s="36"/>
    </row>
    <row r="196" spans="2:8" ht="63.75" hidden="1" customHeight="1" x14ac:dyDescent="0.3">
      <c r="B196" s="7"/>
      <c r="C196" s="7"/>
      <c r="D196" s="39"/>
      <c r="E196" s="39"/>
      <c r="F196" s="39"/>
      <c r="G196" s="39"/>
      <c r="H196" s="39"/>
    </row>
    <row r="197" spans="2:8" ht="54" hidden="1" customHeight="1" x14ac:dyDescent="0.7">
      <c r="B197" s="1">
        <f>YEAR(DATE(CalendárioAno11,CaléndárioMês11Opção+1,1))</f>
        <v>2025</v>
      </c>
      <c r="C197" s="31" t="str">
        <f>TEXT(DATE(CalendárioAno11,CaléndárioMês11Opção+1,1),"mmmm")</f>
        <v>dezembro</v>
      </c>
      <c r="D197" s="31"/>
      <c r="E197" s="31"/>
      <c r="F197" s="6"/>
      <c r="G197" s="6"/>
      <c r="H197" s="2"/>
    </row>
    <row r="198" spans="2:8" ht="14.25" hidden="1" customHeight="1" x14ac:dyDescent="0.3">
      <c r="B198" s="4" t="str">
        <f>UPPER(TEXT(B199,"dddd"))</f>
        <v>DOMINGO</v>
      </c>
      <c r="C198" s="5" t="str">
        <f t="shared" ref="C198:H198" si="46">UPPER(TEXT(C199,"dddd"))</f>
        <v>SEGUNDA-FEIRA</v>
      </c>
      <c r="D198" s="4" t="str">
        <f t="shared" si="46"/>
        <v>TERÇA-FEIRA</v>
      </c>
      <c r="E198" s="5" t="str">
        <f t="shared" si="46"/>
        <v>QUARTA-FEIRA</v>
      </c>
      <c r="F198" s="4" t="str">
        <f t="shared" si="46"/>
        <v>QUINTA-FEIRA</v>
      </c>
      <c r="G198" s="5" t="str">
        <f t="shared" si="46"/>
        <v>SEXTA-FEIRA</v>
      </c>
      <c r="H198" s="4" t="str">
        <f t="shared" si="46"/>
        <v>SÁBADO</v>
      </c>
    </row>
    <row r="199" spans="2:8" ht="16.5" hidden="1" customHeight="1" x14ac:dyDescent="0.3">
      <c r="B199" s="10">
        <f t="array" ref="B199:H199">Dias+1+DATE(CalendárioAno12,CaléndárioMês12Opção,1)-WEEKDAY(DATE(CalendárioAno12,CaléndárioMês12Opção,1),DiaDaSemanaOpção)</f>
        <v>45991</v>
      </c>
      <c r="C199" s="10">
        <v>45992</v>
      </c>
      <c r="D199" s="10">
        <v>45993</v>
      </c>
      <c r="E199" s="10">
        <v>45994</v>
      </c>
      <c r="F199" s="10">
        <v>45995</v>
      </c>
      <c r="G199" s="10">
        <v>45996</v>
      </c>
      <c r="H199" s="11">
        <v>45997</v>
      </c>
    </row>
    <row r="200" spans="2:8" ht="56.25" hidden="1" customHeight="1" x14ac:dyDescent="0.3">
      <c r="B200" s="7"/>
      <c r="C200" s="7"/>
      <c r="D200" s="7"/>
      <c r="E200" s="7"/>
      <c r="F200" s="7"/>
      <c r="G200" s="7"/>
      <c r="H200" s="8"/>
    </row>
    <row r="201" spans="2:8" ht="16.5" hidden="1" customHeight="1" x14ac:dyDescent="0.3">
      <c r="B201" s="10">
        <f t="array" ref="B201:H201">Dias+8+DATE(CalendárioAno12,CaléndárioMês12Opção,1)-WEEKDAY(DATE(CalendárioAno12,CaléndárioMês12Opção,1),DiaDaSemanaOpção)</f>
        <v>45998</v>
      </c>
      <c r="C201" s="10">
        <v>45999</v>
      </c>
      <c r="D201" s="10">
        <v>46000</v>
      </c>
      <c r="E201" s="10">
        <v>46001</v>
      </c>
      <c r="F201" s="10">
        <v>46002</v>
      </c>
      <c r="G201" s="10">
        <v>46003</v>
      </c>
      <c r="H201" s="11">
        <v>46004</v>
      </c>
    </row>
    <row r="202" spans="2:8" ht="56.25" hidden="1" customHeight="1" x14ac:dyDescent="0.3">
      <c r="B202" s="7"/>
      <c r="C202" s="7"/>
      <c r="D202" s="7"/>
      <c r="E202" s="7"/>
      <c r="F202" s="7"/>
      <c r="G202" s="7"/>
      <c r="H202" s="8"/>
    </row>
    <row r="203" spans="2:8" ht="16.5" hidden="1" customHeight="1" x14ac:dyDescent="0.3">
      <c r="B203" s="10">
        <f t="array" ref="B203:H203">Dias+15+DATE(CalendárioAno12,CaléndárioMês12Opção,1)-WEEKDAY(DATE(CalendárioAno12,CaléndárioMês12Opção,1),DiaDaSemanaOpção)</f>
        <v>46005</v>
      </c>
      <c r="C203" s="10">
        <v>46006</v>
      </c>
      <c r="D203" s="10">
        <v>46007</v>
      </c>
      <c r="E203" s="10">
        <v>46008</v>
      </c>
      <c r="F203" s="10">
        <v>46009</v>
      </c>
      <c r="G203" s="10">
        <v>46010</v>
      </c>
      <c r="H203" s="11">
        <v>46011</v>
      </c>
    </row>
    <row r="204" spans="2:8" ht="56.25" hidden="1" customHeight="1" x14ac:dyDescent="0.3">
      <c r="B204" s="7"/>
      <c r="C204" s="7"/>
      <c r="D204" s="7"/>
      <c r="E204" s="7"/>
      <c r="F204" s="7"/>
      <c r="G204" s="7"/>
      <c r="H204" s="8"/>
    </row>
    <row r="205" spans="2:8" ht="16.5" hidden="1" customHeight="1" x14ac:dyDescent="0.3">
      <c r="B205" s="10">
        <f t="array" ref="B205:H205">Dias+22+DATE(CalendárioAno12,CaléndárioMês12Opção,1)-WEEKDAY(DATE(CalendárioAno12,CaléndárioMês12Opção,1),DiaDaSemanaOpção)</f>
        <v>46012</v>
      </c>
      <c r="C205" s="10">
        <v>46013</v>
      </c>
      <c r="D205" s="10">
        <v>46014</v>
      </c>
      <c r="E205" s="10">
        <v>46015</v>
      </c>
      <c r="F205" s="10">
        <v>46016</v>
      </c>
      <c r="G205" s="10">
        <v>46017</v>
      </c>
      <c r="H205" s="11">
        <v>46018</v>
      </c>
    </row>
    <row r="206" spans="2:8" ht="56.25" hidden="1" customHeight="1" x14ac:dyDescent="0.3">
      <c r="B206" s="7"/>
      <c r="C206" s="7"/>
      <c r="D206" s="7"/>
      <c r="E206" s="7"/>
      <c r="F206" s="7"/>
      <c r="G206" s="7"/>
      <c r="H206" s="8"/>
    </row>
    <row r="207" spans="2:8" ht="16.5" hidden="1" customHeight="1" x14ac:dyDescent="0.3">
      <c r="B207" s="10">
        <f t="array" ref="B207:H207">Dias+29+DATE(CalendárioAno12,CaléndárioMês12Opção,1)-WEEKDAY(DATE(CalendárioAno12,CaléndárioMês12Opção,1),DiaDaSemanaOpção)</f>
        <v>46019</v>
      </c>
      <c r="C207" s="10">
        <v>46020</v>
      </c>
      <c r="D207" s="10">
        <v>46021</v>
      </c>
      <c r="E207" s="10">
        <v>46022</v>
      </c>
      <c r="F207" s="10">
        <v>46023</v>
      </c>
      <c r="G207" s="10">
        <v>46024</v>
      </c>
      <c r="H207" s="11">
        <v>46025</v>
      </c>
    </row>
    <row r="208" spans="2:8" ht="57" hidden="1" customHeight="1" x14ac:dyDescent="0.3">
      <c r="B208" s="7"/>
      <c r="C208" s="7"/>
      <c r="D208" s="7"/>
      <c r="E208" s="7"/>
      <c r="F208" s="7"/>
      <c r="G208" s="7"/>
      <c r="H208" s="9"/>
    </row>
    <row r="209" spans="2:8" ht="16.5" hidden="1" customHeight="1" x14ac:dyDescent="0.3">
      <c r="B209" s="10">
        <f t="array" ref="B209:C209">Dias+36+DATE(CalendárioAno12,CaléndárioMês12Opção,1)-WEEKDAY(DATE(CalendárioAno12,CaléndárioMês12Opção,1),DiaDaSemanaOpção)</f>
        <v>46026</v>
      </c>
      <c r="C209" s="10">
        <v>46027</v>
      </c>
      <c r="D209" s="35" t="s">
        <v>0</v>
      </c>
      <c r="E209" s="36"/>
      <c r="F209" s="36"/>
      <c r="G209" s="36"/>
      <c r="H209" s="36"/>
    </row>
    <row r="210" spans="2:8" ht="63.75" hidden="1" customHeight="1" x14ac:dyDescent="0.3">
      <c r="B210" s="7"/>
      <c r="C210" s="7"/>
      <c r="D210" s="39"/>
      <c r="E210" s="39"/>
      <c r="F210" s="39"/>
      <c r="G210" s="39"/>
      <c r="H210" s="39"/>
    </row>
  </sheetData>
  <mergeCells count="42">
    <mergeCell ref="D210:H210"/>
    <mergeCell ref="D181:H181"/>
    <mergeCell ref="D182:H182"/>
    <mergeCell ref="D139:H139"/>
    <mergeCell ref="D126:H126"/>
    <mergeCell ref="D168:H168"/>
    <mergeCell ref="D153:H153"/>
    <mergeCell ref="D167:H167"/>
    <mergeCell ref="D140:H140"/>
    <mergeCell ref="D154:H154"/>
    <mergeCell ref="D196:H196"/>
    <mergeCell ref="D209:H209"/>
    <mergeCell ref="C155:E155"/>
    <mergeCell ref="C169:E169"/>
    <mergeCell ref="C183:E183"/>
    <mergeCell ref="C197:E197"/>
    <mergeCell ref="D125:H125"/>
    <mergeCell ref="D195:H195"/>
    <mergeCell ref="D34:H34"/>
    <mergeCell ref="D35:H35"/>
    <mergeCell ref="D84:H84"/>
    <mergeCell ref="D98:H98"/>
    <mergeCell ref="D112:H112"/>
    <mergeCell ref="D97:H97"/>
    <mergeCell ref="D111:H111"/>
    <mergeCell ref="D68:H68"/>
    <mergeCell ref="D69:H69"/>
    <mergeCell ref="D83:H83"/>
    <mergeCell ref="C99:E99"/>
    <mergeCell ref="C113:E113"/>
    <mergeCell ref="C127:E127"/>
    <mergeCell ref="C141:E141"/>
    <mergeCell ref="C70:E70"/>
    <mergeCell ref="C85:E85"/>
    <mergeCell ref="G51:G55"/>
    <mergeCell ref="E57:E61"/>
    <mergeCell ref="B1:H1"/>
    <mergeCell ref="C2:E2"/>
    <mergeCell ref="C36:E36"/>
    <mergeCell ref="E6:E7"/>
    <mergeCell ref="F6:F7"/>
    <mergeCell ref="G6:G7"/>
  </mergeCells>
  <phoneticPr fontId="5" type="noConversion"/>
  <conditionalFormatting sqref="B4:H4 B16:H16 B22:H22 B28:H28 B34:C34 H11:H14 B10:H10 H17:H20 H23:H26 H29:H32 B5:B8 H5:H8">
    <cfRule type="expression" dxfId="16" priority="43">
      <formula>MONTH(B4)&lt;&gt;CaléndárioMês1Opção</formula>
    </cfRule>
  </conditionalFormatting>
  <conditionalFormatting sqref="B38:H38 B44:H44 B50:H50 B56:H56 B62:H62 B68:C68">
    <cfRule type="expression" dxfId="15" priority="32">
      <formula>MONTH(B38)&lt;&gt;CaléndárioMês2Opção</formula>
    </cfRule>
  </conditionalFormatting>
  <conditionalFormatting sqref="B72:H73 B75:H75 B77:H77 B79:H79 B81:H81 B83:C83">
    <cfRule type="expression" dxfId="14" priority="30">
      <formula>MONTH(B72)&lt;&gt;CaléndárioMês3Opção</formula>
    </cfRule>
  </conditionalFormatting>
  <conditionalFormatting sqref="B87:H87 B89:H89 B91:H91 B93:H93 B95:H95 B97:C97">
    <cfRule type="expression" dxfId="13" priority="28">
      <formula>MONTH(B87)&lt;&gt;CaléndárioMês4Opção</formula>
    </cfRule>
  </conditionalFormatting>
  <conditionalFormatting sqref="B101:H101 B103:H103 B105:H105 B107:H107 B109:H109 B111:C111">
    <cfRule type="expression" dxfId="12" priority="26">
      <formula>MONTH(B101)&lt;&gt;CaléndárioMês5Opção</formula>
    </cfRule>
  </conditionalFormatting>
  <conditionalFormatting sqref="B115:H115 B117:H117 B119:H119 B121:H121 B123:H123 B125:C125">
    <cfRule type="expression" dxfId="11" priority="24">
      <formula>MONTH(B115)&lt;&gt;CaléndárioMês6Opção</formula>
    </cfRule>
  </conditionalFormatting>
  <conditionalFormatting sqref="B129:H129 B131:H131 B133:H133 B135:H135 B137:H137 B139:C139">
    <cfRule type="expression" dxfId="10" priority="22">
      <formula>MONTH(B129)&lt;&gt;CaléndárioMês7Opção</formula>
    </cfRule>
  </conditionalFormatting>
  <conditionalFormatting sqref="B143:H143 B145:H145 B147:H147 B149:H149 B151:H151 B153:C153">
    <cfRule type="expression" dxfId="9" priority="20">
      <formula>MONTH(B143)&lt;&gt;CaléndárioMês8Opção</formula>
    </cfRule>
  </conditionalFormatting>
  <conditionalFormatting sqref="B157:H157 B159:H159 B161:H161 B163:H163 B165:H165 B167:C167">
    <cfRule type="expression" dxfId="8" priority="18">
      <formula>MONTH(B157)&lt;&gt;CaléndárioMês9Opção</formula>
    </cfRule>
  </conditionalFormatting>
  <conditionalFormatting sqref="B171:H171 B173:H173 B175:H175 B177:H177 B179:H179 B181:C181">
    <cfRule type="expression" dxfId="7" priority="8">
      <formula>MONTH(B171)&lt;&gt;CaléndárioMês10Opção</formula>
    </cfRule>
  </conditionalFormatting>
  <conditionalFormatting sqref="B185:H185 B187:H187 B189:H189 B191:H191 B193:H193 B195:C195">
    <cfRule type="expression" dxfId="6" priority="7">
      <formula>MONTH(B185)&lt;&gt;CaléndárioMês11Opção</formula>
    </cfRule>
  </conditionalFormatting>
  <conditionalFormatting sqref="B199:H199 B201:H201 B203:H203 B205:H205 B207:H207 B209:C209">
    <cfRule type="expression" dxfId="5" priority="6">
      <formula>MONTH(B199)&lt;&gt;CaléndárioMês12Opção</formula>
    </cfRule>
  </conditionalFormatting>
  <conditionalFormatting sqref="H39:H42">
    <cfRule type="expression" dxfId="4" priority="5">
      <formula>MONTH(H39)&lt;&gt;CaléndárioMês1Opção</formula>
    </cfRule>
  </conditionalFormatting>
  <conditionalFormatting sqref="H45:H48">
    <cfRule type="expression" dxfId="3" priority="4">
      <formula>MONTH(H45)&lt;&gt;CaléndárioMês1Opção</formula>
    </cfRule>
  </conditionalFormatting>
  <conditionalFormatting sqref="H51:H54">
    <cfRule type="expression" dxfId="2" priority="3">
      <formula>MONTH(H51)&lt;&gt;CaléndárioMês1Opção</formula>
    </cfRule>
  </conditionalFormatting>
  <conditionalFormatting sqref="H57:H60">
    <cfRule type="expression" dxfId="1" priority="2">
      <formula>MONTH(H57)&lt;&gt;CaléndárioMês1Opção</formula>
    </cfRule>
  </conditionalFormatting>
  <conditionalFormatting sqref="H63:H66">
    <cfRule type="expression" dxfId="0" priority="1">
      <formula>MONTH(H63)&lt;&gt;CaléndárioMês1Opção</formula>
    </cfRule>
  </conditionalFormatting>
  <dataValidations xWindow="261" yWindow="449" count="13">
    <dataValidation type="list" errorStyle="warning" allowBlank="1" showInputMessage="1" showErrorMessage="1" error="Selecione o dia de início da semana na lista. Selecione Cancelar, pressione Alt+Seta para baixo para ver as opções e, depois, Seta para baixo e Enter para selecionar" prompt="Selecione o dia de início da semana nesta célula. Pressione Alt+Seta para baixo para abrir a lista suspensa e depois Enter para fazer a seleção. O calendário será atualizado automaticamente" sqref="B3" xr:uid="{00000000-0002-0000-0000-000000000000}">
      <formula1>"DOMINGO,SEGUNDA-FEIRA,TERÇA-FEIRA,QUARTA-FEIRA,QUINTA-FEIRA,SEXTA-FEIRA,SÁBADO"</formula1>
    </dataValidation>
    <dataValidation type="list" errorStyle="warning" allowBlank="1" showInputMessage="1" showErrorMessage="1" error="Selecione o mês de início do calendário na lista. Selecione Cancelar, pressione Alt+Seta para baixo para ver as opções e depois Seta para baixo e Enter para selecionar" prompt="Selecione o mês de início do calendário nesta célula. Pressione Alt+Seta para baixo para abrir a lista suspensa e Enter para fazer a seleção" sqref="C2:E2" xr:uid="{00000000-0002-0000-0000-000001000000}">
      <formula1>"janeiro,fevereiro,março,abril,maio,junho,julho,agosto,setembro,outubro,novembro,dezembro"</formula1>
    </dataValidation>
    <dataValidation allowBlank="1" showInputMessage="1" prompt="Esta pasta de trabalho é um calendário de 12 meses. Insira o ano inicial na célula B1 e selecione o mês inicial na célula C1. O calendário será atualizado automaticamente para os meses subsequentes" sqref="A2" xr:uid="{00000000-0002-0000-0000-000002000000}"/>
    <dataValidation allowBlank="1" showInputMessage="1" showErrorMessage="1" prompt="Insira o ano nesta célula." sqref="B2" xr:uid="{00000000-0002-0000-0000-000003000000}"/>
    <dataValidation allowBlank="1" showInputMessage="1" prompt="Dia da semana é determinado automaticamente. Para alterar os dias da semana, selecione um novo dia de início da semana na célula B2." sqref="C3:H3 B37" xr:uid="{00000000-0002-0000-0000-000004000000}"/>
    <dataValidation allowBlank="1" showInputMessage="1" prompt="Data" sqref="B4:B8" xr:uid="{00000000-0002-0000-0000-000005000000}"/>
    <dataValidation allowBlank="1" showInputMessage="1" prompt="Insira suas anotações diárias aqui" sqref="B9" xr:uid="{00000000-0002-0000-0000-000006000000}"/>
    <dataValidation allowBlank="1" showInputMessage="1" prompt="O calendário anual é atualizado automaticamente com base no ano selecionado na célula B1" sqref="B36" xr:uid="{00000000-0002-0000-0000-000007000000}"/>
    <dataValidation allowBlank="1" showInputMessage="1" prompt="O calendário mensal é atualizado automaticamente com base no mês selecionado na célula C1" sqref="C36:E36" xr:uid="{00000000-0002-0000-0000-000008000000}"/>
    <dataValidation allowBlank="1" showInputMessage="1" prompt="Insira as Anotações mensais na célula abaixo" sqref="D34:H34" xr:uid="{00000000-0002-0000-0000-00000C000000}"/>
    <dataValidation allowBlank="1" showInputMessage="1" showErrorMessage="1" prompt="O calendário anual é atualizado automaticamente com base no ano selecionado na célula B1" sqref="B70 B85 B99 B113 B127 B141 B155 B169 B183 B197" xr:uid="{00000000-0002-0000-0000-00000E000000}"/>
    <dataValidation allowBlank="1" showInputMessage="1" showErrorMessage="1" prompt="O calendário mensal é atualizado automaticamente com base no mês selecionado na célula C1" sqref="C183:E183 C70:E70 C85:E85 C99:E99 C113:E113 C127:E127 C141:E141 C155:E155 C169:E169 C197:E197" xr:uid="{00000000-0002-0000-0000-00000F000000}"/>
    <dataValidation allowBlank="1" showInputMessage="1" showErrorMessage="1" prompt="Dia da semana é determinado automaticamente. Para alterar os dias da semana, selecione um novo dia de início da semana na célula B2." sqref="C37:H37 B71:H71 B86:H86 B100:H100 B114:H114 B128:H128 B142:H142 B156:H156 B170:H170 B184:H184 B198:H198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35" min="1" max="8" man="1"/>
    <brk id="69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  <brk id="168" min="1" max="8" man="1"/>
    <brk id="182" min="1" max="8" man="1"/>
    <brk id="196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62</vt:i4>
      </vt:variant>
    </vt:vector>
  </HeadingPairs>
  <TitlesOfParts>
    <vt:vector size="63" baseType="lpstr">
      <vt:lpstr>Calendário</vt:lpstr>
      <vt:lpstr>Calendário!Area_de_impressao</vt:lpstr>
      <vt:lpstr>CalendárioAno1</vt:lpstr>
      <vt:lpstr>CalendárioAno10</vt:lpstr>
      <vt:lpstr>CalendárioAno11</vt:lpstr>
      <vt:lpstr>CalendárioAno12</vt:lpstr>
      <vt:lpstr>CalendárioAno2</vt:lpstr>
      <vt:lpstr>CalendárioAno3</vt:lpstr>
      <vt:lpstr>CalendárioAno4</vt:lpstr>
      <vt:lpstr>CalendárioAno5</vt:lpstr>
      <vt:lpstr>CalendárioAno6</vt:lpstr>
      <vt:lpstr>CalendárioAno7</vt:lpstr>
      <vt:lpstr>CalendárioAno8</vt:lpstr>
      <vt:lpstr>CalendárioAno9</vt:lpstr>
      <vt:lpstr>CaléndárioMês1</vt:lpstr>
      <vt:lpstr>CaléndárioMês10</vt:lpstr>
      <vt:lpstr>CaléndárioMês11</vt:lpstr>
      <vt:lpstr>CaléndárioMês12</vt:lpstr>
      <vt:lpstr>CaléndárioMês2</vt:lpstr>
      <vt:lpstr>CaléndárioMês3</vt:lpstr>
      <vt:lpstr>CaléndárioMês4</vt:lpstr>
      <vt:lpstr>CaléndárioMês5</vt:lpstr>
      <vt:lpstr>CaléndárioMês6</vt:lpstr>
      <vt:lpstr>CaléndárioMês7</vt:lpstr>
      <vt:lpstr>CaléndárioMês8</vt:lpstr>
      <vt:lpstr>CaléndárioMês9</vt:lpstr>
      <vt:lpstr>InícioDaSemana</vt:lpstr>
      <vt:lpstr>RegiãoTítuloColuna1..H12.1</vt:lpstr>
      <vt:lpstr>RegiãoTítuloColuna10..H54.1</vt:lpstr>
      <vt:lpstr>RegiãoTítuloColuna11..C56.1</vt:lpstr>
      <vt:lpstr>RegiãoTítuloColuna12..D56.1</vt:lpstr>
      <vt:lpstr>RegiãoTítuloColuna13..H68.1</vt:lpstr>
      <vt:lpstr>RegiãoTítuloColuna14..C70.1</vt:lpstr>
      <vt:lpstr>RegiãoTítuloColuna15..D70.1</vt:lpstr>
      <vt:lpstr>RegiãoTítuloColuna16..H82.1</vt:lpstr>
      <vt:lpstr>RegiãoTítuloColuna17..C84.1</vt:lpstr>
      <vt:lpstr>RegiãoTítuloColuna18..D84.1</vt:lpstr>
      <vt:lpstr>RegiãoTítuloColuna19..H96.1</vt:lpstr>
      <vt:lpstr>RegiãoTítuloColuna2..C14.1</vt:lpstr>
      <vt:lpstr>RegiãoTítuloColuna20..C98.1</vt:lpstr>
      <vt:lpstr>RegiãoTítuloColuna21..D98.1</vt:lpstr>
      <vt:lpstr>RegiãoTítuloColuna22..H110.1</vt:lpstr>
      <vt:lpstr>RegiãoTítuloColuna23..C112.1</vt:lpstr>
      <vt:lpstr>RegiãoTítuloColuna24..D112.1</vt:lpstr>
      <vt:lpstr>RegiãoTítuloColuna25..H124.1</vt:lpstr>
      <vt:lpstr>RegiãoTítuloColuna26..C126.1</vt:lpstr>
      <vt:lpstr>RegiãoTítuloColuna27..D126.1</vt:lpstr>
      <vt:lpstr>RegiãoTítuloColuna28..H138.1</vt:lpstr>
      <vt:lpstr>RegiãoTítuloColuna29..C140.1</vt:lpstr>
      <vt:lpstr>RegiãoTítuloColuna3..D14.1</vt:lpstr>
      <vt:lpstr>RegiãoTítuloColuna30..D140.1</vt:lpstr>
      <vt:lpstr>RegiãoTítuloColuna31..H152.1</vt:lpstr>
      <vt:lpstr>RegiãoTítuloColuna32..C154.1</vt:lpstr>
      <vt:lpstr>RegiãoTítuloColuna33..D154.1</vt:lpstr>
      <vt:lpstr>RegiãoTítuloColuna34..H166.1</vt:lpstr>
      <vt:lpstr>RegiãoTítuloColuna35..C168.1</vt:lpstr>
      <vt:lpstr>RegiãoTítuloColuna36..D168.1</vt:lpstr>
      <vt:lpstr>RegiãoTítuloColuna4..H26.1</vt:lpstr>
      <vt:lpstr>RegiãoTítuloColuna5..C28.1</vt:lpstr>
      <vt:lpstr>RegiãoTítuloColuna6..D28.1</vt:lpstr>
      <vt:lpstr>RegiãoTítuloColuna7..H40.1</vt:lpstr>
      <vt:lpstr>RegiãoTítuloColuna8..C42.1</vt:lpstr>
      <vt:lpstr>RegiãoTítuloColuna9..D42.1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2024-12-20T13:54:02Z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