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79.97.96.73\clico\05. Controle atas registro de preços\"/>
    </mc:Choice>
  </mc:AlternateContent>
  <xr:revisionPtr revIDLastSave="0" documentId="13_ncr:1_{80C6A15F-4A66-4D92-AE3F-10E332B8B71D}" xr6:coauthVersionLast="47" xr6:coauthVersionMax="47" xr10:uidLastSave="{00000000-0000-0000-0000-000000000000}"/>
  <bookViews>
    <workbookView xWindow="-120" yWindow="-120" windowWidth="29040" windowHeight="15720" tabRatio="869" firstSheet="16" activeTab="16" xr2:uid="{00000000-000D-0000-FFFF-FFFF00000000}"/>
  </bookViews>
  <sheets>
    <sheet name="Reitoria-SECOM" sheetId="163" state="hidden" r:id="rId1"/>
    <sheet name="Reitoria-SCII" sheetId="190" state="hidden" r:id="rId2"/>
    <sheet name="Reitoria-BU" sheetId="194" state="hidden" r:id="rId3"/>
    <sheet name="Reitoria-PROEX" sheetId="195" state="hidden" r:id="rId4"/>
    <sheet name="MUSEU" sheetId="196" state="hidden" r:id="rId5"/>
    <sheet name="ESAG" sheetId="197" state="hidden" r:id="rId6"/>
    <sheet name="CEART" sheetId="198" state="hidden" r:id="rId7"/>
    <sheet name="FAED" sheetId="199" state="hidden" r:id="rId8"/>
    <sheet name="CEAD" sheetId="201" state="hidden" r:id="rId9"/>
    <sheet name="CEFID" sheetId="203" state="hidden" r:id="rId10"/>
    <sheet name="CAV" sheetId="204" state="hidden" r:id="rId11"/>
    <sheet name="CEO" sheetId="205" state="hidden" r:id="rId12"/>
    <sheet name="CEPLAN" sheetId="206" state="hidden" r:id="rId13"/>
    <sheet name="CEAVI" sheetId="207" state="hidden" r:id="rId14"/>
    <sheet name="CCT" sheetId="208" state="hidden" r:id="rId15"/>
    <sheet name="CERES" sheetId="209" state="hidden" r:id="rId16"/>
    <sheet name="CESFI" sheetId="210" r:id="rId17"/>
    <sheet name="CESMO" sheetId="211" state="hidden" r:id="rId18"/>
    <sheet name="GESTOR " sheetId="212" state="hidden" r:id="rId19"/>
  </sheets>
  <definedNames>
    <definedName name="_PE1451">OFFSET(#REF!,(MATCH(SMALL(#REF!,ROW()-10),#REF!,0)-1),0)</definedName>
    <definedName name="diasuteis">#REF!</definedName>
    <definedName name="Ferias">#REF!</definedName>
    <definedName name="RD">OFFSET(#REF!,(MATCH(SMALL(#REF!,ROW()-10),#REF!,0)-1),0)</definedName>
    <definedName name="test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10" l="1"/>
  <c r="K4" i="212"/>
  <c r="N4" i="212"/>
  <c r="K5" i="212"/>
  <c r="N5" i="212"/>
  <c r="K6" i="212"/>
  <c r="N6" i="212"/>
  <c r="K7" i="212"/>
  <c r="N7" i="212"/>
  <c r="K8" i="212"/>
  <c r="N8" i="212"/>
  <c r="K9" i="212"/>
  <c r="N9" i="212"/>
  <c r="K10" i="212"/>
  <c r="N10" i="212"/>
  <c r="K11" i="212"/>
  <c r="N11" i="212"/>
  <c r="K12" i="212"/>
  <c r="N12" i="212"/>
  <c r="K13" i="212"/>
  <c r="N13" i="212"/>
  <c r="K14" i="212"/>
  <c r="N14" i="212"/>
  <c r="K15" i="212"/>
  <c r="N15" i="212"/>
  <c r="K16" i="212"/>
  <c r="N16" i="212"/>
  <c r="K17" i="212"/>
  <c r="N17" i="212"/>
  <c r="K18" i="212"/>
  <c r="N18" i="212"/>
  <c r="K19" i="212"/>
  <c r="N19" i="212"/>
  <c r="K20" i="212"/>
  <c r="N20" i="212"/>
  <c r="K21" i="212"/>
  <c r="N21" i="212"/>
  <c r="K22" i="212"/>
  <c r="N22" i="212"/>
  <c r="K23" i="212"/>
  <c r="N23" i="212"/>
  <c r="K24" i="212"/>
  <c r="N24" i="212"/>
  <c r="K25" i="212"/>
  <c r="N25" i="212"/>
  <c r="K26" i="212"/>
  <c r="N26" i="212"/>
  <c r="K27" i="212"/>
  <c r="N27" i="212"/>
  <c r="K28" i="212"/>
  <c r="N28" i="212"/>
  <c r="K29" i="212"/>
  <c r="N29" i="212"/>
  <c r="K30" i="212"/>
  <c r="N30" i="212"/>
  <c r="K31" i="212"/>
  <c r="N31" i="212"/>
  <c r="K32" i="212"/>
  <c r="N32" i="212"/>
  <c r="N33" i="212"/>
  <c r="F38" i="212"/>
  <c r="L5" i="163"/>
  <c r="L5" i="190"/>
  <c r="L5" i="194"/>
  <c r="L5" i="195"/>
  <c r="L5" i="196"/>
  <c r="L5" i="197"/>
  <c r="L5" i="198"/>
  <c r="L5" i="199"/>
  <c r="L5" i="201"/>
  <c r="L5" i="203"/>
  <c r="L5" i="204"/>
  <c r="L5" i="205"/>
  <c r="L5" i="206"/>
  <c r="L5" i="207"/>
  <c r="L5" i="208"/>
  <c r="L5" i="209"/>
  <c r="L5" i="210"/>
  <c r="L5" i="211"/>
  <c r="L5" i="212"/>
  <c r="O5" i="212"/>
  <c r="L6" i="163"/>
  <c r="L6" i="190"/>
  <c r="L6" i="194"/>
  <c r="L6" i="195"/>
  <c r="L6" i="196"/>
  <c r="L6" i="197"/>
  <c r="L6" i="198"/>
  <c r="L6" i="199"/>
  <c r="L6" i="201"/>
  <c r="L6" i="203"/>
  <c r="L6" i="204"/>
  <c r="L6" i="205"/>
  <c r="L6" i="206"/>
  <c r="L6" i="207"/>
  <c r="L6" i="208"/>
  <c r="L6" i="209"/>
  <c r="L6" i="210"/>
  <c r="L6" i="211"/>
  <c r="L6" i="212"/>
  <c r="O6" i="212"/>
  <c r="L7" i="163"/>
  <c r="L7" i="190"/>
  <c r="L7" i="194"/>
  <c r="L7" i="195"/>
  <c r="L7" i="196"/>
  <c r="L7" i="197"/>
  <c r="L7" i="198"/>
  <c r="L7" i="199"/>
  <c r="L7" i="201"/>
  <c r="L7" i="203"/>
  <c r="L7" i="204"/>
  <c r="L7" i="205"/>
  <c r="L7" i="206"/>
  <c r="L7" i="207"/>
  <c r="L7" i="208"/>
  <c r="L7" i="209"/>
  <c r="L7" i="210"/>
  <c r="L7" i="211"/>
  <c r="L7" i="212"/>
  <c r="O7" i="212"/>
  <c r="L9" i="163"/>
  <c r="L9" i="190"/>
  <c r="L9" i="194"/>
  <c r="L9" i="195"/>
  <c r="L9" i="196"/>
  <c r="L9" i="197"/>
  <c r="L9" i="198"/>
  <c r="L9" i="199"/>
  <c r="L9" i="201"/>
  <c r="L9" i="203"/>
  <c r="L9" i="204"/>
  <c r="L9" i="205"/>
  <c r="L9" i="206"/>
  <c r="L9" i="207"/>
  <c r="L9" i="208"/>
  <c r="L9" i="209"/>
  <c r="L9" i="210"/>
  <c r="L9" i="211"/>
  <c r="L9" i="212"/>
  <c r="O9" i="212"/>
  <c r="L10" i="163"/>
  <c r="L10" i="190"/>
  <c r="L10" i="194"/>
  <c r="L10" i="195"/>
  <c r="L10" i="196"/>
  <c r="L10" i="197"/>
  <c r="L10" i="198"/>
  <c r="L10" i="199"/>
  <c r="L10" i="201"/>
  <c r="L10" i="203"/>
  <c r="L10" i="204"/>
  <c r="L10" i="205"/>
  <c r="L10" i="206"/>
  <c r="L10" i="207"/>
  <c r="L10" i="208"/>
  <c r="L10" i="209"/>
  <c r="L10" i="210"/>
  <c r="L10" i="211"/>
  <c r="L10" i="212"/>
  <c r="O10" i="212"/>
  <c r="L11" i="163"/>
  <c r="L11" i="190"/>
  <c r="L11" i="194"/>
  <c r="L11" i="195"/>
  <c r="L11" i="196"/>
  <c r="L11" i="197"/>
  <c r="L11" i="198"/>
  <c r="L11" i="199"/>
  <c r="L11" i="201"/>
  <c r="L11" i="203"/>
  <c r="L11" i="204"/>
  <c r="L11" i="205"/>
  <c r="L11" i="206"/>
  <c r="L11" i="207"/>
  <c r="L11" i="208"/>
  <c r="L11" i="209"/>
  <c r="L11" i="210"/>
  <c r="L11" i="211"/>
  <c r="L11" i="212"/>
  <c r="O11" i="212"/>
  <c r="L12" i="163"/>
  <c r="L12" i="190"/>
  <c r="L12" i="194"/>
  <c r="L12" i="195"/>
  <c r="L12" i="196"/>
  <c r="L12" i="197"/>
  <c r="L12" i="198"/>
  <c r="L12" i="199"/>
  <c r="L12" i="201"/>
  <c r="L12" i="203"/>
  <c r="L12" i="204"/>
  <c r="L12" i="205"/>
  <c r="L12" i="206"/>
  <c r="L12" i="207"/>
  <c r="L12" i="208"/>
  <c r="L12" i="209"/>
  <c r="L12" i="210"/>
  <c r="L12" i="211"/>
  <c r="L12" i="212"/>
  <c r="O12" i="212"/>
  <c r="L13" i="163"/>
  <c r="L13" i="190"/>
  <c r="L13" i="194"/>
  <c r="L13" i="195"/>
  <c r="L13" i="196"/>
  <c r="L13" i="197"/>
  <c r="L13" i="198"/>
  <c r="L13" i="199"/>
  <c r="L13" i="201"/>
  <c r="L13" i="203"/>
  <c r="L13" i="204"/>
  <c r="L13" i="205"/>
  <c r="L13" i="206"/>
  <c r="L13" i="207"/>
  <c r="L13" i="208"/>
  <c r="L13" i="209"/>
  <c r="L13" i="210"/>
  <c r="L13" i="211"/>
  <c r="L13" i="212"/>
  <c r="O13" i="212"/>
  <c r="L14" i="163"/>
  <c r="L14" i="190"/>
  <c r="L14" i="194"/>
  <c r="L14" i="195"/>
  <c r="L14" i="196"/>
  <c r="L14" i="197"/>
  <c r="L14" i="198"/>
  <c r="L14" i="199"/>
  <c r="L14" i="201"/>
  <c r="L14" i="203"/>
  <c r="L14" i="204"/>
  <c r="L14" i="205"/>
  <c r="L14" i="206"/>
  <c r="L14" i="207"/>
  <c r="L14" i="208"/>
  <c r="L14" i="209"/>
  <c r="L14" i="210"/>
  <c r="L14" i="211"/>
  <c r="L14" i="212"/>
  <c r="O14" i="212"/>
  <c r="L15" i="163"/>
  <c r="L15" i="190"/>
  <c r="L15" i="194"/>
  <c r="L15" i="195"/>
  <c r="L15" i="196"/>
  <c r="L15" i="197"/>
  <c r="L15" i="198"/>
  <c r="L15" i="199"/>
  <c r="L15" i="201"/>
  <c r="L15" i="203"/>
  <c r="L15" i="204"/>
  <c r="L15" i="205"/>
  <c r="L15" i="206"/>
  <c r="L15" i="207"/>
  <c r="L15" i="208"/>
  <c r="L15" i="209"/>
  <c r="L15" i="210"/>
  <c r="L15" i="211"/>
  <c r="L15" i="212"/>
  <c r="O15" i="212"/>
  <c r="L16" i="210"/>
  <c r="L16" i="163"/>
  <c r="L16" i="190"/>
  <c r="L16" i="194"/>
  <c r="L16" i="195"/>
  <c r="L16" i="196"/>
  <c r="L16" i="197"/>
  <c r="L16" i="198"/>
  <c r="L16" i="199"/>
  <c r="L16" i="201"/>
  <c r="L16" i="203"/>
  <c r="L16" i="204"/>
  <c r="L16" i="205"/>
  <c r="L16" i="206"/>
  <c r="L16" i="207"/>
  <c r="L16" i="208"/>
  <c r="L16" i="209"/>
  <c r="L16" i="211"/>
  <c r="L16" i="212"/>
  <c r="O16" i="212"/>
  <c r="L17" i="163"/>
  <c r="L17" i="190"/>
  <c r="L17" i="194"/>
  <c r="L17" i="195"/>
  <c r="L17" i="196"/>
  <c r="L17" i="197"/>
  <c r="L17" i="198"/>
  <c r="L17" i="199"/>
  <c r="L17" i="201"/>
  <c r="L17" i="203"/>
  <c r="L17" i="204"/>
  <c r="L17" i="205"/>
  <c r="L17" i="206"/>
  <c r="L17" i="207"/>
  <c r="L17" i="208"/>
  <c r="L17" i="209"/>
  <c r="L17" i="210"/>
  <c r="L17" i="211"/>
  <c r="L17" i="212"/>
  <c r="O17" i="212"/>
  <c r="L18" i="163"/>
  <c r="L18" i="190"/>
  <c r="L18" i="194"/>
  <c r="L18" i="195"/>
  <c r="L18" i="196"/>
  <c r="L18" i="197"/>
  <c r="L18" i="198"/>
  <c r="L18" i="199"/>
  <c r="L18" i="201"/>
  <c r="L18" i="203"/>
  <c r="L18" i="204"/>
  <c r="L18" i="205"/>
  <c r="L18" i="206"/>
  <c r="L18" i="207"/>
  <c r="L18" i="208"/>
  <c r="L18" i="209"/>
  <c r="L18" i="210"/>
  <c r="L18" i="211"/>
  <c r="L18" i="212"/>
  <c r="O18" i="212"/>
  <c r="L19" i="163"/>
  <c r="L19" i="190"/>
  <c r="L19" i="194"/>
  <c r="L19" i="195"/>
  <c r="L19" i="196"/>
  <c r="L19" i="197"/>
  <c r="L19" i="198"/>
  <c r="L19" i="199"/>
  <c r="L19" i="201"/>
  <c r="L19" i="203"/>
  <c r="L19" i="204"/>
  <c r="L19" i="205"/>
  <c r="L19" i="206"/>
  <c r="L19" i="207"/>
  <c r="L19" i="208"/>
  <c r="L19" i="209"/>
  <c r="L19" i="210"/>
  <c r="L19" i="211"/>
  <c r="L19" i="212"/>
  <c r="O19" i="212"/>
  <c r="L20" i="163"/>
  <c r="L20" i="190"/>
  <c r="L20" i="194"/>
  <c r="L20" i="195"/>
  <c r="L20" i="196"/>
  <c r="L20" i="197"/>
  <c r="L20" i="198"/>
  <c r="L20" i="199"/>
  <c r="L20" i="201"/>
  <c r="L20" i="203"/>
  <c r="L20" i="204"/>
  <c r="L20" i="205"/>
  <c r="L20" i="206"/>
  <c r="L20" i="207"/>
  <c r="L20" i="208"/>
  <c r="L20" i="209"/>
  <c r="L20" i="210"/>
  <c r="L20" i="211"/>
  <c r="L20" i="212"/>
  <c r="O20" i="212"/>
  <c r="L21" i="163"/>
  <c r="L21" i="190"/>
  <c r="L21" i="194"/>
  <c r="L21" i="195"/>
  <c r="L21" i="196"/>
  <c r="L21" i="197"/>
  <c r="L21" i="198"/>
  <c r="L21" i="199"/>
  <c r="L21" i="201"/>
  <c r="L21" i="203"/>
  <c r="L21" i="204"/>
  <c r="L21" i="205"/>
  <c r="L21" i="206"/>
  <c r="L21" i="207"/>
  <c r="L21" i="208"/>
  <c r="L21" i="209"/>
  <c r="L21" i="210"/>
  <c r="L21" i="211"/>
  <c r="L21" i="212"/>
  <c r="O21" i="212"/>
  <c r="L22" i="163"/>
  <c r="L22" i="190"/>
  <c r="L22" i="194"/>
  <c r="L22" i="195"/>
  <c r="L22" i="196"/>
  <c r="L22" i="197"/>
  <c r="L22" i="198"/>
  <c r="L22" i="199"/>
  <c r="L22" i="201"/>
  <c r="L22" i="203"/>
  <c r="L22" i="204"/>
  <c r="L22" i="205"/>
  <c r="L22" i="206"/>
  <c r="L22" i="207"/>
  <c r="L22" i="208"/>
  <c r="L22" i="209"/>
  <c r="L22" i="210"/>
  <c r="L22" i="211"/>
  <c r="L22" i="212"/>
  <c r="O22" i="212"/>
  <c r="L23" i="163"/>
  <c r="L23" i="190"/>
  <c r="L23" i="194"/>
  <c r="L23" i="195"/>
  <c r="L23" i="196"/>
  <c r="L23" i="197"/>
  <c r="L23" i="198"/>
  <c r="L23" i="199"/>
  <c r="L23" i="201"/>
  <c r="L23" i="203"/>
  <c r="L23" i="204"/>
  <c r="L23" i="205"/>
  <c r="L23" i="206"/>
  <c r="L23" i="207"/>
  <c r="L23" i="208"/>
  <c r="L23" i="209"/>
  <c r="L23" i="210"/>
  <c r="L23" i="211"/>
  <c r="L23" i="212"/>
  <c r="O23" i="212"/>
  <c r="L24" i="163"/>
  <c r="L24" i="190"/>
  <c r="L24" i="194"/>
  <c r="L24" i="195"/>
  <c r="L24" i="196"/>
  <c r="L24" i="197"/>
  <c r="L24" i="198"/>
  <c r="L24" i="199"/>
  <c r="L24" i="201"/>
  <c r="L24" i="203"/>
  <c r="L24" i="204"/>
  <c r="L24" i="205"/>
  <c r="L24" i="206"/>
  <c r="L24" i="207"/>
  <c r="L24" i="208"/>
  <c r="L24" i="209"/>
  <c r="L24" i="210"/>
  <c r="L24" i="211"/>
  <c r="L24" i="212"/>
  <c r="O24" i="212"/>
  <c r="L25" i="163"/>
  <c r="L25" i="190"/>
  <c r="L25" i="194"/>
  <c r="L25" i="195"/>
  <c r="L25" i="196"/>
  <c r="L25" i="197"/>
  <c r="L25" i="198"/>
  <c r="L25" i="199"/>
  <c r="L25" i="201"/>
  <c r="L25" i="203"/>
  <c r="L25" i="204"/>
  <c r="L25" i="205"/>
  <c r="L25" i="206"/>
  <c r="L25" i="207"/>
  <c r="L25" i="208"/>
  <c r="L25" i="209"/>
  <c r="L25" i="210"/>
  <c r="L25" i="211"/>
  <c r="L25" i="212"/>
  <c r="O25" i="212"/>
  <c r="L26" i="163"/>
  <c r="L26" i="190"/>
  <c r="L26" i="194"/>
  <c r="L26" i="195"/>
  <c r="L26" i="196"/>
  <c r="L26" i="197"/>
  <c r="L26" i="198"/>
  <c r="L26" i="199"/>
  <c r="L26" i="201"/>
  <c r="L26" i="203"/>
  <c r="L26" i="204"/>
  <c r="L26" i="205"/>
  <c r="L26" i="206"/>
  <c r="L26" i="207"/>
  <c r="L26" i="208"/>
  <c r="L26" i="209"/>
  <c r="L26" i="210"/>
  <c r="L26" i="211"/>
  <c r="L26" i="212"/>
  <c r="O26" i="212"/>
  <c r="L27" i="163"/>
  <c r="L27" i="190"/>
  <c r="L27" i="194"/>
  <c r="L27" i="195"/>
  <c r="L27" i="196"/>
  <c r="L27" i="197"/>
  <c r="L27" i="198"/>
  <c r="L27" i="199"/>
  <c r="L27" i="201"/>
  <c r="L27" i="203"/>
  <c r="L27" i="204"/>
  <c r="L27" i="205"/>
  <c r="L27" i="206"/>
  <c r="L27" i="207"/>
  <c r="L27" i="208"/>
  <c r="L27" i="209"/>
  <c r="L27" i="210"/>
  <c r="L27" i="211"/>
  <c r="L27" i="212"/>
  <c r="O27" i="212"/>
  <c r="L28" i="163"/>
  <c r="L28" i="190"/>
  <c r="L28" i="194"/>
  <c r="L28" i="195"/>
  <c r="L28" i="196"/>
  <c r="L28" i="197"/>
  <c r="L28" i="198"/>
  <c r="L28" i="199"/>
  <c r="L28" i="201"/>
  <c r="L28" i="203"/>
  <c r="L28" i="204"/>
  <c r="L28" i="205"/>
  <c r="L28" i="206"/>
  <c r="L28" i="207"/>
  <c r="L28" i="208"/>
  <c r="L28" i="209"/>
  <c r="L28" i="210"/>
  <c r="L28" i="211"/>
  <c r="L28" i="212"/>
  <c r="O28" i="212"/>
  <c r="L29" i="163"/>
  <c r="L29" i="190"/>
  <c r="L29" i="194"/>
  <c r="L29" i="195"/>
  <c r="L29" i="196"/>
  <c r="L29" i="197"/>
  <c r="L29" i="198"/>
  <c r="L29" i="199"/>
  <c r="L29" i="201"/>
  <c r="L29" i="203"/>
  <c r="L29" i="204"/>
  <c r="L29" i="205"/>
  <c r="L29" i="206"/>
  <c r="L29" i="207"/>
  <c r="L29" i="208"/>
  <c r="L29" i="209"/>
  <c r="L29" i="210"/>
  <c r="L29" i="211"/>
  <c r="L29" i="212"/>
  <c r="O29" i="212"/>
  <c r="L30" i="163"/>
  <c r="L30" i="190"/>
  <c r="L30" i="194"/>
  <c r="L30" i="195"/>
  <c r="L30" i="196"/>
  <c r="L30" i="197"/>
  <c r="L30" i="198"/>
  <c r="L30" i="199"/>
  <c r="L30" i="201"/>
  <c r="L30" i="203"/>
  <c r="L30" i="204"/>
  <c r="L30" i="205"/>
  <c r="L30" i="206"/>
  <c r="L30" i="207"/>
  <c r="L30" i="208"/>
  <c r="L30" i="209"/>
  <c r="L30" i="210"/>
  <c r="L30" i="211"/>
  <c r="L30" i="212"/>
  <c r="O30" i="212"/>
  <c r="L31" i="163"/>
  <c r="L31" i="190"/>
  <c r="L31" i="194"/>
  <c r="L31" i="195"/>
  <c r="L31" i="196"/>
  <c r="L31" i="197"/>
  <c r="L31" i="198"/>
  <c r="L31" i="199"/>
  <c r="L31" i="201"/>
  <c r="L31" i="203"/>
  <c r="L31" i="204"/>
  <c r="L31" i="205"/>
  <c r="L31" i="206"/>
  <c r="L31" i="207"/>
  <c r="L31" i="208"/>
  <c r="L31" i="209"/>
  <c r="L31" i="210"/>
  <c r="L31" i="211"/>
  <c r="L31" i="212"/>
  <c r="O31" i="212"/>
  <c r="L32" i="163"/>
  <c r="L32" i="190"/>
  <c r="L32" i="194"/>
  <c r="L32" i="195"/>
  <c r="L32" i="196"/>
  <c r="L32" i="197"/>
  <c r="L32" i="198"/>
  <c r="L32" i="199"/>
  <c r="L32" i="201"/>
  <c r="L32" i="203"/>
  <c r="L32" i="204"/>
  <c r="L32" i="205"/>
  <c r="L32" i="206"/>
  <c r="L32" i="207"/>
  <c r="L32" i="208"/>
  <c r="L32" i="209"/>
  <c r="L32" i="210"/>
  <c r="L32" i="211"/>
  <c r="L32" i="212"/>
  <c r="O32" i="212"/>
  <c r="M5" i="212"/>
  <c r="M6" i="212"/>
  <c r="M7" i="212"/>
  <c r="M9" i="212"/>
  <c r="M10" i="212"/>
  <c r="M11" i="212"/>
  <c r="M12" i="212"/>
  <c r="M13" i="212"/>
  <c r="M14" i="212"/>
  <c r="M15" i="212"/>
  <c r="M16" i="212"/>
  <c r="M17" i="212"/>
  <c r="M18" i="212"/>
  <c r="M19" i="212"/>
  <c r="M20" i="212"/>
  <c r="M21" i="212"/>
  <c r="M22" i="212"/>
  <c r="M23" i="212"/>
  <c r="M24" i="212"/>
  <c r="M25" i="212"/>
  <c r="M26" i="212"/>
  <c r="M27" i="212"/>
  <c r="M28" i="212"/>
  <c r="M29" i="212"/>
  <c r="M30" i="212"/>
  <c r="M31" i="212"/>
  <c r="M32" i="212"/>
  <c r="C37" i="212"/>
  <c r="C36" i="212"/>
  <c r="C35" i="212"/>
  <c r="AB33" i="211"/>
  <c r="AA33" i="211"/>
  <c r="Z33" i="211"/>
  <c r="Y33" i="211"/>
  <c r="X33" i="211"/>
  <c r="W33" i="211"/>
  <c r="V33" i="211"/>
  <c r="U33" i="211"/>
  <c r="T33" i="211"/>
  <c r="S33" i="211"/>
  <c r="R33" i="211"/>
  <c r="Q33" i="211"/>
  <c r="P33" i="211"/>
  <c r="O33" i="211"/>
  <c r="N33" i="211"/>
  <c r="M32" i="211"/>
  <c r="M31" i="211"/>
  <c r="M30" i="211"/>
  <c r="M29" i="211"/>
  <c r="M28" i="211"/>
  <c r="M27" i="211"/>
  <c r="M26" i="211"/>
  <c r="M25" i="211"/>
  <c r="M24" i="211"/>
  <c r="M23" i="211"/>
  <c r="M22" i="211"/>
  <c r="M21" i="211"/>
  <c r="M20" i="211"/>
  <c r="M19" i="211"/>
  <c r="M18" i="211"/>
  <c r="M17" i="211"/>
  <c r="M16" i="211"/>
  <c r="M15" i="211"/>
  <c r="M14" i="211"/>
  <c r="M13" i="211"/>
  <c r="M12" i="211"/>
  <c r="M11" i="211"/>
  <c r="M10" i="211"/>
  <c r="M9" i="211"/>
  <c r="L8" i="211"/>
  <c r="M8" i="211"/>
  <c r="M7" i="211"/>
  <c r="M6" i="211"/>
  <c r="M5" i="211"/>
  <c r="L4" i="211"/>
  <c r="AB33" i="210"/>
  <c r="AA33" i="210"/>
  <c r="Z33" i="210"/>
  <c r="Y33" i="210"/>
  <c r="X33" i="210"/>
  <c r="W33" i="210"/>
  <c r="V33" i="210"/>
  <c r="U33" i="210"/>
  <c r="T33" i="210"/>
  <c r="S33" i="210"/>
  <c r="R33" i="210"/>
  <c r="Q33" i="210"/>
  <c r="P33" i="210"/>
  <c r="O33" i="210"/>
  <c r="N33" i="210"/>
  <c r="M32" i="210"/>
  <c r="M31" i="210"/>
  <c r="M30" i="210"/>
  <c r="M29" i="210"/>
  <c r="M28" i="210"/>
  <c r="M27" i="210"/>
  <c r="M26" i="210"/>
  <c r="M25" i="210"/>
  <c r="M24" i="210"/>
  <c r="M23" i="210"/>
  <c r="M22" i="210"/>
  <c r="M21" i="210"/>
  <c r="M20" i="210"/>
  <c r="M19" i="210"/>
  <c r="M18" i="210"/>
  <c r="M17" i="210"/>
  <c r="M16" i="210"/>
  <c r="M15" i="210"/>
  <c r="M14" i="210"/>
  <c r="M13" i="210"/>
  <c r="M12" i="210"/>
  <c r="M11" i="210"/>
  <c r="M10" i="210"/>
  <c r="M9" i="210"/>
  <c r="L8" i="210"/>
  <c r="M6" i="210"/>
  <c r="M5" i="210"/>
  <c r="L4" i="210"/>
  <c r="M4" i="210"/>
  <c r="AB33" i="209"/>
  <c r="AA33" i="209"/>
  <c r="Z33" i="209"/>
  <c r="Y33" i="209"/>
  <c r="X33" i="209"/>
  <c r="W33" i="209"/>
  <c r="V33" i="209"/>
  <c r="U33" i="209"/>
  <c r="T33" i="209"/>
  <c r="S33" i="209"/>
  <c r="R33" i="209"/>
  <c r="Q33" i="209"/>
  <c r="P33" i="209"/>
  <c r="O33" i="209"/>
  <c r="N33" i="209"/>
  <c r="M32" i="209"/>
  <c r="M31" i="209"/>
  <c r="M30" i="209"/>
  <c r="M29" i="209"/>
  <c r="M28" i="209"/>
  <c r="M27" i="209"/>
  <c r="M26" i="209"/>
  <c r="M25" i="209"/>
  <c r="M24" i="209"/>
  <c r="M23" i="209"/>
  <c r="M22" i="209"/>
  <c r="M21" i="209"/>
  <c r="M20" i="209"/>
  <c r="M19" i="209"/>
  <c r="M18" i="209"/>
  <c r="M17" i="209"/>
  <c r="M16" i="209"/>
  <c r="M15" i="209"/>
  <c r="M14" i="209"/>
  <c r="M13" i="209"/>
  <c r="M12" i="209"/>
  <c r="M11" i="209"/>
  <c r="M10" i="209"/>
  <c r="M9" i="209"/>
  <c r="L8" i="209"/>
  <c r="M8" i="209"/>
  <c r="M7" i="209"/>
  <c r="M6" i="209"/>
  <c r="M5" i="209"/>
  <c r="L4" i="209"/>
  <c r="M4" i="209"/>
  <c r="AB33" i="208"/>
  <c r="AA33" i="208"/>
  <c r="Z33" i="208"/>
  <c r="Y33" i="208"/>
  <c r="X33" i="208"/>
  <c r="W33" i="208"/>
  <c r="V33" i="208"/>
  <c r="U33" i="208"/>
  <c r="T33" i="208"/>
  <c r="S33" i="208"/>
  <c r="R33" i="208"/>
  <c r="Q33" i="208"/>
  <c r="P33" i="208"/>
  <c r="O33" i="208"/>
  <c r="N33" i="208"/>
  <c r="M32" i="208"/>
  <c r="M31" i="208"/>
  <c r="M30" i="208"/>
  <c r="M29" i="208"/>
  <c r="M28" i="208"/>
  <c r="M27" i="208"/>
  <c r="M26" i="208"/>
  <c r="M25" i="208"/>
  <c r="M24" i="208"/>
  <c r="M23" i="208"/>
  <c r="M22" i="208"/>
  <c r="M21" i="208"/>
  <c r="M20" i="208"/>
  <c r="M19" i="208"/>
  <c r="M18" i="208"/>
  <c r="M17" i="208"/>
  <c r="M16" i="208"/>
  <c r="M15" i="208"/>
  <c r="M14" i="208"/>
  <c r="M13" i="208"/>
  <c r="M12" i="208"/>
  <c r="M11" i="208"/>
  <c r="M10" i="208"/>
  <c r="M9" i="208"/>
  <c r="L8" i="208"/>
  <c r="M8" i="208"/>
  <c r="M7" i="208"/>
  <c r="M6" i="208"/>
  <c r="M5" i="208"/>
  <c r="L4" i="208"/>
  <c r="M4" i="208"/>
  <c r="AB33" i="207"/>
  <c r="AA33" i="207"/>
  <c r="Z33" i="207"/>
  <c r="Y33" i="207"/>
  <c r="X33" i="207"/>
  <c r="W33" i="207"/>
  <c r="V33" i="207"/>
  <c r="U33" i="207"/>
  <c r="T33" i="207"/>
  <c r="S33" i="207"/>
  <c r="R33" i="207"/>
  <c r="Q33" i="207"/>
  <c r="P33" i="207"/>
  <c r="O33" i="207"/>
  <c r="N33" i="207"/>
  <c r="M32" i="207"/>
  <c r="M31" i="207"/>
  <c r="M30" i="207"/>
  <c r="M29" i="207"/>
  <c r="M28" i="207"/>
  <c r="M27" i="207"/>
  <c r="M26" i="207"/>
  <c r="M25" i="207"/>
  <c r="M24" i="207"/>
  <c r="M23" i="207"/>
  <c r="M22" i="207"/>
  <c r="M21" i="207"/>
  <c r="M20" i="207"/>
  <c r="M19" i="207"/>
  <c r="M18" i="207"/>
  <c r="M17" i="207"/>
  <c r="M16" i="207"/>
  <c r="M15" i="207"/>
  <c r="M14" i="207"/>
  <c r="M13" i="207"/>
  <c r="M12" i="207"/>
  <c r="M11" i="207"/>
  <c r="M10" i="207"/>
  <c r="M9" i="207"/>
  <c r="L8" i="207"/>
  <c r="M8" i="207"/>
  <c r="M7" i="207"/>
  <c r="M6" i="207"/>
  <c r="M5" i="207"/>
  <c r="L4" i="207"/>
  <c r="M4" i="207"/>
  <c r="AB33" i="206"/>
  <c r="AA33" i="206"/>
  <c r="Z33" i="206"/>
  <c r="Y33" i="206"/>
  <c r="X33" i="206"/>
  <c r="W33" i="206"/>
  <c r="V33" i="206"/>
  <c r="U33" i="206"/>
  <c r="T33" i="206"/>
  <c r="S33" i="206"/>
  <c r="R33" i="206"/>
  <c r="Q33" i="206"/>
  <c r="P33" i="206"/>
  <c r="O33" i="206"/>
  <c r="N33" i="206"/>
  <c r="M32" i="206"/>
  <c r="M31" i="206"/>
  <c r="M30" i="206"/>
  <c r="M29" i="206"/>
  <c r="M28" i="206"/>
  <c r="M27" i="206"/>
  <c r="M26" i="206"/>
  <c r="M25" i="206"/>
  <c r="M24" i="206"/>
  <c r="M23" i="206"/>
  <c r="M22" i="206"/>
  <c r="M21" i="206"/>
  <c r="M20" i="206"/>
  <c r="M19" i="206"/>
  <c r="M18" i="206"/>
  <c r="M17" i="206"/>
  <c r="M16" i="206"/>
  <c r="M15" i="206"/>
  <c r="M14" i="206"/>
  <c r="M13" i="206"/>
  <c r="M12" i="206"/>
  <c r="M11" i="206"/>
  <c r="M10" i="206"/>
  <c r="M9" i="206"/>
  <c r="L8" i="206"/>
  <c r="M8" i="206"/>
  <c r="M7" i="206"/>
  <c r="M6" i="206"/>
  <c r="M5" i="206"/>
  <c r="L4" i="206"/>
  <c r="M4" i="206"/>
  <c r="AB33" i="205"/>
  <c r="AA33" i="205"/>
  <c r="Z33" i="205"/>
  <c r="Y33" i="205"/>
  <c r="X33" i="205"/>
  <c r="W33" i="205"/>
  <c r="V33" i="205"/>
  <c r="U33" i="205"/>
  <c r="T33" i="205"/>
  <c r="S33" i="205"/>
  <c r="R33" i="205"/>
  <c r="Q33" i="205"/>
  <c r="P33" i="205"/>
  <c r="O33" i="205"/>
  <c r="N33" i="205"/>
  <c r="M32" i="205"/>
  <c r="M31" i="205"/>
  <c r="M30" i="205"/>
  <c r="M29" i="205"/>
  <c r="M28" i="205"/>
  <c r="M27" i="205"/>
  <c r="M26" i="205"/>
  <c r="M25" i="205"/>
  <c r="M24" i="205"/>
  <c r="M23" i="205"/>
  <c r="M22" i="205"/>
  <c r="M21" i="205"/>
  <c r="M20" i="205"/>
  <c r="M19" i="205"/>
  <c r="M18" i="205"/>
  <c r="M17" i="205"/>
  <c r="M16" i="205"/>
  <c r="M15" i="205"/>
  <c r="M14" i="205"/>
  <c r="M13" i="205"/>
  <c r="M12" i="205"/>
  <c r="M11" i="205"/>
  <c r="M10" i="205"/>
  <c r="M9" i="205"/>
  <c r="L8" i="205"/>
  <c r="M8" i="205"/>
  <c r="M7" i="205"/>
  <c r="M6" i="205"/>
  <c r="M5" i="205"/>
  <c r="L4" i="205"/>
  <c r="M4" i="205"/>
  <c r="AB33" i="204"/>
  <c r="AA33" i="204"/>
  <c r="Z33" i="204"/>
  <c r="Y33" i="204"/>
  <c r="X33" i="204"/>
  <c r="W33" i="204"/>
  <c r="V33" i="204"/>
  <c r="U33" i="204"/>
  <c r="T33" i="204"/>
  <c r="S33" i="204"/>
  <c r="R33" i="204"/>
  <c r="Q33" i="204"/>
  <c r="P33" i="204"/>
  <c r="O33" i="204"/>
  <c r="N33" i="204"/>
  <c r="M32" i="204"/>
  <c r="M31" i="204"/>
  <c r="M30" i="204"/>
  <c r="M29" i="204"/>
  <c r="M28" i="204"/>
  <c r="M27" i="204"/>
  <c r="M26" i="204"/>
  <c r="M25" i="204"/>
  <c r="M24" i="204"/>
  <c r="M23" i="204"/>
  <c r="M22" i="204"/>
  <c r="M21" i="204"/>
  <c r="M20" i="204"/>
  <c r="M19" i="204"/>
  <c r="M18" i="204"/>
  <c r="M17" i="204"/>
  <c r="M16" i="204"/>
  <c r="M15" i="204"/>
  <c r="M14" i="204"/>
  <c r="M13" i="204"/>
  <c r="M12" i="204"/>
  <c r="M11" i="204"/>
  <c r="M10" i="204"/>
  <c r="M9" i="204"/>
  <c r="L8" i="204"/>
  <c r="M8" i="204"/>
  <c r="M7" i="204"/>
  <c r="M6" i="204"/>
  <c r="M5" i="204"/>
  <c r="L4" i="204"/>
  <c r="M4" i="204"/>
  <c r="AB33" i="203"/>
  <c r="AA33" i="203"/>
  <c r="Z33" i="203"/>
  <c r="Y33" i="203"/>
  <c r="X33" i="203"/>
  <c r="W33" i="203"/>
  <c r="V33" i="203"/>
  <c r="U33" i="203"/>
  <c r="T33" i="203"/>
  <c r="S33" i="203"/>
  <c r="R33" i="203"/>
  <c r="Q33" i="203"/>
  <c r="P33" i="203"/>
  <c r="O33" i="203"/>
  <c r="N33" i="203"/>
  <c r="M32" i="203"/>
  <c r="M31" i="203"/>
  <c r="M30" i="203"/>
  <c r="M29" i="203"/>
  <c r="M28" i="203"/>
  <c r="M27" i="203"/>
  <c r="M26" i="203"/>
  <c r="M25" i="203"/>
  <c r="M24" i="203"/>
  <c r="M23" i="203"/>
  <c r="M22" i="203"/>
  <c r="M21" i="203"/>
  <c r="M20" i="203"/>
  <c r="M19" i="203"/>
  <c r="M18" i="203"/>
  <c r="M17" i="203"/>
  <c r="M16" i="203"/>
  <c r="M15" i="203"/>
  <c r="M14" i="203"/>
  <c r="M13" i="203"/>
  <c r="M12" i="203"/>
  <c r="M11" i="203"/>
  <c r="M10" i="203"/>
  <c r="M9" i="203"/>
  <c r="L8" i="203"/>
  <c r="M8" i="203"/>
  <c r="M7" i="203"/>
  <c r="M6" i="203"/>
  <c r="M5" i="203"/>
  <c r="L4" i="203"/>
  <c r="M4" i="203"/>
  <c r="AB33" i="201"/>
  <c r="AA33" i="201"/>
  <c r="Z33" i="201"/>
  <c r="Y33" i="201"/>
  <c r="X33" i="201"/>
  <c r="W33" i="201"/>
  <c r="V33" i="201"/>
  <c r="U33" i="201"/>
  <c r="T33" i="201"/>
  <c r="S33" i="201"/>
  <c r="R33" i="201"/>
  <c r="Q33" i="201"/>
  <c r="P33" i="201"/>
  <c r="O33" i="201"/>
  <c r="N33" i="201"/>
  <c r="M32" i="201"/>
  <c r="M31" i="201"/>
  <c r="M30" i="201"/>
  <c r="M29" i="201"/>
  <c r="M28" i="201"/>
  <c r="M27" i="201"/>
  <c r="M26" i="201"/>
  <c r="M25" i="201"/>
  <c r="M24" i="201"/>
  <c r="M23" i="201"/>
  <c r="M22" i="201"/>
  <c r="M21" i="201"/>
  <c r="M20" i="201"/>
  <c r="M19" i="201"/>
  <c r="M18" i="201"/>
  <c r="M17" i="201"/>
  <c r="M16" i="201"/>
  <c r="M15" i="201"/>
  <c r="M14" i="201"/>
  <c r="M13" i="201"/>
  <c r="M12" i="201"/>
  <c r="M11" i="201"/>
  <c r="M10" i="201"/>
  <c r="M9" i="201"/>
  <c r="L8" i="201"/>
  <c r="M8" i="201"/>
  <c r="M7" i="201"/>
  <c r="M6" i="201"/>
  <c r="M5" i="201"/>
  <c r="L4" i="201"/>
  <c r="M4" i="201"/>
  <c r="AB33" i="199"/>
  <c r="AA33" i="199"/>
  <c r="Z33" i="199"/>
  <c r="Y33" i="199"/>
  <c r="X33" i="199"/>
  <c r="W33" i="199"/>
  <c r="V33" i="199"/>
  <c r="U33" i="199"/>
  <c r="T33" i="199"/>
  <c r="S33" i="199"/>
  <c r="R33" i="199"/>
  <c r="Q33" i="199"/>
  <c r="P33" i="199"/>
  <c r="O33" i="199"/>
  <c r="N33" i="199"/>
  <c r="M32" i="199"/>
  <c r="M31" i="199"/>
  <c r="M30" i="199"/>
  <c r="M29" i="199"/>
  <c r="M28" i="199"/>
  <c r="M27" i="199"/>
  <c r="M26" i="199"/>
  <c r="M25" i="199"/>
  <c r="M24" i="199"/>
  <c r="M23" i="199"/>
  <c r="M22" i="199"/>
  <c r="M21" i="199"/>
  <c r="M20" i="199"/>
  <c r="M19" i="199"/>
  <c r="M18" i="199"/>
  <c r="M17" i="199"/>
  <c r="M16" i="199"/>
  <c r="M15" i="199"/>
  <c r="M14" i="199"/>
  <c r="M13" i="199"/>
  <c r="M12" i="199"/>
  <c r="M11" i="199"/>
  <c r="M10" i="199"/>
  <c r="M9" i="199"/>
  <c r="L8" i="199"/>
  <c r="M8" i="199"/>
  <c r="M7" i="199"/>
  <c r="M6" i="199"/>
  <c r="M5" i="199"/>
  <c r="L4" i="199"/>
  <c r="M4" i="199"/>
  <c r="AB33" i="198"/>
  <c r="AA33" i="198"/>
  <c r="Z33" i="198"/>
  <c r="Y33" i="198"/>
  <c r="X33" i="198"/>
  <c r="W33" i="198"/>
  <c r="V33" i="198"/>
  <c r="U33" i="198"/>
  <c r="T33" i="198"/>
  <c r="S33" i="198"/>
  <c r="R33" i="198"/>
  <c r="Q33" i="198"/>
  <c r="P33" i="198"/>
  <c r="O33" i="198"/>
  <c r="N33" i="198"/>
  <c r="M32" i="198"/>
  <c r="M31" i="198"/>
  <c r="M30" i="198"/>
  <c r="M29" i="198"/>
  <c r="M28" i="198"/>
  <c r="M27" i="198"/>
  <c r="M26" i="198"/>
  <c r="M25" i="198"/>
  <c r="M24" i="198"/>
  <c r="M23" i="198"/>
  <c r="M22" i="198"/>
  <c r="M21" i="198"/>
  <c r="M20" i="198"/>
  <c r="M19" i="198"/>
  <c r="M18" i="198"/>
  <c r="M17" i="198"/>
  <c r="M16" i="198"/>
  <c r="M15" i="198"/>
  <c r="M14" i="198"/>
  <c r="M13" i="198"/>
  <c r="M12" i="198"/>
  <c r="M11" i="198"/>
  <c r="M10" i="198"/>
  <c r="M9" i="198"/>
  <c r="L8" i="198"/>
  <c r="M8" i="198"/>
  <c r="M7" i="198"/>
  <c r="M6" i="198"/>
  <c r="M5" i="198"/>
  <c r="L4" i="198"/>
  <c r="M4" i="198"/>
  <c r="AB33" i="197"/>
  <c r="AA33" i="197"/>
  <c r="Z33" i="197"/>
  <c r="Y33" i="197"/>
  <c r="X33" i="197"/>
  <c r="W33" i="197"/>
  <c r="V33" i="197"/>
  <c r="U33" i="197"/>
  <c r="T33" i="197"/>
  <c r="S33" i="197"/>
  <c r="R33" i="197"/>
  <c r="Q33" i="197"/>
  <c r="P33" i="197"/>
  <c r="O33" i="197"/>
  <c r="N33" i="197"/>
  <c r="M32" i="197"/>
  <c r="M31" i="197"/>
  <c r="M30" i="197"/>
  <c r="M29" i="197"/>
  <c r="M28" i="197"/>
  <c r="M27" i="197"/>
  <c r="M26" i="197"/>
  <c r="M25" i="197"/>
  <c r="M24" i="197"/>
  <c r="M23" i="197"/>
  <c r="M22" i="197"/>
  <c r="M21" i="197"/>
  <c r="M20" i="197"/>
  <c r="M19" i="197"/>
  <c r="M18" i="197"/>
  <c r="M17" i="197"/>
  <c r="M16" i="197"/>
  <c r="M15" i="197"/>
  <c r="M14" i="197"/>
  <c r="M13" i="197"/>
  <c r="M12" i="197"/>
  <c r="M11" i="197"/>
  <c r="M10" i="197"/>
  <c r="M9" i="197"/>
  <c r="L8" i="197"/>
  <c r="M8" i="197"/>
  <c r="M7" i="197"/>
  <c r="M6" i="197"/>
  <c r="M5" i="197"/>
  <c r="L4" i="197"/>
  <c r="M4" i="197"/>
  <c r="AB33" i="196"/>
  <c r="AA33" i="196"/>
  <c r="Z33" i="196"/>
  <c r="Y33" i="196"/>
  <c r="X33" i="196"/>
  <c r="W33" i="196"/>
  <c r="V33" i="196"/>
  <c r="U33" i="196"/>
  <c r="T33" i="196"/>
  <c r="S33" i="196"/>
  <c r="R33" i="196"/>
  <c r="Q33" i="196"/>
  <c r="P33" i="196"/>
  <c r="O33" i="196"/>
  <c r="N33" i="196"/>
  <c r="M32" i="196"/>
  <c r="M31" i="196"/>
  <c r="M30" i="196"/>
  <c r="M29" i="196"/>
  <c r="M28" i="196"/>
  <c r="M27" i="196"/>
  <c r="M26" i="196"/>
  <c r="M25" i="196"/>
  <c r="M24" i="196"/>
  <c r="M23" i="196"/>
  <c r="M22" i="196"/>
  <c r="M21" i="196"/>
  <c r="M20" i="196"/>
  <c r="M19" i="196"/>
  <c r="M18" i="196"/>
  <c r="M17" i="196"/>
  <c r="M16" i="196"/>
  <c r="M15" i="196"/>
  <c r="M14" i="196"/>
  <c r="M13" i="196"/>
  <c r="M12" i="196"/>
  <c r="M11" i="196"/>
  <c r="M10" i="196"/>
  <c r="M9" i="196"/>
  <c r="L8" i="196"/>
  <c r="M8" i="196"/>
  <c r="M7" i="196"/>
  <c r="M6" i="196"/>
  <c r="M5" i="196"/>
  <c r="L4" i="196"/>
  <c r="M4" i="196"/>
  <c r="AB33" i="195"/>
  <c r="AA33" i="195"/>
  <c r="Z33" i="195"/>
  <c r="Y33" i="195"/>
  <c r="X33" i="195"/>
  <c r="W33" i="195"/>
  <c r="V33" i="195"/>
  <c r="U33" i="195"/>
  <c r="T33" i="195"/>
  <c r="S33" i="195"/>
  <c r="R33" i="195"/>
  <c r="Q33" i="195"/>
  <c r="P33" i="195"/>
  <c r="O33" i="195"/>
  <c r="N33" i="195"/>
  <c r="M32" i="195"/>
  <c r="M31" i="195"/>
  <c r="M30" i="195"/>
  <c r="M29" i="195"/>
  <c r="M28" i="195"/>
  <c r="M27" i="195"/>
  <c r="M26" i="195"/>
  <c r="M25" i="195"/>
  <c r="M24" i="195"/>
  <c r="M23" i="195"/>
  <c r="M22" i="195"/>
  <c r="M21" i="195"/>
  <c r="M20" i="195"/>
  <c r="M19" i="195"/>
  <c r="M18" i="195"/>
  <c r="M17" i="195"/>
  <c r="M16" i="195"/>
  <c r="M15" i="195"/>
  <c r="M14" i="195"/>
  <c r="M13" i="195"/>
  <c r="M12" i="195"/>
  <c r="M11" i="195"/>
  <c r="M10" i="195"/>
  <c r="M9" i="195"/>
  <c r="L8" i="195"/>
  <c r="M8" i="195"/>
  <c r="M7" i="195"/>
  <c r="M6" i="195"/>
  <c r="M5" i="195"/>
  <c r="L4" i="195"/>
  <c r="M4" i="195"/>
  <c r="N33" i="163"/>
  <c r="AB33" i="194"/>
  <c r="AA33" i="194"/>
  <c r="Z33" i="194"/>
  <c r="Y33" i="194"/>
  <c r="X33" i="194"/>
  <c r="W33" i="194"/>
  <c r="V33" i="194"/>
  <c r="U33" i="194"/>
  <c r="T33" i="194"/>
  <c r="S33" i="194"/>
  <c r="R33" i="194"/>
  <c r="Q33" i="194"/>
  <c r="P33" i="194"/>
  <c r="O33" i="194"/>
  <c r="N33" i="194"/>
  <c r="M32" i="194"/>
  <c r="M31" i="194"/>
  <c r="M30" i="194"/>
  <c r="M29" i="194"/>
  <c r="M28" i="194"/>
  <c r="M27" i="194"/>
  <c r="M26" i="194"/>
  <c r="M25" i="194"/>
  <c r="M24" i="194"/>
  <c r="M23" i="194"/>
  <c r="M22" i="194"/>
  <c r="M21" i="194"/>
  <c r="M20" i="194"/>
  <c r="M19" i="194"/>
  <c r="M18" i="194"/>
  <c r="M17" i="194"/>
  <c r="M16" i="194"/>
  <c r="M15" i="194"/>
  <c r="M14" i="194"/>
  <c r="M13" i="194"/>
  <c r="M12" i="194"/>
  <c r="M11" i="194"/>
  <c r="M10" i="194"/>
  <c r="M9" i="194"/>
  <c r="L8" i="194"/>
  <c r="M8" i="194"/>
  <c r="M7" i="194"/>
  <c r="M6" i="194"/>
  <c r="M5" i="194"/>
  <c r="L4" i="194"/>
  <c r="M4" i="194"/>
  <c r="AB33" i="190"/>
  <c r="AA33" i="190"/>
  <c r="Z33" i="190"/>
  <c r="Y33" i="190"/>
  <c r="X33" i="190"/>
  <c r="W33" i="190"/>
  <c r="V33" i="190"/>
  <c r="U33" i="190"/>
  <c r="T33" i="190"/>
  <c r="S33" i="190"/>
  <c r="R33" i="190"/>
  <c r="Q33" i="190"/>
  <c r="P33" i="190"/>
  <c r="O33" i="190"/>
  <c r="N33" i="190"/>
  <c r="M32" i="190"/>
  <c r="M31" i="190"/>
  <c r="M30" i="190"/>
  <c r="M29" i="190"/>
  <c r="M28" i="190"/>
  <c r="M27" i="190"/>
  <c r="M26" i="190"/>
  <c r="M25" i="190"/>
  <c r="M24" i="190"/>
  <c r="M23" i="190"/>
  <c r="M22" i="190"/>
  <c r="M21" i="190"/>
  <c r="M20" i="190"/>
  <c r="M19" i="190"/>
  <c r="M18" i="190"/>
  <c r="M17" i="190"/>
  <c r="M16" i="190"/>
  <c r="M15" i="190"/>
  <c r="M14" i="190"/>
  <c r="M13" i="190"/>
  <c r="M12" i="190"/>
  <c r="M11" i="190"/>
  <c r="M10" i="190"/>
  <c r="M9" i="190"/>
  <c r="L8" i="190"/>
  <c r="M8" i="190"/>
  <c r="M7" i="190"/>
  <c r="M6" i="190"/>
  <c r="M5" i="190"/>
  <c r="L4" i="190"/>
  <c r="M4" i="190"/>
  <c r="O33" i="163"/>
  <c r="P33" i="163"/>
  <c r="Q33" i="163"/>
  <c r="R33" i="163"/>
  <c r="S33" i="163"/>
  <c r="T33" i="163"/>
  <c r="U33" i="163"/>
  <c r="V33" i="163"/>
  <c r="W33" i="163"/>
  <c r="X33" i="163"/>
  <c r="Y33" i="163"/>
  <c r="Z33" i="163"/>
  <c r="AA33" i="163"/>
  <c r="AB33" i="163"/>
  <c r="M8" i="210"/>
  <c r="L8" i="163"/>
  <c r="L8" i="212"/>
  <c r="M7" i="210"/>
  <c r="M4" i="211"/>
  <c r="L4" i="163"/>
  <c r="L4" i="212"/>
  <c r="M32" i="163"/>
  <c r="M31" i="163"/>
  <c r="M30" i="163"/>
  <c r="M29" i="163"/>
  <c r="M28" i="163"/>
  <c r="M27" i="163"/>
  <c r="M26" i="163"/>
  <c r="M25" i="163"/>
  <c r="M24" i="163"/>
  <c r="M23" i="163"/>
  <c r="M22" i="163"/>
  <c r="M21" i="163"/>
  <c r="M20" i="163"/>
  <c r="M19" i="163"/>
  <c r="M18" i="163"/>
  <c r="M17" i="163"/>
  <c r="M16" i="163"/>
  <c r="M15" i="163"/>
  <c r="M14" i="163"/>
  <c r="M13" i="163"/>
  <c r="M12" i="163"/>
  <c r="M11" i="163"/>
  <c r="M10" i="163"/>
  <c r="M9" i="163"/>
  <c r="M8" i="163"/>
  <c r="M7" i="163"/>
  <c r="M6" i="163"/>
  <c r="M5" i="163"/>
  <c r="M4" i="163"/>
  <c r="M8" i="212"/>
  <c r="O8" i="212"/>
  <c r="M4" i="212"/>
  <c r="O4" i="212"/>
  <c r="O33" i="212"/>
  <c r="F39" i="212"/>
  <c r="F41" i="2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tc={A0A64CBE-68FA-45EF-8ADF-8DD4E074792D}</author>
  </authors>
  <commentList>
    <comment ref="K8" authorId="0" shapeId="0" xr:uid="{A0A64CBE-68FA-45EF-8ADF-8DD4E074792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5 unidades cedidas pela ESAG em 17/06/2024 (CESFI possuía 15 unidades registradas inicialmente).</t>
      </text>
    </comment>
  </commentList>
</comments>
</file>

<file path=xl/sharedStrings.xml><?xml version="1.0" encoding="utf-8"?>
<sst xmlns="http://schemas.openxmlformats.org/spreadsheetml/2006/main" count="4192" uniqueCount="96">
  <si>
    <t>Saldo / Automático</t>
  </si>
  <si>
    <t>...../...../......</t>
  </si>
  <si>
    <t>ALERTA</t>
  </si>
  <si>
    <t>Item</t>
  </si>
  <si>
    <t>Unidade</t>
  </si>
  <si>
    <t>Lote</t>
  </si>
  <si>
    <t>Qtde Registrada</t>
  </si>
  <si>
    <t>Valor Total Utilizado</t>
  </si>
  <si>
    <t>Valor Utilizado</t>
  </si>
  <si>
    <t>% Aditivos</t>
  </si>
  <si>
    <t>% Utilizado</t>
  </si>
  <si>
    <t>Dimensões</t>
  </si>
  <si>
    <t xml:space="preserve">Placa em PVC, branca, impressão digital 4x0 cores, resolução mínima 300dpi's e espessura de 2mm, acabamento corte a laser, inclui adequação de layout, instalada com fita. </t>
  </si>
  <si>
    <t>Especificação</t>
  </si>
  <si>
    <t>Grupo-Classe</t>
  </si>
  <si>
    <t>Código NUC</t>
  </si>
  <si>
    <t>02-12</t>
  </si>
  <si>
    <t>50031-001</t>
  </si>
  <si>
    <t>Empresa</t>
  </si>
  <si>
    <t>até 100 un.</t>
  </si>
  <si>
    <t>101 a 500 un.</t>
  </si>
  <si>
    <t>100 a 1.000 un.</t>
  </si>
  <si>
    <t>acima de 1.001 un.</t>
  </si>
  <si>
    <t>100 a 500 un.</t>
  </si>
  <si>
    <t>Peça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</si>
  <si>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</si>
  <si>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</si>
  <si>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t>CARTÃO DE VISITA; FORMATO = 9 (largura) X 5 (altura) cm; Papel Couchê Fosco, com gramatura 240 G; COR DE IMPRESSÃO 4 CORES (Colorido) - impressão frente e verso</t>
  </si>
  <si>
    <t>Preço  Unitário</t>
  </si>
  <si>
    <t xml:space="preserve">Valor Total da Ata </t>
  </si>
  <si>
    <t>OS nº   XXXX/2024 Qtde. DT</t>
  </si>
  <si>
    <t>CENTRO PARTICIPANTE: REITORIA/SECOM</t>
  </si>
  <si>
    <t>GL EDITORA GRÁFICA LTDA</t>
  </si>
  <si>
    <r>
      <t xml:space="preserve">OBJETO: </t>
    </r>
    <r>
      <rPr>
        <b/>
        <sz val="10"/>
        <rFont val="Calibri"/>
        <family val="2"/>
        <scheme val="minor"/>
      </rPr>
      <t>CONTRATAÇÃO DE EMPRESA ESPECIALIZADA EM SERVIÇOS GRÁFICOS (IMPRESSOS ADAPTADOS, BANNERS, FRONTLIGHT, ADESIVOS, ENTRE OUTROS) PARA A UDESC</t>
    </r>
  </si>
  <si>
    <r>
      <t>VIGÊNCIA DA ATA: 19/02/24</t>
    </r>
    <r>
      <rPr>
        <b/>
        <sz val="10"/>
        <rFont val="Calibri"/>
        <family val="2"/>
        <scheme val="minor"/>
      </rPr>
      <t xml:space="preserve"> até 19/02/25</t>
    </r>
  </si>
  <si>
    <t>Banner em lona, impressão digital 4x0 cores, resolução mínima 720 dpi's e 280 g/m² de gramatura mínima;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</t>
  </si>
  <si>
    <t>50 X 70cm</t>
  </si>
  <si>
    <t>90 X 150cm</t>
  </si>
  <si>
    <t>110 X 150cm</t>
  </si>
  <si>
    <t>130 X 180cm</t>
  </si>
  <si>
    <t>80 X 120cm</t>
  </si>
  <si>
    <t>Banner em papel sulfite - impressão digital 4x0 cores, resolução mínima 720 dpi's e 120 g/m² de gramatura mínima; e suporte: 
1) em madeira em duas das menores extremidades e acabamento com ponteira de PVC (grampeada)  e corda trançada de no mínimo 4mm e de resistência suficiente e compatível com o banner; ou 
2) Perfil C de plástico para acabamento de faixas e banners com 16 mm - e corda trançada de no mínimo 4mm e de resistência suficiente e compatível com o banner.</t>
  </si>
  <si>
    <t xml:space="preserve">90 X 120cm </t>
  </si>
  <si>
    <t>A A MAINARDES LTDA</t>
  </si>
  <si>
    <t>Detalhamento</t>
  </si>
  <si>
    <t>339039.63</t>
  </si>
  <si>
    <t>Frontlight em lona, impressão digital 4x0 cores, resolução mínima 1200 dpi's e 440 g/m² de gramatura mínima; fixado com ilhóses dispostos de 20 em 20 cm, em ferro ou alumínio e de diâmetro compatível com a corda utilizada - corda trançada de no mínimo 4mm e de resistência suficiente e compatível com o frontlight. INSTALADO E RETIRADO.</t>
  </si>
  <si>
    <t>255 X 275cm</t>
  </si>
  <si>
    <t xml:space="preserve">295 X  875cm   </t>
  </si>
  <si>
    <t>310 X 914cm</t>
  </si>
  <si>
    <t>3D IMPRESSÃO DIGITAL LTDA</t>
  </si>
  <si>
    <t>Adesivo em vinil, impressão digital 4x0 cores, resolução mínima 300 dpi's e 26 a 30 g/m² de gramatura mínima de cola; acabamento meio corte especial com faca.</t>
  </si>
  <si>
    <t>75cm X metro linear</t>
  </si>
  <si>
    <t>99 x 44,5cm</t>
  </si>
  <si>
    <t>Metro</t>
  </si>
  <si>
    <t>Adesivo recortado em vinil colorido (cores diversas a escolher), para adesivagem.</t>
  </si>
  <si>
    <t>90cm x metro linear</t>
  </si>
  <si>
    <t>Crachá c/ cordão</t>
  </si>
  <si>
    <t>Crachá em cartão PVC laminado branco, impressão digital 4x1 cores, resolução mínima 300 dpi's e espessura de 0,70 a 0,80mm cantos arredondados, com perfuração entre 15 a 20mm compatível com grampo de metal tipo jacaré do cordão. Deverá acompanhar o desenvolvimento da arte para aprovação pela UDESC. Acompanha cordão para crachá personalizado em impressão digital, com grampo de metal tipo jacaré, em 100% poliéster. Crachá  5,4 X 8,60cm, cordão 1,3 a 1,6 X 80 a 90cm.</t>
  </si>
  <si>
    <t xml:space="preserve">Placa em PVC branco, impressão digital 4x0 cores, resolução mínima 300 dpi's e espessura de 2mm, com fixação dupla face de espuma acrílica para ambiente externo de no mínimo 20mm de largura e de no mínimo 10cm de tamanho para cada 150g de placa. </t>
  </si>
  <si>
    <t>200 X 100cm</t>
  </si>
  <si>
    <t>70 x 35cm</t>
  </si>
  <si>
    <t>14 x 14cm</t>
  </si>
  <si>
    <t>MULTYGRAFHIC EDITORA LTDA</t>
  </si>
  <si>
    <t>CARTAZ. Formato 30 (largura) x 40 (altura) cm; Impresso em papel fotográfico de alta qualidade, brilho, com gramatura 200g; qualidade de impressão de pelo menos 300 DPIs; Impressão colorida 4 cores - impressão só frente (sem verso)</t>
  </si>
  <si>
    <t>30 x 40 cm</t>
  </si>
  <si>
    <t>RB FLEXO LTDA</t>
  </si>
  <si>
    <t>FLYER FRENTE E VERSO; FORMATO A5 = 15 (largura) X 21 (altura) cm; Papel Couchê Brilho, com gramatura 115 G; COR DE IMPRESSÃO 4 CORES (Colorido) - impressão frente e verso</t>
  </si>
  <si>
    <r>
      <t>FOLDER FRENTE E VERSO; FORMATO A4 = 29,7 (largura) X 21 (altura) cm; Papel Couchê Brilho ou Fosco, com gramatura 115 G; COR DE IMPRESSÃO 4 CORES (Colorido) - impressão frente e verso.</t>
    </r>
    <r>
      <rPr>
        <sz val="10"/>
        <color rgb="FFFF0000"/>
        <rFont val="Calibri"/>
        <family val="2"/>
        <scheme val="minor"/>
      </rPr>
      <t xml:space="preserve"> Com UMA dobra. </t>
    </r>
  </si>
  <si>
    <r>
      <t xml:space="preserve">FOLDER. Formato aberto: 39 X 28 cm; cor de impressão 4 cores (colorido - impressão frente e verso); papel couchê fosco, gramatura 150g; acabamento: folder dobrado em 3 partes iguais. </t>
    </r>
    <r>
      <rPr>
        <sz val="10"/>
        <color rgb="FFFF0000"/>
        <rFont val="Calibri"/>
        <family val="2"/>
        <scheme val="minor"/>
      </rPr>
      <t>DUAS dobras</t>
    </r>
  </si>
  <si>
    <t>PROCESSO: PE 1755/2023 - SGPE 51233/2023</t>
  </si>
  <si>
    <t>CENTRO PARTICIPANTE: REITORIA/BU</t>
  </si>
  <si>
    <t>CENTRO PARTICIPANTE: REITORIA/SCII</t>
  </si>
  <si>
    <t>CENTRO PARTICIPANTE: REITORIA/PROEX</t>
  </si>
  <si>
    <t>CENTRO PARTICIPANTE: REITORIA/MUSEU</t>
  </si>
  <si>
    <t>CENTRO PARTICIPANTE: ESAG</t>
  </si>
  <si>
    <t>CENTRO PARTICIPANTE: CEART</t>
  </si>
  <si>
    <t>CENTRO PARTICIPANTE: FAED</t>
  </si>
  <si>
    <t>CENTRO PARTICIPANTE: CEAD</t>
  </si>
  <si>
    <t>CENTRO PARTICIPANTE: CEFID</t>
  </si>
  <si>
    <t>CENTRO PARTICIPANTE: CAV</t>
  </si>
  <si>
    <t>CENTRO PARTICIPANTE: CEO</t>
  </si>
  <si>
    <t>CENTRO PARTICIPANTE: CEPLAN</t>
  </si>
  <si>
    <t>CENTRO PARTICIPANTE: CEAVI</t>
  </si>
  <si>
    <t>CENTRO PARTICIPANTE: CCT</t>
  </si>
  <si>
    <t>CENTRO PARTICIPANTE: CERES</t>
  </si>
  <si>
    <t>CENTRO PARTICIPANTE: CESFI</t>
  </si>
  <si>
    <t>CENTRO PARTICIPANTE: CESMO</t>
  </si>
  <si>
    <t>Qtde Utilizada</t>
  </si>
  <si>
    <t>Saldo</t>
  </si>
  <si>
    <t>Valor total Registrado</t>
  </si>
  <si>
    <t>Resumo Atualizado em 21/02/2024</t>
  </si>
  <si>
    <t>CENTRO PARTICIPANTE: GESTOR</t>
  </si>
  <si>
    <t>OS nº   0284/2024 Qtde. DT</t>
  </si>
  <si>
    <t>OS nº   0576/2024   Qtde. DT</t>
  </si>
  <si>
    <t>OS nº 1271/2024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</si>
</sst>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&quot;R$&quot;\ #,##0.00"/>
  </numFmts>
  <fonts count="1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00B05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25">
    <xf numFmtId="0" fontId="0" fillId="0" borderId="0" xfId="0"/>
    <xf numFmtId="0" fontId="5" fillId="7" borderId="8" xfId="1" applyFont="1" applyFill="1" applyBorder="1" applyAlignment="1" applyProtection="1">
      <alignment horizontal="left" wrapText="1"/>
      <protection locked="0"/>
    </xf>
    <xf numFmtId="0" fontId="5" fillId="7" borderId="15" xfId="1" applyFont="1" applyFill="1" applyBorder="1" applyAlignment="1" applyProtection="1">
      <alignment horizontal="left" wrapText="1"/>
      <protection locked="0"/>
    </xf>
    <xf numFmtId="168" fontId="5" fillId="7" borderId="2" xfId="1" applyNumberFormat="1" applyFont="1" applyFill="1" applyBorder="1" applyAlignment="1" applyProtection="1">
      <alignment horizontal="right" wrapText="1"/>
      <protection locked="0"/>
    </xf>
    <xf numFmtId="0" fontId="5" fillId="7" borderId="10" xfId="1" applyFont="1" applyFill="1" applyBorder="1" applyAlignment="1" applyProtection="1">
      <alignment horizontal="left" wrapText="1"/>
      <protection locked="0"/>
    </xf>
    <xf numFmtId="0" fontId="5" fillId="7" borderId="0" xfId="1" applyFont="1" applyFill="1" applyAlignment="1" applyProtection="1">
      <alignment horizontal="left" wrapText="1"/>
      <protection locked="0"/>
    </xf>
    <xf numFmtId="168" fontId="5" fillId="7" borderId="7" xfId="1" applyNumberFormat="1" applyFont="1" applyFill="1" applyBorder="1" applyAlignment="1" applyProtection="1">
      <alignment horizontal="right" wrapText="1"/>
      <protection locked="0"/>
    </xf>
    <xf numFmtId="9" fontId="5" fillId="7" borderId="7" xfId="17" applyFont="1" applyFill="1" applyBorder="1" applyAlignment="1">
      <alignment horizontal="right" wrapText="1"/>
    </xf>
    <xf numFmtId="0" fontId="5" fillId="7" borderId="12" xfId="1" applyFont="1" applyFill="1" applyBorder="1" applyAlignment="1" applyProtection="1">
      <alignment horizontal="left" wrapText="1"/>
      <protection locked="0"/>
    </xf>
    <xf numFmtId="0" fontId="5" fillId="7" borderId="14" xfId="1" applyFont="1" applyFill="1" applyBorder="1" applyAlignment="1" applyProtection="1">
      <alignment horizontal="left" wrapText="1"/>
      <protection locked="0"/>
    </xf>
    <xf numFmtId="9" fontId="5" fillId="7" borderId="3" xfId="12" applyFont="1" applyFill="1" applyBorder="1" applyAlignment="1" applyProtection="1">
      <alignment horizontal="right" wrapText="1"/>
      <protection locked="0"/>
    </xf>
    <xf numFmtId="169" fontId="5" fillId="7" borderId="15" xfId="27" applyNumberFormat="1" applyFont="1" applyFill="1" applyBorder="1" applyAlignment="1" applyProtection="1">
      <alignment wrapText="1"/>
      <protection locked="0"/>
    </xf>
    <xf numFmtId="169" fontId="5" fillId="7" borderId="0" xfId="27" applyNumberFormat="1" applyFont="1" applyFill="1" applyBorder="1" applyAlignment="1" applyProtection="1">
      <alignment wrapText="1"/>
      <protection locked="0"/>
    </xf>
    <xf numFmtId="169" fontId="5" fillId="7" borderId="14" xfId="27" applyNumberFormat="1" applyFont="1" applyFill="1" applyBorder="1" applyAlignment="1" applyProtection="1">
      <alignment wrapText="1"/>
      <protection locked="0"/>
    </xf>
    <xf numFmtId="0" fontId="5" fillId="7" borderId="6" xfId="1" applyFont="1" applyFill="1" applyBorder="1" applyAlignment="1" applyProtection="1">
      <alignment wrapText="1"/>
      <protection locked="0"/>
    </xf>
    <xf numFmtId="0" fontId="8" fillId="7" borderId="8" xfId="1" applyFont="1" applyFill="1" applyBorder="1" applyAlignment="1">
      <alignment vertical="center" wrapText="1"/>
    </xf>
    <xf numFmtId="0" fontId="8" fillId="7" borderId="10" xfId="1" applyFont="1" applyFill="1" applyBorder="1" applyAlignment="1">
      <alignment vertical="center" wrapText="1"/>
    </xf>
    <xf numFmtId="0" fontId="8" fillId="7" borderId="12" xfId="1" applyFont="1" applyFill="1" applyBorder="1" applyAlignment="1">
      <alignment vertical="center" wrapText="1"/>
    </xf>
    <xf numFmtId="0" fontId="9" fillId="0" borderId="0" xfId="1" applyFont="1" applyAlignment="1">
      <alignment wrapText="1"/>
    </xf>
    <xf numFmtId="0" fontId="11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44" fontId="11" fillId="10" borderId="1" xfId="13" applyFont="1" applyFill="1" applyBorder="1" applyAlignment="1" applyProtection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>
      <alignment vertical="center" wrapText="1"/>
    </xf>
    <xf numFmtId="0" fontId="10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170" fontId="9" fillId="9" borderId="1" xfId="1" applyNumberFormat="1" applyFont="1" applyFill="1" applyBorder="1" applyAlignment="1">
      <alignment vertical="center" wrapText="1"/>
    </xf>
    <xf numFmtId="3" fontId="12" fillId="8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9" borderId="1" xfId="1" applyFont="1" applyFill="1" applyBorder="1" applyAlignment="1" applyProtection="1">
      <alignment wrapText="1"/>
      <protection locked="0"/>
    </xf>
    <xf numFmtId="0" fontId="9" fillId="9" borderId="1" xfId="1" applyFont="1" applyFill="1" applyBorder="1" applyAlignment="1">
      <alignment wrapText="1"/>
    </xf>
    <xf numFmtId="0" fontId="9" fillId="9" borderId="1" xfId="1" applyFont="1" applyFill="1" applyBorder="1" applyAlignment="1" applyProtection="1">
      <alignment horizontal="center" wrapText="1"/>
      <protection locked="0"/>
    </xf>
    <xf numFmtId="0" fontId="9" fillId="9" borderId="1" xfId="1" applyFont="1" applyFill="1" applyBorder="1" applyAlignment="1">
      <alignment horizontal="center" wrapText="1"/>
    </xf>
    <xf numFmtId="0" fontId="9" fillId="9" borderId="3" xfId="0" applyFont="1" applyFill="1" applyBorder="1" applyAlignment="1">
      <alignment vertical="center" wrapText="1"/>
    </xf>
    <xf numFmtId="0" fontId="10" fillId="11" borderId="1" xfId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center" vertical="center" wrapText="1"/>
    </xf>
    <xf numFmtId="170" fontId="9" fillId="11" borderId="1" xfId="1" applyNumberFormat="1" applyFont="1" applyFill="1" applyBorder="1" applyAlignment="1">
      <alignment vertical="center" wrapText="1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49" fontId="9" fillId="11" borderId="1" xfId="0" applyNumberFormat="1" applyFont="1" applyFill="1" applyBorder="1" applyAlignment="1" applyProtection="1">
      <alignment horizontal="center" vertical="center"/>
      <protection locked="0"/>
    </xf>
    <xf numFmtId="170" fontId="9" fillId="9" borderId="1" xfId="1" applyNumberFormat="1" applyFont="1" applyFill="1" applyBorder="1" applyAlignment="1">
      <alignment wrapText="1"/>
    </xf>
    <xf numFmtId="0" fontId="9" fillId="11" borderId="1" xfId="0" applyFont="1" applyFill="1" applyBorder="1" applyAlignment="1">
      <alignment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49" fontId="9" fillId="9" borderId="1" xfId="0" applyNumberFormat="1" applyFont="1" applyFill="1" applyBorder="1" applyAlignment="1" applyProtection="1">
      <alignment horizontal="center" vertical="center"/>
      <protection locked="0"/>
    </xf>
    <xf numFmtId="3" fontId="9" fillId="8" borderId="1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4" fontId="9" fillId="0" borderId="0" xfId="1" applyNumberFormat="1" applyFont="1" applyAlignment="1">
      <alignment horizontal="center" vertical="center" wrapText="1"/>
    </xf>
    <xf numFmtId="44" fontId="9" fillId="0" borderId="0" xfId="13" applyFont="1" applyFill="1" applyAlignment="1">
      <alignment horizontal="center" vertical="center" wrapText="1"/>
    </xf>
    <xf numFmtId="1" fontId="9" fillId="0" borderId="0" xfId="1" applyNumberFormat="1" applyFont="1" applyAlignment="1" applyProtection="1">
      <alignment horizontal="center" wrapText="1"/>
      <protection locked="0"/>
    </xf>
    <xf numFmtId="166" fontId="9" fillId="0" borderId="0" xfId="0" applyNumberFormat="1" applyFont="1" applyAlignment="1">
      <alignment horizontal="center" vertical="center" wrapText="1"/>
    </xf>
    <xf numFmtId="3" fontId="9" fillId="0" borderId="0" xfId="1" applyNumberFormat="1" applyFont="1" applyAlignment="1" applyProtection="1">
      <alignment wrapText="1"/>
      <protection locked="0"/>
    </xf>
    <xf numFmtId="44" fontId="9" fillId="0" borderId="0" xfId="13" applyFont="1" applyAlignment="1" applyProtection="1">
      <alignment wrapText="1"/>
      <protection locked="0"/>
    </xf>
    <xf numFmtId="0" fontId="9" fillId="0" borderId="0" xfId="1" applyFont="1" applyAlignment="1" applyProtection="1">
      <alignment wrapText="1"/>
      <protection locked="0"/>
    </xf>
    <xf numFmtId="0" fontId="9" fillId="9" borderId="3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10" fillId="9" borderId="3" xfId="0" applyFont="1" applyFill="1" applyBorder="1" applyAlignment="1">
      <alignment horizontal="center" vertical="center"/>
    </xf>
    <xf numFmtId="0" fontId="10" fillId="9" borderId="3" xfId="1" applyFont="1" applyFill="1" applyBorder="1" applyAlignment="1">
      <alignment horizontal="center" vertical="center" wrapText="1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44" fontId="9" fillId="9" borderId="0" xfId="13" applyFont="1" applyFill="1" applyAlignment="1" applyProtection="1">
      <alignment wrapText="1"/>
      <protection locked="0"/>
    </xf>
    <xf numFmtId="0" fontId="10" fillId="0" borderId="1" xfId="0" applyFont="1" applyBorder="1" applyAlignment="1">
      <alignment horizontal="center" vertical="center"/>
    </xf>
    <xf numFmtId="1" fontId="9" fillId="6" borderId="1" xfId="1" applyNumberFormat="1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/>
    </xf>
    <xf numFmtId="166" fontId="9" fillId="6" borderId="1" xfId="1" applyNumberFormat="1" applyFont="1" applyFill="1" applyBorder="1" applyAlignment="1">
      <alignment horizontal="center" vertical="center" wrapText="1"/>
    </xf>
    <xf numFmtId="166" fontId="9" fillId="7" borderId="1" xfId="0" applyNumberFormat="1" applyFont="1" applyFill="1" applyBorder="1" applyAlignment="1">
      <alignment horizontal="center" vertical="center" wrapText="1"/>
    </xf>
    <xf numFmtId="170" fontId="9" fillId="12" borderId="1" xfId="1" applyNumberFormat="1" applyFont="1" applyFill="1" applyBorder="1" applyAlignment="1">
      <alignment wrapText="1"/>
    </xf>
    <xf numFmtId="170" fontId="9" fillId="0" borderId="0" xfId="1" applyNumberFormat="1" applyFont="1" applyAlignment="1">
      <alignment wrapText="1"/>
    </xf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11" borderId="2" xfId="1" applyFont="1" applyFill="1" applyBorder="1" applyAlignment="1">
      <alignment horizontal="center" vertical="center"/>
    </xf>
    <xf numFmtId="0" fontId="10" fillId="11" borderId="3" xfId="1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vertical="center" wrapText="1"/>
    </xf>
    <xf numFmtId="0" fontId="9" fillId="11" borderId="3" xfId="0" applyFont="1" applyFill="1" applyBorder="1" applyAlignment="1">
      <alignment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11" borderId="2" xfId="1" applyFont="1" applyFill="1" applyBorder="1" applyAlignment="1">
      <alignment horizontal="center" vertical="center" wrapText="1"/>
    </xf>
    <xf numFmtId="0" fontId="9" fillId="11" borderId="3" xfId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vertical="center" wrapText="1"/>
    </xf>
    <xf numFmtId="0" fontId="9" fillId="9" borderId="7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0" fontId="10" fillId="9" borderId="2" xfId="1" applyFont="1" applyFill="1" applyBorder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10" fillId="9" borderId="3" xfId="1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left" vertical="center" wrapText="1"/>
    </xf>
    <xf numFmtId="0" fontId="9" fillId="12" borderId="5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left" vertical="center" wrapText="1"/>
    </xf>
    <xf numFmtId="3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12" borderId="5" xfId="0" applyFont="1" applyFill="1" applyBorder="1" applyAlignment="1">
      <alignment vertical="center" wrapText="1"/>
    </xf>
    <xf numFmtId="0" fontId="9" fillId="12" borderId="6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9" fillId="12" borderId="4" xfId="0" applyFont="1" applyFill="1" applyBorder="1" applyAlignment="1">
      <alignment vertical="center" wrapText="1"/>
    </xf>
    <xf numFmtId="0" fontId="10" fillId="11" borderId="2" xfId="1" applyFont="1" applyFill="1" applyBorder="1" applyAlignment="1">
      <alignment horizontal="center" vertical="center" wrapText="1"/>
    </xf>
    <xf numFmtId="0" fontId="10" fillId="11" borderId="3" xfId="1" applyFont="1" applyFill="1" applyBorder="1" applyAlignment="1">
      <alignment horizontal="center" vertical="center" wrapText="1"/>
    </xf>
    <xf numFmtId="0" fontId="9" fillId="11" borderId="2" xfId="1" applyFont="1" applyFill="1" applyBorder="1" applyAlignment="1">
      <alignment vertical="center" wrapText="1"/>
    </xf>
    <xf numFmtId="0" fontId="9" fillId="11" borderId="3" xfId="1" applyFont="1" applyFill="1" applyBorder="1" applyAlignment="1">
      <alignment vertical="center" wrapText="1"/>
    </xf>
    <xf numFmtId="0" fontId="10" fillId="11" borderId="1" xfId="1" applyFont="1" applyFill="1" applyBorder="1" applyAlignment="1">
      <alignment horizontal="center" vertical="center" wrapText="1"/>
    </xf>
    <xf numFmtId="0" fontId="10" fillId="9" borderId="2" xfId="1" applyFont="1" applyFill="1" applyBorder="1" applyAlignment="1">
      <alignment horizontal="center" vertical="center" wrapText="1"/>
    </xf>
    <xf numFmtId="0" fontId="10" fillId="9" borderId="3" xfId="1" applyFont="1" applyFill="1" applyBorder="1" applyAlignment="1">
      <alignment horizontal="center" vertical="center" wrapText="1"/>
    </xf>
    <xf numFmtId="0" fontId="9" fillId="11" borderId="2" xfId="0" applyFont="1" applyFill="1" applyBorder="1" applyAlignment="1" applyProtection="1">
      <alignment horizontal="center" wrapText="1"/>
      <protection locked="0"/>
    </xf>
    <xf numFmtId="0" fontId="9" fillId="11" borderId="3" xfId="0" applyFont="1" applyFill="1" applyBorder="1" applyAlignment="1" applyProtection="1">
      <alignment horizontal="center" wrapText="1"/>
      <protection locked="0"/>
    </xf>
    <xf numFmtId="0" fontId="9" fillId="9" borderId="1" xfId="0" applyFont="1" applyFill="1" applyBorder="1" applyAlignment="1">
      <alignment horizontal="left" vertical="center" wrapText="1"/>
    </xf>
    <xf numFmtId="0" fontId="9" fillId="11" borderId="2" xfId="0" applyFont="1" applyFill="1" applyBorder="1" applyAlignment="1" applyProtection="1">
      <alignment wrapText="1"/>
      <protection locked="0"/>
    </xf>
    <xf numFmtId="0" fontId="9" fillId="11" borderId="3" xfId="0" applyFont="1" applyFill="1" applyBorder="1" applyAlignment="1" applyProtection="1">
      <alignment wrapText="1"/>
      <protection locked="0"/>
    </xf>
    <xf numFmtId="0" fontId="5" fillId="7" borderId="15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0" xfId="1" applyFont="1" applyFill="1" applyAlignment="1">
      <alignment horizontal="center" vertical="center" wrapText="1"/>
    </xf>
    <xf numFmtId="0" fontId="5" fillId="7" borderId="11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 applyProtection="1">
      <alignment horizontal="left" wrapText="1"/>
      <protection locked="0"/>
    </xf>
    <xf numFmtId="0" fontId="5" fillId="7" borderId="5" xfId="1" applyFont="1" applyFill="1" applyBorder="1" applyAlignment="1" applyProtection="1">
      <alignment horizontal="left" wrapText="1"/>
      <protection locked="0"/>
    </xf>
    <xf numFmtId="0" fontId="9" fillId="12" borderId="10" xfId="0" applyFont="1" applyFill="1" applyBorder="1" applyAlignment="1">
      <alignment horizontal="center" vertical="center" wrapText="1"/>
    </xf>
    <xf numFmtId="0" fontId="9" fillId="12" borderId="0" xfId="0" applyFont="1" applyFill="1" applyAlignment="1">
      <alignment horizontal="center" vertical="center" wrapText="1"/>
    </xf>
    <xf numFmtId="0" fontId="9" fillId="12" borderId="12" xfId="0" applyFont="1" applyFill="1" applyBorder="1" applyAlignment="1">
      <alignment vertical="center" wrapText="1"/>
    </xf>
    <xf numFmtId="0" fontId="9" fillId="12" borderId="14" xfId="0" applyFont="1" applyFill="1" applyBorder="1" applyAlignment="1">
      <alignment vertical="center" wrapText="1"/>
    </xf>
    <xf numFmtId="0" fontId="9" fillId="8" borderId="1" xfId="1" applyFont="1" applyFill="1" applyBorder="1" applyAlignment="1">
      <alignment horizontal="center" vertical="center" wrapText="1"/>
    </xf>
  </cellXfs>
  <cellStyles count="197">
    <cellStyle name="Moeda" xfId="13" builtinId="4"/>
    <cellStyle name="Moeda 10" xfId="108" xr:uid="{00000000-0005-0000-0000-000001000000}"/>
    <cellStyle name="Moeda 11" xfId="127" xr:uid="{00000000-0005-0000-0000-000002000000}"/>
    <cellStyle name="Moeda 12" xfId="146" xr:uid="{00000000-0005-0000-0000-000003000000}"/>
    <cellStyle name="Moeda 13" xfId="165" xr:uid="{00000000-0005-0000-0000-000004000000}"/>
    <cellStyle name="Moeda 14" xfId="184" xr:uid="{00000000-0005-0000-0000-000005000000}"/>
    <cellStyle name="Moeda 2" xfId="5" xr:uid="{00000000-0005-0000-0000-000006000000}"/>
    <cellStyle name="Moeda 2 2" xfId="9" xr:uid="{00000000-0005-0000-0000-000007000000}"/>
    <cellStyle name="Moeda 3" xfId="8" xr:uid="{00000000-0005-0000-0000-000008000000}"/>
    <cellStyle name="Moeda 3 10" xfId="162" xr:uid="{00000000-0005-0000-0000-000009000000}"/>
    <cellStyle name="Moeda 3 11" xfId="181" xr:uid="{00000000-0005-0000-0000-00000A000000}"/>
    <cellStyle name="Moeda 3 2" xfId="20" xr:uid="{00000000-0005-0000-0000-00000B000000}"/>
    <cellStyle name="Moeda 3 2 10" xfId="190" xr:uid="{00000000-0005-0000-0000-00000C000000}"/>
    <cellStyle name="Moeda 3 2 2" xfId="39" xr:uid="{00000000-0005-0000-0000-00000D000000}"/>
    <cellStyle name="Moeda 3 2 3" xfId="58" xr:uid="{00000000-0005-0000-0000-00000E000000}"/>
    <cellStyle name="Moeda 3 2 4" xfId="77" xr:uid="{00000000-0005-0000-0000-00000F000000}"/>
    <cellStyle name="Moeda 3 2 5" xfId="95" xr:uid="{00000000-0005-0000-0000-000010000000}"/>
    <cellStyle name="Moeda 3 2 6" xfId="114" xr:uid="{00000000-0005-0000-0000-000011000000}"/>
    <cellStyle name="Moeda 3 2 7" xfId="133" xr:uid="{00000000-0005-0000-0000-000012000000}"/>
    <cellStyle name="Moeda 3 2 8" xfId="152" xr:uid="{00000000-0005-0000-0000-000013000000}"/>
    <cellStyle name="Moeda 3 2 9" xfId="171" xr:uid="{00000000-0005-0000-0000-000014000000}"/>
    <cellStyle name="Moeda 3 3" xfId="30" xr:uid="{00000000-0005-0000-0000-000015000000}"/>
    <cellStyle name="Moeda 3 4" xfId="49" xr:uid="{00000000-0005-0000-0000-000016000000}"/>
    <cellStyle name="Moeda 3 5" xfId="68" xr:uid="{00000000-0005-0000-0000-000017000000}"/>
    <cellStyle name="Moeda 3 6" xfId="86" xr:uid="{00000000-0005-0000-0000-000018000000}"/>
    <cellStyle name="Moeda 3 7" xfId="105" xr:uid="{00000000-0005-0000-0000-000019000000}"/>
    <cellStyle name="Moeda 3 8" xfId="124" xr:uid="{00000000-0005-0000-0000-00001A000000}"/>
    <cellStyle name="Moeda 3 9" xfId="143" xr:uid="{00000000-0005-0000-0000-00001B000000}"/>
    <cellStyle name="Moeda 4" xfId="14" xr:uid="{00000000-0005-0000-0000-00001C000000}"/>
    <cellStyle name="Moeda 4 10" xfId="166" xr:uid="{00000000-0005-0000-0000-00001D000000}"/>
    <cellStyle name="Moeda 4 11" xfId="185" xr:uid="{00000000-0005-0000-0000-00001E000000}"/>
    <cellStyle name="Moeda 4 2" xfId="24" xr:uid="{00000000-0005-0000-0000-00001F000000}"/>
    <cellStyle name="Moeda 4 2 10" xfId="194" xr:uid="{00000000-0005-0000-0000-000020000000}"/>
    <cellStyle name="Moeda 4 2 2" xfId="43" xr:uid="{00000000-0005-0000-0000-000021000000}"/>
    <cellStyle name="Moeda 4 2 3" xfId="62" xr:uid="{00000000-0005-0000-0000-000022000000}"/>
    <cellStyle name="Moeda 4 2 4" xfId="81" xr:uid="{00000000-0005-0000-0000-000023000000}"/>
    <cellStyle name="Moeda 4 2 5" xfId="99" xr:uid="{00000000-0005-0000-0000-000024000000}"/>
    <cellStyle name="Moeda 4 2 6" xfId="118" xr:uid="{00000000-0005-0000-0000-000025000000}"/>
    <cellStyle name="Moeda 4 2 7" xfId="137" xr:uid="{00000000-0005-0000-0000-000026000000}"/>
    <cellStyle name="Moeda 4 2 8" xfId="156" xr:uid="{00000000-0005-0000-0000-000027000000}"/>
    <cellStyle name="Moeda 4 2 9" xfId="175" xr:uid="{00000000-0005-0000-0000-000028000000}"/>
    <cellStyle name="Moeda 4 3" xfId="34" xr:uid="{00000000-0005-0000-0000-000029000000}"/>
    <cellStyle name="Moeda 4 4" xfId="53" xr:uid="{00000000-0005-0000-0000-00002A000000}"/>
    <cellStyle name="Moeda 4 5" xfId="72" xr:uid="{00000000-0005-0000-0000-00002B000000}"/>
    <cellStyle name="Moeda 4 6" xfId="90" xr:uid="{00000000-0005-0000-0000-00002C000000}"/>
    <cellStyle name="Moeda 4 7" xfId="109" xr:uid="{00000000-0005-0000-0000-00002D000000}"/>
    <cellStyle name="Moeda 4 8" xfId="128" xr:uid="{00000000-0005-0000-0000-00002E000000}"/>
    <cellStyle name="Moeda 4 9" xfId="147" xr:uid="{00000000-0005-0000-0000-00002F000000}"/>
    <cellStyle name="Moeda 5" xfId="23" xr:uid="{00000000-0005-0000-0000-000030000000}"/>
    <cellStyle name="Moeda 5 10" xfId="193" xr:uid="{00000000-0005-0000-0000-000031000000}"/>
    <cellStyle name="Moeda 5 2" xfId="42" xr:uid="{00000000-0005-0000-0000-000032000000}"/>
    <cellStyle name="Moeda 5 3" xfId="61" xr:uid="{00000000-0005-0000-0000-000033000000}"/>
    <cellStyle name="Moeda 5 4" xfId="80" xr:uid="{00000000-0005-0000-0000-000034000000}"/>
    <cellStyle name="Moeda 5 5" xfId="98" xr:uid="{00000000-0005-0000-0000-000035000000}"/>
    <cellStyle name="Moeda 5 6" xfId="117" xr:uid="{00000000-0005-0000-0000-000036000000}"/>
    <cellStyle name="Moeda 5 7" xfId="136" xr:uid="{00000000-0005-0000-0000-000037000000}"/>
    <cellStyle name="Moeda 5 8" xfId="155" xr:uid="{00000000-0005-0000-0000-000038000000}"/>
    <cellStyle name="Moeda 5 9" xfId="174" xr:uid="{00000000-0005-0000-0000-000039000000}"/>
    <cellStyle name="Moeda 6" xfId="33" xr:uid="{00000000-0005-0000-0000-00003A000000}"/>
    <cellStyle name="Moeda 7" xfId="52" xr:uid="{00000000-0005-0000-0000-00003B000000}"/>
    <cellStyle name="Moeda 8" xfId="71" xr:uid="{00000000-0005-0000-0000-00003C000000}"/>
    <cellStyle name="Moeda 9" xfId="89" xr:uid="{00000000-0005-0000-0000-00003D000000}"/>
    <cellStyle name="Normal" xfId="0" builtinId="0"/>
    <cellStyle name="Normal 2" xfId="1" xr:uid="{00000000-0005-0000-0000-00003F000000}"/>
    <cellStyle name="Porcentagem" xfId="17" builtinId="5"/>
    <cellStyle name="Porcentagem 2" xfId="12" xr:uid="{00000000-0005-0000-0000-000041000000}"/>
    <cellStyle name="Separador de milhares 2" xfId="2" xr:uid="{00000000-0005-0000-0000-000042000000}"/>
    <cellStyle name="Separador de milhares 2 2" xfId="7" xr:uid="{00000000-0005-0000-0000-000043000000}"/>
    <cellStyle name="Separador de milhares 2 2 10" xfId="123" xr:uid="{00000000-0005-0000-0000-000044000000}"/>
    <cellStyle name="Separador de milhares 2 2 11" xfId="142" xr:uid="{00000000-0005-0000-0000-000045000000}"/>
    <cellStyle name="Separador de milhares 2 2 12" xfId="161" xr:uid="{00000000-0005-0000-0000-000046000000}"/>
    <cellStyle name="Separador de milhares 2 2 13" xfId="180" xr:uid="{00000000-0005-0000-0000-000047000000}"/>
    <cellStyle name="Separador de milhares 2 2 2" xfId="11" xr:uid="{00000000-0005-0000-0000-000048000000}"/>
    <cellStyle name="Separador de milhares 2 2 2 10" xfId="164" xr:uid="{00000000-0005-0000-0000-000049000000}"/>
    <cellStyle name="Separador de milhares 2 2 2 11" xfId="183" xr:uid="{00000000-0005-0000-0000-00004A000000}"/>
    <cellStyle name="Separador de milhares 2 2 2 2" xfId="22" xr:uid="{00000000-0005-0000-0000-00004B000000}"/>
    <cellStyle name="Separador de milhares 2 2 2 2 10" xfId="192" xr:uid="{00000000-0005-0000-0000-00004C000000}"/>
    <cellStyle name="Separador de milhares 2 2 2 2 2" xfId="41" xr:uid="{00000000-0005-0000-0000-00004D000000}"/>
    <cellStyle name="Separador de milhares 2 2 2 2 3" xfId="60" xr:uid="{00000000-0005-0000-0000-00004E000000}"/>
    <cellStyle name="Separador de milhares 2 2 2 2 4" xfId="79" xr:uid="{00000000-0005-0000-0000-00004F000000}"/>
    <cellStyle name="Separador de milhares 2 2 2 2 5" xfId="97" xr:uid="{00000000-0005-0000-0000-000050000000}"/>
    <cellStyle name="Separador de milhares 2 2 2 2 6" xfId="116" xr:uid="{00000000-0005-0000-0000-000051000000}"/>
    <cellStyle name="Separador de milhares 2 2 2 2 7" xfId="135" xr:uid="{00000000-0005-0000-0000-000052000000}"/>
    <cellStyle name="Separador de milhares 2 2 2 2 8" xfId="154" xr:uid="{00000000-0005-0000-0000-000053000000}"/>
    <cellStyle name="Separador de milhares 2 2 2 2 9" xfId="173" xr:uid="{00000000-0005-0000-0000-000054000000}"/>
    <cellStyle name="Separador de milhares 2 2 2 3" xfId="32" xr:uid="{00000000-0005-0000-0000-000055000000}"/>
    <cellStyle name="Separador de milhares 2 2 2 4" xfId="51" xr:uid="{00000000-0005-0000-0000-000056000000}"/>
    <cellStyle name="Separador de milhares 2 2 2 5" xfId="70" xr:uid="{00000000-0005-0000-0000-000057000000}"/>
    <cellStyle name="Separador de milhares 2 2 2 6" xfId="88" xr:uid="{00000000-0005-0000-0000-000058000000}"/>
    <cellStyle name="Separador de milhares 2 2 2 7" xfId="107" xr:uid="{00000000-0005-0000-0000-000059000000}"/>
    <cellStyle name="Separador de milhares 2 2 2 8" xfId="126" xr:uid="{00000000-0005-0000-0000-00005A000000}"/>
    <cellStyle name="Separador de milhares 2 2 2 9" xfId="145" xr:uid="{00000000-0005-0000-0000-00005B000000}"/>
    <cellStyle name="Separador de milhares 2 2 3" xfId="16" xr:uid="{00000000-0005-0000-0000-00005C000000}"/>
    <cellStyle name="Separador de milhares 2 2 3 10" xfId="168" xr:uid="{00000000-0005-0000-0000-00005D000000}"/>
    <cellStyle name="Separador de milhares 2 2 3 11" xfId="187" xr:uid="{00000000-0005-0000-0000-00005E000000}"/>
    <cellStyle name="Separador de milhares 2 2 3 2" xfId="26" xr:uid="{00000000-0005-0000-0000-00005F000000}"/>
    <cellStyle name="Separador de milhares 2 2 3 2 10" xfId="196" xr:uid="{00000000-0005-0000-0000-000060000000}"/>
    <cellStyle name="Separador de milhares 2 2 3 2 2" xfId="45" xr:uid="{00000000-0005-0000-0000-000061000000}"/>
    <cellStyle name="Separador de milhares 2 2 3 2 3" xfId="64" xr:uid="{00000000-0005-0000-0000-000062000000}"/>
    <cellStyle name="Separador de milhares 2 2 3 2 4" xfId="83" xr:uid="{00000000-0005-0000-0000-000063000000}"/>
    <cellStyle name="Separador de milhares 2 2 3 2 5" xfId="101" xr:uid="{00000000-0005-0000-0000-000064000000}"/>
    <cellStyle name="Separador de milhares 2 2 3 2 6" xfId="120" xr:uid="{00000000-0005-0000-0000-000065000000}"/>
    <cellStyle name="Separador de milhares 2 2 3 2 7" xfId="139" xr:uid="{00000000-0005-0000-0000-000066000000}"/>
    <cellStyle name="Separador de milhares 2 2 3 2 8" xfId="158" xr:uid="{00000000-0005-0000-0000-000067000000}"/>
    <cellStyle name="Separador de milhares 2 2 3 2 9" xfId="177" xr:uid="{00000000-0005-0000-0000-000068000000}"/>
    <cellStyle name="Separador de milhares 2 2 3 3" xfId="36" xr:uid="{00000000-0005-0000-0000-000069000000}"/>
    <cellStyle name="Separador de milhares 2 2 3 4" xfId="55" xr:uid="{00000000-0005-0000-0000-00006A000000}"/>
    <cellStyle name="Separador de milhares 2 2 3 5" xfId="74" xr:uid="{00000000-0005-0000-0000-00006B000000}"/>
    <cellStyle name="Separador de milhares 2 2 3 6" xfId="92" xr:uid="{00000000-0005-0000-0000-00006C000000}"/>
    <cellStyle name="Separador de milhares 2 2 3 7" xfId="111" xr:uid="{00000000-0005-0000-0000-00006D000000}"/>
    <cellStyle name="Separador de milhares 2 2 3 8" xfId="130" xr:uid="{00000000-0005-0000-0000-00006E000000}"/>
    <cellStyle name="Separador de milhares 2 2 3 9" xfId="149" xr:uid="{00000000-0005-0000-0000-00006F000000}"/>
    <cellStyle name="Separador de milhares 2 2 4" xfId="19" xr:uid="{00000000-0005-0000-0000-000070000000}"/>
    <cellStyle name="Separador de milhares 2 2 4 10" xfId="189" xr:uid="{00000000-0005-0000-0000-000071000000}"/>
    <cellStyle name="Separador de milhares 2 2 4 2" xfId="38" xr:uid="{00000000-0005-0000-0000-000072000000}"/>
    <cellStyle name="Separador de milhares 2 2 4 3" xfId="57" xr:uid="{00000000-0005-0000-0000-000073000000}"/>
    <cellStyle name="Separador de milhares 2 2 4 4" xfId="76" xr:uid="{00000000-0005-0000-0000-000074000000}"/>
    <cellStyle name="Separador de milhares 2 2 4 5" xfId="94" xr:uid="{00000000-0005-0000-0000-000075000000}"/>
    <cellStyle name="Separador de milhares 2 2 4 6" xfId="113" xr:uid="{00000000-0005-0000-0000-000076000000}"/>
    <cellStyle name="Separador de milhares 2 2 4 7" xfId="132" xr:uid="{00000000-0005-0000-0000-000077000000}"/>
    <cellStyle name="Separador de milhares 2 2 4 8" xfId="151" xr:uid="{00000000-0005-0000-0000-000078000000}"/>
    <cellStyle name="Separador de milhares 2 2 4 9" xfId="170" xr:uid="{00000000-0005-0000-0000-000079000000}"/>
    <cellStyle name="Separador de milhares 2 2 5" xfId="29" xr:uid="{00000000-0005-0000-0000-00007A000000}"/>
    <cellStyle name="Separador de milhares 2 2 6" xfId="48" xr:uid="{00000000-0005-0000-0000-00007B000000}"/>
    <cellStyle name="Separador de milhares 2 2 7" xfId="67" xr:uid="{00000000-0005-0000-0000-00007C000000}"/>
    <cellStyle name="Separador de milhares 2 2 8" xfId="85" xr:uid="{00000000-0005-0000-0000-00007D000000}"/>
    <cellStyle name="Separador de milhares 2 2 9" xfId="104" xr:uid="{00000000-0005-0000-0000-00007E000000}"/>
    <cellStyle name="Separador de milhares 2 3" xfId="6" xr:uid="{00000000-0005-0000-0000-00007F000000}"/>
    <cellStyle name="Separador de milhares 2 3 10" xfId="122" xr:uid="{00000000-0005-0000-0000-000080000000}"/>
    <cellStyle name="Separador de milhares 2 3 11" xfId="141" xr:uid="{00000000-0005-0000-0000-000081000000}"/>
    <cellStyle name="Separador de milhares 2 3 12" xfId="160" xr:uid="{00000000-0005-0000-0000-000082000000}"/>
    <cellStyle name="Separador de milhares 2 3 13" xfId="179" xr:uid="{00000000-0005-0000-0000-000083000000}"/>
    <cellStyle name="Separador de milhares 2 3 2" xfId="10" xr:uid="{00000000-0005-0000-0000-000084000000}"/>
    <cellStyle name="Separador de milhares 2 3 2 10" xfId="163" xr:uid="{00000000-0005-0000-0000-000085000000}"/>
    <cellStyle name="Separador de milhares 2 3 2 11" xfId="182" xr:uid="{00000000-0005-0000-0000-000086000000}"/>
    <cellStyle name="Separador de milhares 2 3 2 2" xfId="21" xr:uid="{00000000-0005-0000-0000-000087000000}"/>
    <cellStyle name="Separador de milhares 2 3 2 2 10" xfId="191" xr:uid="{00000000-0005-0000-0000-000088000000}"/>
    <cellStyle name="Separador de milhares 2 3 2 2 2" xfId="40" xr:uid="{00000000-0005-0000-0000-000089000000}"/>
    <cellStyle name="Separador de milhares 2 3 2 2 3" xfId="59" xr:uid="{00000000-0005-0000-0000-00008A000000}"/>
    <cellStyle name="Separador de milhares 2 3 2 2 4" xfId="78" xr:uid="{00000000-0005-0000-0000-00008B000000}"/>
    <cellStyle name="Separador de milhares 2 3 2 2 5" xfId="96" xr:uid="{00000000-0005-0000-0000-00008C000000}"/>
    <cellStyle name="Separador de milhares 2 3 2 2 6" xfId="115" xr:uid="{00000000-0005-0000-0000-00008D000000}"/>
    <cellStyle name="Separador de milhares 2 3 2 2 7" xfId="134" xr:uid="{00000000-0005-0000-0000-00008E000000}"/>
    <cellStyle name="Separador de milhares 2 3 2 2 8" xfId="153" xr:uid="{00000000-0005-0000-0000-00008F000000}"/>
    <cellStyle name="Separador de milhares 2 3 2 2 9" xfId="172" xr:uid="{00000000-0005-0000-0000-000090000000}"/>
    <cellStyle name="Separador de milhares 2 3 2 3" xfId="31" xr:uid="{00000000-0005-0000-0000-000091000000}"/>
    <cellStyle name="Separador de milhares 2 3 2 4" xfId="50" xr:uid="{00000000-0005-0000-0000-000092000000}"/>
    <cellStyle name="Separador de milhares 2 3 2 5" xfId="69" xr:uid="{00000000-0005-0000-0000-000093000000}"/>
    <cellStyle name="Separador de milhares 2 3 2 6" xfId="87" xr:uid="{00000000-0005-0000-0000-000094000000}"/>
    <cellStyle name="Separador de milhares 2 3 2 7" xfId="106" xr:uid="{00000000-0005-0000-0000-000095000000}"/>
    <cellStyle name="Separador de milhares 2 3 2 8" xfId="125" xr:uid="{00000000-0005-0000-0000-000096000000}"/>
    <cellStyle name="Separador de milhares 2 3 2 9" xfId="144" xr:uid="{00000000-0005-0000-0000-000097000000}"/>
    <cellStyle name="Separador de milhares 2 3 3" xfId="15" xr:uid="{00000000-0005-0000-0000-000098000000}"/>
    <cellStyle name="Separador de milhares 2 3 3 10" xfId="167" xr:uid="{00000000-0005-0000-0000-000099000000}"/>
    <cellStyle name="Separador de milhares 2 3 3 11" xfId="186" xr:uid="{00000000-0005-0000-0000-00009A000000}"/>
    <cellStyle name="Separador de milhares 2 3 3 2" xfId="25" xr:uid="{00000000-0005-0000-0000-00009B000000}"/>
    <cellStyle name="Separador de milhares 2 3 3 2 10" xfId="195" xr:uid="{00000000-0005-0000-0000-00009C000000}"/>
    <cellStyle name="Separador de milhares 2 3 3 2 2" xfId="44" xr:uid="{00000000-0005-0000-0000-00009D000000}"/>
    <cellStyle name="Separador de milhares 2 3 3 2 3" xfId="63" xr:uid="{00000000-0005-0000-0000-00009E000000}"/>
    <cellStyle name="Separador de milhares 2 3 3 2 4" xfId="82" xr:uid="{00000000-0005-0000-0000-00009F000000}"/>
    <cellStyle name="Separador de milhares 2 3 3 2 5" xfId="100" xr:uid="{00000000-0005-0000-0000-0000A0000000}"/>
    <cellStyle name="Separador de milhares 2 3 3 2 6" xfId="119" xr:uid="{00000000-0005-0000-0000-0000A1000000}"/>
    <cellStyle name="Separador de milhares 2 3 3 2 7" xfId="138" xr:uid="{00000000-0005-0000-0000-0000A2000000}"/>
    <cellStyle name="Separador de milhares 2 3 3 2 8" xfId="157" xr:uid="{00000000-0005-0000-0000-0000A3000000}"/>
    <cellStyle name="Separador de milhares 2 3 3 2 9" xfId="176" xr:uid="{00000000-0005-0000-0000-0000A4000000}"/>
    <cellStyle name="Separador de milhares 2 3 3 3" xfId="35" xr:uid="{00000000-0005-0000-0000-0000A5000000}"/>
    <cellStyle name="Separador de milhares 2 3 3 4" xfId="54" xr:uid="{00000000-0005-0000-0000-0000A6000000}"/>
    <cellStyle name="Separador de milhares 2 3 3 5" xfId="73" xr:uid="{00000000-0005-0000-0000-0000A7000000}"/>
    <cellStyle name="Separador de milhares 2 3 3 6" xfId="91" xr:uid="{00000000-0005-0000-0000-0000A8000000}"/>
    <cellStyle name="Separador de milhares 2 3 3 7" xfId="110" xr:uid="{00000000-0005-0000-0000-0000A9000000}"/>
    <cellStyle name="Separador de milhares 2 3 3 8" xfId="129" xr:uid="{00000000-0005-0000-0000-0000AA000000}"/>
    <cellStyle name="Separador de milhares 2 3 3 9" xfId="148" xr:uid="{00000000-0005-0000-0000-0000AB000000}"/>
    <cellStyle name="Separador de milhares 2 3 4" xfId="18" xr:uid="{00000000-0005-0000-0000-0000AC000000}"/>
    <cellStyle name="Separador de milhares 2 3 4 10" xfId="188" xr:uid="{00000000-0005-0000-0000-0000AD000000}"/>
    <cellStyle name="Separador de milhares 2 3 4 2" xfId="37" xr:uid="{00000000-0005-0000-0000-0000AE000000}"/>
    <cellStyle name="Separador de milhares 2 3 4 3" xfId="56" xr:uid="{00000000-0005-0000-0000-0000AF000000}"/>
    <cellStyle name="Separador de milhares 2 3 4 4" xfId="75" xr:uid="{00000000-0005-0000-0000-0000B0000000}"/>
    <cellStyle name="Separador de milhares 2 3 4 5" xfId="93" xr:uid="{00000000-0005-0000-0000-0000B1000000}"/>
    <cellStyle name="Separador de milhares 2 3 4 6" xfId="112" xr:uid="{00000000-0005-0000-0000-0000B2000000}"/>
    <cellStyle name="Separador de milhares 2 3 4 7" xfId="131" xr:uid="{00000000-0005-0000-0000-0000B3000000}"/>
    <cellStyle name="Separador de milhares 2 3 4 8" xfId="150" xr:uid="{00000000-0005-0000-0000-0000B4000000}"/>
    <cellStyle name="Separador de milhares 2 3 4 9" xfId="169" xr:uid="{00000000-0005-0000-0000-0000B5000000}"/>
    <cellStyle name="Separador de milhares 2 3 5" xfId="28" xr:uid="{00000000-0005-0000-0000-0000B6000000}"/>
    <cellStyle name="Separador de milhares 2 3 6" xfId="47" xr:uid="{00000000-0005-0000-0000-0000B7000000}"/>
    <cellStyle name="Separador de milhares 2 3 7" xfId="66" xr:uid="{00000000-0005-0000-0000-0000B8000000}"/>
    <cellStyle name="Separador de milhares 2 3 8" xfId="84" xr:uid="{00000000-0005-0000-0000-0000B9000000}"/>
    <cellStyle name="Separador de milhares 2 3 9" xfId="103" xr:uid="{00000000-0005-0000-0000-0000BA000000}"/>
    <cellStyle name="Separador de milhares 3" xfId="3" xr:uid="{00000000-0005-0000-0000-0000BB000000}"/>
    <cellStyle name="Título 5" xfId="4" xr:uid="{00000000-0005-0000-0000-0000BC000000}"/>
    <cellStyle name="Vírgula" xfId="27" builtinId="3"/>
    <cellStyle name="Vírgula 2" xfId="46" xr:uid="{00000000-0005-0000-0000-0000BE000000}"/>
    <cellStyle name="Vírgula 3" xfId="65" xr:uid="{00000000-0005-0000-0000-0000BF000000}"/>
    <cellStyle name="Vírgula 4" xfId="102" xr:uid="{00000000-0005-0000-0000-0000C0000000}"/>
    <cellStyle name="Vírgula 5" xfId="121" xr:uid="{00000000-0005-0000-0000-0000C1000000}"/>
    <cellStyle name="Vírgula 6" xfId="140" xr:uid="{00000000-0005-0000-0000-0000C2000000}"/>
    <cellStyle name="Vírgula 7" xfId="159" xr:uid="{00000000-0005-0000-0000-0000C3000000}"/>
    <cellStyle name="Vírgula 8" xfId="178" xr:uid="{00000000-0005-0000-0000-0000C400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RISSA DE MENDONCA SCHLICKMANN" id="{B7AC6EEB-B7FA-4B2C-9DB5-AAD292376FD6}" userId="S::07353374977@udesc.br::6d2f55c6-f7c0-407a-8620-e388c59e210e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8" dT="2024-06-17T19:58:15.24" personId="{B7AC6EEB-B7FA-4B2C-9DB5-AAD292376FD6}" id="{A0A64CBE-68FA-45EF-8ADF-8DD4E074792D}">
    <text>5 unidades cedidas pela ESAG em 17/06/2024 (CESFI possuía 15 unidades registradas inicialmente).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"/>
  <sheetViews>
    <sheetView zoomScaleNormal="100" workbookViewId="0">
      <selection activeCell="K4" sqref="K4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19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75</v>
      </c>
      <c r="L4" s="32">
        <f>K4-(SUM(N4:AB4))</f>
        <v>75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20</v>
      </c>
      <c r="L5" s="32">
        <f t="shared" ref="L5:L32" si="1">K5-(SUM(N5:AB5))</f>
        <v>20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60</v>
      </c>
      <c r="L6" s="32">
        <f t="shared" si="1"/>
        <v>60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10</v>
      </c>
      <c r="L7" s="32">
        <f t="shared" si="1"/>
        <v>10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10</v>
      </c>
      <c r="L8" s="32">
        <f t="shared" si="1"/>
        <v>10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20</v>
      </c>
      <c r="L9" s="32">
        <f t="shared" si="1"/>
        <v>20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70</v>
      </c>
      <c r="L10" s="32">
        <f t="shared" si="1"/>
        <v>70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15</v>
      </c>
      <c r="L11" s="32">
        <f t="shared" si="1"/>
        <v>15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20</v>
      </c>
      <c r="L12" s="32">
        <f t="shared" si="1"/>
        <v>20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30</v>
      </c>
      <c r="L13" s="32">
        <f t="shared" si="1"/>
        <v>30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3000</v>
      </c>
      <c r="L14" s="32">
        <f t="shared" si="1"/>
        <v>3000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30</v>
      </c>
      <c r="L15" s="32">
        <f t="shared" si="1"/>
        <v>30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200</v>
      </c>
      <c r="L16" s="32">
        <f t="shared" si="1"/>
        <v>200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0</v>
      </c>
      <c r="L17" s="32">
        <f t="shared" si="1"/>
        <v>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300</v>
      </c>
      <c r="L18" s="32">
        <f t="shared" si="1"/>
        <v>300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51">
        <v>150</v>
      </c>
      <c r="L19" s="32">
        <f t="shared" si="1"/>
        <v>150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51">
        <v>100</v>
      </c>
      <c r="L20" s="32">
        <f t="shared" si="1"/>
        <v>100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5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51">
        <v>10000</v>
      </c>
      <c r="L22" s="32">
        <f t="shared" si="1"/>
        <v>10000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100</v>
      </c>
      <c r="L23" s="32">
        <f t="shared" si="1"/>
        <v>100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200</v>
      </c>
      <c r="L24" s="32">
        <f t="shared" si="1"/>
        <v>200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34.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100</v>
      </c>
      <c r="L25" s="32">
        <f t="shared" si="1"/>
        <v>100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35.450000000000003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200</v>
      </c>
      <c r="L26" s="32">
        <f t="shared" si="1"/>
        <v>200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1000</v>
      </c>
      <c r="L27" s="32">
        <f t="shared" si="1"/>
        <v>1000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25000</v>
      </c>
      <c r="L28" s="32">
        <f t="shared" si="1"/>
        <v>25000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07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5000</v>
      </c>
      <c r="L29" s="32">
        <f t="shared" si="1"/>
        <v>5000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08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5000</v>
      </c>
      <c r="L30" s="32">
        <f t="shared" si="1"/>
        <v>5000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2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0</v>
      </c>
      <c r="L31" s="32">
        <f t="shared" si="1"/>
        <v>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0</v>
      </c>
      <c r="L32" s="32">
        <f t="shared" si="1"/>
        <v>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31:A32"/>
    <mergeCell ref="B31:B32"/>
    <mergeCell ref="A27:A28"/>
    <mergeCell ref="B27:B28"/>
    <mergeCell ref="D27:D28"/>
    <mergeCell ref="A29:A30"/>
    <mergeCell ref="B29:B30"/>
    <mergeCell ref="D29:D30"/>
    <mergeCell ref="D31:D32"/>
    <mergeCell ref="A23:A24"/>
    <mergeCell ref="B23:B24"/>
    <mergeCell ref="A25:A26"/>
    <mergeCell ref="B25:B26"/>
    <mergeCell ref="D25:D26"/>
    <mergeCell ref="D23:D24"/>
    <mergeCell ref="A19:A20"/>
    <mergeCell ref="B19:B20"/>
    <mergeCell ref="D19:D20"/>
    <mergeCell ref="D14:D15"/>
    <mergeCell ref="A14:A15"/>
    <mergeCell ref="AB1:AB2"/>
    <mergeCell ref="Z1:Z2"/>
    <mergeCell ref="A2:M2"/>
    <mergeCell ref="X1:X2"/>
    <mergeCell ref="Y1:Y2"/>
    <mergeCell ref="T1:T2"/>
    <mergeCell ref="U1:U2"/>
    <mergeCell ref="V1:V2"/>
    <mergeCell ref="W1:W2"/>
    <mergeCell ref="P1:P2"/>
    <mergeCell ref="O1:O2"/>
    <mergeCell ref="S1:S2"/>
    <mergeCell ref="R1:R2"/>
    <mergeCell ref="A1:C1"/>
    <mergeCell ref="AA1:AA2"/>
    <mergeCell ref="Q1:Q2"/>
    <mergeCell ref="K1:M1"/>
    <mergeCell ref="N1:N2"/>
    <mergeCell ref="D1:J1"/>
    <mergeCell ref="B4:B8"/>
    <mergeCell ref="A4:A8"/>
    <mergeCell ref="D4:D8"/>
    <mergeCell ref="A9:A10"/>
    <mergeCell ref="B9:B10"/>
    <mergeCell ref="D9:D10"/>
    <mergeCell ref="B11:B13"/>
    <mergeCell ref="B14:B15"/>
    <mergeCell ref="D11:D13"/>
    <mergeCell ref="A11:A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33"/>
  <sheetViews>
    <sheetView workbookViewId="0">
      <selection activeCell="K25" sqref="K25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10</v>
      </c>
      <c r="L4" s="32">
        <f>K4-(SUM(N4:AB4))</f>
        <v>10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50</v>
      </c>
      <c r="L5" s="32">
        <f t="shared" ref="L5:L32" si="1">K5-(SUM(N5:AB5))</f>
        <v>50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0</v>
      </c>
      <c r="L6" s="32">
        <f t="shared" si="1"/>
        <v>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0</v>
      </c>
      <c r="L7" s="32">
        <f t="shared" si="1"/>
        <v>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50</v>
      </c>
      <c r="L8" s="32">
        <f t="shared" si="1"/>
        <v>50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25</v>
      </c>
      <c r="L9" s="32">
        <f t="shared" si="1"/>
        <v>25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125</v>
      </c>
      <c r="L10" s="32">
        <f t="shared" si="1"/>
        <v>125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0</v>
      </c>
      <c r="L11" s="32">
        <f t="shared" si="1"/>
        <v>0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0</v>
      </c>
      <c r="L12" s="32">
        <f t="shared" si="1"/>
        <v>0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0</v>
      </c>
      <c r="L13" s="32">
        <f t="shared" si="1"/>
        <v>0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20</v>
      </c>
      <c r="L14" s="32">
        <f t="shared" si="1"/>
        <v>20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0</v>
      </c>
      <c r="L15" s="32">
        <f t="shared" si="1"/>
        <v>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0</v>
      </c>
      <c r="L16" s="32">
        <f t="shared" si="1"/>
        <v>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120</v>
      </c>
      <c r="L17" s="32">
        <f t="shared" si="1"/>
        <v>120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250</v>
      </c>
      <c r="L18" s="32">
        <f t="shared" si="1"/>
        <v>250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10</v>
      </c>
      <c r="L19" s="32">
        <f t="shared" si="1"/>
        <v>10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5</v>
      </c>
      <c r="L20" s="32">
        <f t="shared" si="1"/>
        <v>5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600</v>
      </c>
      <c r="L22" s="32">
        <f t="shared" si="1"/>
        <v>600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150</v>
      </c>
      <c r="L23" s="32">
        <f t="shared" si="1"/>
        <v>150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0</v>
      </c>
      <c r="L24" s="32">
        <f t="shared" si="1"/>
        <v>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200</v>
      </c>
      <c r="L25" s="32">
        <f t="shared" si="1"/>
        <v>200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0</v>
      </c>
      <c r="L26" s="32">
        <f t="shared" si="1"/>
        <v>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3500</v>
      </c>
      <c r="L27" s="32">
        <f t="shared" si="1"/>
        <v>3500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4004</v>
      </c>
      <c r="L28" s="32">
        <f t="shared" si="1"/>
        <v>4004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3500</v>
      </c>
      <c r="L29" s="32">
        <f t="shared" si="1"/>
        <v>3500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4004</v>
      </c>
      <c r="L30" s="32">
        <f t="shared" si="1"/>
        <v>4004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5000</v>
      </c>
      <c r="L31" s="32">
        <f t="shared" si="1"/>
        <v>5000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5000</v>
      </c>
      <c r="L32" s="32">
        <f t="shared" si="1"/>
        <v>5000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33"/>
  <sheetViews>
    <sheetView topLeftCell="A3" workbookViewId="0">
      <selection activeCell="K32" sqref="K32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80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0</v>
      </c>
      <c r="L4" s="32">
        <f>K4-(SUM(N4:AB4))</f>
        <v>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20</v>
      </c>
      <c r="L5" s="32">
        <f t="shared" ref="L5:L32" si="1">K5-(SUM(N5:AB5))</f>
        <v>20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15</v>
      </c>
      <c r="L6" s="32">
        <f t="shared" si="1"/>
        <v>15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5</v>
      </c>
      <c r="L7" s="32">
        <f t="shared" si="1"/>
        <v>5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80</v>
      </c>
      <c r="L8" s="32">
        <f t="shared" si="1"/>
        <v>80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0</v>
      </c>
      <c r="L9" s="32">
        <f t="shared" si="1"/>
        <v>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0</v>
      </c>
      <c r="L10" s="32">
        <f t="shared" si="1"/>
        <v>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2</v>
      </c>
      <c r="L11" s="32">
        <f t="shared" si="1"/>
        <v>2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0</v>
      </c>
      <c r="L12" s="32">
        <f t="shared" si="1"/>
        <v>0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0</v>
      </c>
      <c r="L13" s="32">
        <f t="shared" si="1"/>
        <v>0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0</v>
      </c>
      <c r="L14" s="32">
        <f t="shared" si="1"/>
        <v>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0</v>
      </c>
      <c r="L15" s="32">
        <f t="shared" si="1"/>
        <v>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25</v>
      </c>
      <c r="L16" s="32">
        <f t="shared" si="1"/>
        <v>25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300</v>
      </c>
      <c r="L17" s="32">
        <f t="shared" si="1"/>
        <v>300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0</v>
      </c>
      <c r="L18" s="32">
        <f t="shared" si="1"/>
        <v>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50</v>
      </c>
      <c r="L19" s="32">
        <f t="shared" si="1"/>
        <v>50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0</v>
      </c>
      <c r="L20" s="32">
        <f t="shared" si="1"/>
        <v>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2000</v>
      </c>
      <c r="L22" s="32">
        <f t="shared" si="1"/>
        <v>2000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0</v>
      </c>
      <c r="L23" s="32">
        <f t="shared" si="1"/>
        <v>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0</v>
      </c>
      <c r="L24" s="32">
        <f t="shared" si="1"/>
        <v>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0</v>
      </c>
      <c r="L25" s="32">
        <f t="shared" si="1"/>
        <v>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0</v>
      </c>
      <c r="L26" s="32">
        <f t="shared" si="1"/>
        <v>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0</v>
      </c>
      <c r="L27" s="32">
        <f t="shared" si="1"/>
        <v>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7000</v>
      </c>
      <c r="L28" s="32">
        <f t="shared" si="1"/>
        <v>7000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0</v>
      </c>
      <c r="L29" s="32">
        <f t="shared" si="1"/>
        <v>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7000</v>
      </c>
      <c r="L30" s="32">
        <f t="shared" si="1"/>
        <v>7000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0</v>
      </c>
      <c r="L31" s="32">
        <f t="shared" si="1"/>
        <v>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5000</v>
      </c>
      <c r="L32" s="32">
        <f t="shared" si="1"/>
        <v>5000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33"/>
  <sheetViews>
    <sheetView workbookViewId="0">
      <selection activeCell="K30" sqref="K30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3</v>
      </c>
      <c r="L4" s="32">
        <f>K4-(SUM(N4:AB4))</f>
        <v>3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55</v>
      </c>
      <c r="L5" s="32">
        <f t="shared" ref="L5:L32" si="1">K5-(SUM(N5:AB5))</f>
        <v>55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79</v>
      </c>
      <c r="L6" s="32">
        <f t="shared" si="1"/>
        <v>79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34</v>
      </c>
      <c r="L7" s="32">
        <f t="shared" si="1"/>
        <v>34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19</v>
      </c>
      <c r="L8" s="32">
        <f t="shared" si="1"/>
        <v>19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3</v>
      </c>
      <c r="L9" s="32">
        <f t="shared" si="1"/>
        <v>3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133</v>
      </c>
      <c r="L10" s="32">
        <f t="shared" si="1"/>
        <v>133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2</v>
      </c>
      <c r="L11" s="32">
        <f t="shared" si="1"/>
        <v>2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2</v>
      </c>
      <c r="L12" s="32">
        <f t="shared" si="1"/>
        <v>2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2</v>
      </c>
      <c r="L13" s="32">
        <f t="shared" si="1"/>
        <v>2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5</v>
      </c>
      <c r="L14" s="32">
        <f t="shared" si="1"/>
        <v>5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7</v>
      </c>
      <c r="L15" s="32">
        <f t="shared" si="1"/>
        <v>7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10</v>
      </c>
      <c r="L16" s="32">
        <f t="shared" si="1"/>
        <v>10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1710</v>
      </c>
      <c r="L17" s="32">
        <f t="shared" si="1"/>
        <v>1710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21</v>
      </c>
      <c r="L18" s="32">
        <f t="shared" si="1"/>
        <v>21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13</v>
      </c>
      <c r="L19" s="32">
        <f t="shared" si="1"/>
        <v>13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100</v>
      </c>
      <c r="L20" s="32">
        <f t="shared" si="1"/>
        <v>100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50</v>
      </c>
      <c r="L21" s="32">
        <f t="shared" si="1"/>
        <v>50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1000</v>
      </c>
      <c r="L22" s="32">
        <f t="shared" si="1"/>
        <v>1000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300</v>
      </c>
      <c r="L23" s="32">
        <f t="shared" si="1"/>
        <v>300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300</v>
      </c>
      <c r="L24" s="32">
        <f t="shared" si="1"/>
        <v>300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540</v>
      </c>
      <c r="L25" s="32">
        <f t="shared" si="1"/>
        <v>540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910</v>
      </c>
      <c r="L26" s="32">
        <f t="shared" si="1"/>
        <v>910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300</v>
      </c>
      <c r="L27" s="32">
        <f t="shared" si="1"/>
        <v>300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9800</v>
      </c>
      <c r="L28" s="32">
        <f t="shared" si="1"/>
        <v>9800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0</v>
      </c>
      <c r="L29" s="32">
        <f t="shared" si="1"/>
        <v>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10000</v>
      </c>
      <c r="L30" s="32">
        <f t="shared" si="1"/>
        <v>10000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600</v>
      </c>
      <c r="L31" s="32">
        <f t="shared" si="1"/>
        <v>600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9000</v>
      </c>
      <c r="L32" s="32">
        <f t="shared" si="1"/>
        <v>9000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33"/>
  <sheetViews>
    <sheetView workbookViewId="0">
      <selection activeCell="I44" sqref="I44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100</v>
      </c>
      <c r="L4" s="32">
        <f>K4-(SUM(N4:AB4))</f>
        <v>100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50</v>
      </c>
      <c r="L5" s="32">
        <f t="shared" ref="L5:L32" si="1">K5-(SUM(N5:AB5))</f>
        <v>50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50</v>
      </c>
      <c r="L6" s="32">
        <f t="shared" si="1"/>
        <v>50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20</v>
      </c>
      <c r="L7" s="32">
        <f t="shared" si="1"/>
        <v>20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20</v>
      </c>
      <c r="L8" s="32">
        <f t="shared" si="1"/>
        <v>20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100</v>
      </c>
      <c r="L9" s="32">
        <f t="shared" si="1"/>
        <v>100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100</v>
      </c>
      <c r="L10" s="32">
        <f t="shared" si="1"/>
        <v>100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20</v>
      </c>
      <c r="L11" s="32">
        <f t="shared" si="1"/>
        <v>20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5</v>
      </c>
      <c r="L12" s="32">
        <f t="shared" si="1"/>
        <v>5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5</v>
      </c>
      <c r="L13" s="32">
        <f t="shared" si="1"/>
        <v>5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50</v>
      </c>
      <c r="L14" s="32">
        <f t="shared" si="1"/>
        <v>50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50</v>
      </c>
      <c r="L15" s="32">
        <f t="shared" si="1"/>
        <v>50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50</v>
      </c>
      <c r="L16" s="32">
        <f t="shared" si="1"/>
        <v>50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120</v>
      </c>
      <c r="L17" s="32">
        <f t="shared" si="1"/>
        <v>120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10</v>
      </c>
      <c r="L18" s="32">
        <f t="shared" si="1"/>
        <v>10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50</v>
      </c>
      <c r="L19" s="32">
        <f t="shared" si="1"/>
        <v>50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300</v>
      </c>
      <c r="L20" s="32">
        <f t="shared" si="1"/>
        <v>300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300</v>
      </c>
      <c r="L21" s="32">
        <f t="shared" si="1"/>
        <v>300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0</v>
      </c>
      <c r="L22" s="32">
        <f t="shared" si="1"/>
        <v>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0</v>
      </c>
      <c r="L23" s="32">
        <f t="shared" si="1"/>
        <v>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300</v>
      </c>
      <c r="L24" s="32">
        <f t="shared" si="1"/>
        <v>300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0</v>
      </c>
      <c r="L25" s="32">
        <f t="shared" si="1"/>
        <v>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300</v>
      </c>
      <c r="L26" s="32">
        <f t="shared" si="1"/>
        <v>300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0</v>
      </c>
      <c r="L27" s="32">
        <f t="shared" si="1"/>
        <v>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8000</v>
      </c>
      <c r="L28" s="32">
        <f t="shared" si="1"/>
        <v>8000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0</v>
      </c>
      <c r="L29" s="32">
        <f t="shared" si="1"/>
        <v>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8000</v>
      </c>
      <c r="L30" s="32">
        <f t="shared" si="1"/>
        <v>8000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0</v>
      </c>
      <c r="L31" s="32">
        <f t="shared" si="1"/>
        <v>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10000</v>
      </c>
      <c r="L32" s="32">
        <f t="shared" si="1"/>
        <v>10000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33"/>
  <sheetViews>
    <sheetView workbookViewId="0">
      <selection activeCell="K34" sqref="K34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83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0</v>
      </c>
      <c r="L4" s="32">
        <f>K4-(SUM(N4:AB4))</f>
        <v>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99</v>
      </c>
      <c r="L5" s="32">
        <f t="shared" ref="L5:L32" si="1">K5-(SUM(N5:AB5))</f>
        <v>99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0</v>
      </c>
      <c r="L6" s="32">
        <f t="shared" si="1"/>
        <v>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0</v>
      </c>
      <c r="L7" s="32">
        <f t="shared" si="1"/>
        <v>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0</v>
      </c>
      <c r="L8" s="32">
        <f t="shared" si="1"/>
        <v>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0</v>
      </c>
      <c r="L9" s="32">
        <f t="shared" si="1"/>
        <v>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20</v>
      </c>
      <c r="L10" s="32">
        <f t="shared" si="1"/>
        <v>20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28</v>
      </c>
      <c r="L11" s="32">
        <f t="shared" si="1"/>
        <v>28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0</v>
      </c>
      <c r="L12" s="32">
        <f t="shared" si="1"/>
        <v>0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0</v>
      </c>
      <c r="L13" s="32">
        <f t="shared" si="1"/>
        <v>0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0</v>
      </c>
      <c r="L14" s="32">
        <f t="shared" si="1"/>
        <v>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0</v>
      </c>
      <c r="L15" s="32">
        <f t="shared" si="1"/>
        <v>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150</v>
      </c>
      <c r="L16" s="32">
        <f t="shared" si="1"/>
        <v>150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140</v>
      </c>
      <c r="L17" s="32">
        <f t="shared" si="1"/>
        <v>140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0</v>
      </c>
      <c r="L18" s="32">
        <f t="shared" si="1"/>
        <v>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1</v>
      </c>
      <c r="L19" s="32">
        <f t="shared" si="1"/>
        <v>1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0</v>
      </c>
      <c r="L20" s="32">
        <f t="shared" si="1"/>
        <v>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0</v>
      </c>
      <c r="L22" s="32">
        <f t="shared" si="1"/>
        <v>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0</v>
      </c>
      <c r="L23" s="32">
        <f t="shared" si="1"/>
        <v>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600</v>
      </c>
      <c r="L24" s="32">
        <f t="shared" si="1"/>
        <v>600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0</v>
      </c>
      <c r="L25" s="32">
        <f t="shared" si="1"/>
        <v>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750</v>
      </c>
      <c r="L26" s="32">
        <f t="shared" si="1"/>
        <v>750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400</v>
      </c>
      <c r="L27" s="32">
        <f t="shared" si="1"/>
        <v>400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5000</v>
      </c>
      <c r="L28" s="32">
        <f t="shared" si="1"/>
        <v>5000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0</v>
      </c>
      <c r="L29" s="32">
        <f t="shared" si="1"/>
        <v>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15300</v>
      </c>
      <c r="L30" s="32">
        <f t="shared" si="1"/>
        <v>15300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100</v>
      </c>
      <c r="L31" s="32">
        <f t="shared" si="1"/>
        <v>100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4000</v>
      </c>
      <c r="L32" s="32">
        <f t="shared" si="1"/>
        <v>4000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33"/>
  <sheetViews>
    <sheetView workbookViewId="0">
      <selection activeCell="K3" sqref="K1:K1048576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52</v>
      </c>
      <c r="L4" s="32">
        <f>K4-(SUM(N4:AB4))</f>
        <v>52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158</v>
      </c>
      <c r="L5" s="32">
        <f t="shared" ref="L5:L32" si="1">K5-(SUM(N5:AB5))</f>
        <v>158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102</v>
      </c>
      <c r="L6" s="32">
        <f t="shared" si="1"/>
        <v>102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56</v>
      </c>
      <c r="L7" s="32">
        <f t="shared" si="1"/>
        <v>56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196</v>
      </c>
      <c r="L8" s="32">
        <f t="shared" si="1"/>
        <v>196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10</v>
      </c>
      <c r="L9" s="32">
        <f t="shared" si="1"/>
        <v>10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24</v>
      </c>
      <c r="L10" s="32">
        <f t="shared" si="1"/>
        <v>24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7</v>
      </c>
      <c r="L11" s="32">
        <f t="shared" si="1"/>
        <v>7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3</v>
      </c>
      <c r="L12" s="32">
        <f t="shared" si="1"/>
        <v>3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3</v>
      </c>
      <c r="L13" s="32">
        <f t="shared" si="1"/>
        <v>3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103</v>
      </c>
      <c r="L14" s="32">
        <f t="shared" si="1"/>
        <v>103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51</v>
      </c>
      <c r="L15" s="32">
        <f t="shared" si="1"/>
        <v>51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53</v>
      </c>
      <c r="L16" s="32">
        <f t="shared" si="1"/>
        <v>53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600</v>
      </c>
      <c r="L17" s="32">
        <f t="shared" si="1"/>
        <v>600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11</v>
      </c>
      <c r="L18" s="32">
        <f t="shared" si="1"/>
        <v>11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89</v>
      </c>
      <c r="L19" s="32">
        <f t="shared" si="1"/>
        <v>89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995</v>
      </c>
      <c r="L20" s="32">
        <f t="shared" si="1"/>
        <v>995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98</v>
      </c>
      <c r="L21" s="32">
        <f t="shared" si="1"/>
        <v>98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1500</v>
      </c>
      <c r="L22" s="32">
        <f t="shared" si="1"/>
        <v>1500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660</v>
      </c>
      <c r="L23" s="32">
        <f t="shared" si="1"/>
        <v>660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1000</v>
      </c>
      <c r="L24" s="32">
        <f t="shared" si="1"/>
        <v>1000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1301</v>
      </c>
      <c r="L25" s="32">
        <f t="shared" si="1"/>
        <v>1301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2000</v>
      </c>
      <c r="L26" s="32">
        <f t="shared" si="1"/>
        <v>2000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5000</v>
      </c>
      <c r="L27" s="32">
        <f t="shared" si="1"/>
        <v>5000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6001</v>
      </c>
      <c r="L28" s="32">
        <f t="shared" si="1"/>
        <v>6001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4100</v>
      </c>
      <c r="L29" s="32">
        <f t="shared" si="1"/>
        <v>4100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10000</v>
      </c>
      <c r="L30" s="32">
        <f t="shared" si="1"/>
        <v>10000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1300</v>
      </c>
      <c r="L31" s="32">
        <f t="shared" si="1"/>
        <v>1300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10300</v>
      </c>
      <c r="L32" s="32">
        <f t="shared" si="1"/>
        <v>10300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33"/>
  <sheetViews>
    <sheetView workbookViewId="0">
      <selection activeCell="K27" sqref="K27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22</v>
      </c>
      <c r="L4" s="32">
        <f>K4-(SUM(N4:AB4))</f>
        <v>22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2</v>
      </c>
      <c r="L5" s="32">
        <f t="shared" ref="L5:L32" si="1">K5-(SUM(N5:AB5))</f>
        <v>2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2</v>
      </c>
      <c r="L6" s="32">
        <f t="shared" si="1"/>
        <v>2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2</v>
      </c>
      <c r="L7" s="32">
        <f t="shared" si="1"/>
        <v>2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2</v>
      </c>
      <c r="L8" s="32">
        <f t="shared" si="1"/>
        <v>2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0</v>
      </c>
      <c r="L9" s="32">
        <f t="shared" si="1"/>
        <v>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0</v>
      </c>
      <c r="L10" s="32">
        <f t="shared" si="1"/>
        <v>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1</v>
      </c>
      <c r="L11" s="32">
        <f t="shared" si="1"/>
        <v>1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1</v>
      </c>
      <c r="L12" s="32">
        <f t="shared" si="1"/>
        <v>1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1</v>
      </c>
      <c r="L13" s="32">
        <f t="shared" si="1"/>
        <v>1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300</v>
      </c>
      <c r="L14" s="32">
        <f t="shared" si="1"/>
        <v>300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310</v>
      </c>
      <c r="L15" s="32">
        <f t="shared" si="1"/>
        <v>310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150</v>
      </c>
      <c r="L16" s="32">
        <f t="shared" si="1"/>
        <v>150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150</v>
      </c>
      <c r="L17" s="32">
        <f t="shared" si="1"/>
        <v>150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100</v>
      </c>
      <c r="L18" s="32">
        <f t="shared" si="1"/>
        <v>100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200</v>
      </c>
      <c r="L19" s="32">
        <f t="shared" si="1"/>
        <v>200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200</v>
      </c>
      <c r="L20" s="32">
        <f t="shared" si="1"/>
        <v>200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0</v>
      </c>
      <c r="L22" s="32">
        <f t="shared" si="1"/>
        <v>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10</v>
      </c>
      <c r="L23" s="32">
        <f t="shared" si="1"/>
        <v>10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0</v>
      </c>
      <c r="L24" s="32">
        <f t="shared" si="1"/>
        <v>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15</v>
      </c>
      <c r="L25" s="32">
        <f t="shared" si="1"/>
        <v>15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0</v>
      </c>
      <c r="L26" s="32">
        <f t="shared" si="1"/>
        <v>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500</v>
      </c>
      <c r="L27" s="32">
        <f t="shared" si="1"/>
        <v>500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0</v>
      </c>
      <c r="L28" s="32">
        <f t="shared" si="1"/>
        <v>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1000</v>
      </c>
      <c r="L29" s="32">
        <f t="shared" si="1"/>
        <v>1000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1000</v>
      </c>
      <c r="L30" s="32">
        <f t="shared" si="1"/>
        <v>1000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1000</v>
      </c>
      <c r="L31" s="32">
        <f t="shared" si="1"/>
        <v>1000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1000</v>
      </c>
      <c r="L32" s="32">
        <f t="shared" si="1"/>
        <v>1000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33"/>
  <sheetViews>
    <sheetView tabSelected="1" workbookViewId="0">
      <selection activeCell="P3" sqref="P3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93</v>
      </c>
      <c r="O1" s="95" t="s">
        <v>94</v>
      </c>
      <c r="P1" s="95" t="s">
        <v>95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74">
        <v>45352</v>
      </c>
      <c r="O3" s="74">
        <v>45386</v>
      </c>
      <c r="P3" s="74">
        <v>45461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0</v>
      </c>
      <c r="L4" s="32">
        <f>K4-(SUM(N4:AB4))</f>
        <v>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0</v>
      </c>
      <c r="L5" s="32">
        <f t="shared" ref="L5:L32" si="1">K5-(SUM(N5:AB5))</f>
        <v>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0</v>
      </c>
      <c r="L6" s="32">
        <f t="shared" si="1"/>
        <v>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10</v>
      </c>
      <c r="L7" s="32">
        <f t="shared" si="1"/>
        <v>10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f>15+5</f>
        <v>20</v>
      </c>
      <c r="L8" s="32">
        <f t="shared" si="1"/>
        <v>0</v>
      </c>
      <c r="M8" s="33" t="str">
        <f t="shared" si="0"/>
        <v>OK</v>
      </c>
      <c r="N8" s="73">
        <v>10</v>
      </c>
      <c r="O8" s="34"/>
      <c r="P8" s="124">
        <v>10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0</v>
      </c>
      <c r="L9" s="32">
        <f t="shared" si="1"/>
        <v>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2</v>
      </c>
      <c r="L10" s="32">
        <f t="shared" si="1"/>
        <v>2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0</v>
      </c>
      <c r="L11" s="32">
        <f t="shared" si="1"/>
        <v>0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0</v>
      </c>
      <c r="L12" s="32">
        <f t="shared" si="1"/>
        <v>0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0</v>
      </c>
      <c r="L13" s="32">
        <f t="shared" si="1"/>
        <v>0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10</v>
      </c>
      <c r="L14" s="32">
        <f t="shared" si="1"/>
        <v>10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60</v>
      </c>
      <c r="L15" s="32">
        <f t="shared" si="1"/>
        <v>60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400</v>
      </c>
      <c r="L16" s="32">
        <f t="shared" si="1"/>
        <v>385</v>
      </c>
      <c r="M16" s="33" t="str">
        <f t="shared" si="0"/>
        <v>OK</v>
      </c>
      <c r="N16" s="34"/>
      <c r="O16" s="73">
        <v>15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100</v>
      </c>
      <c r="L17" s="32">
        <f t="shared" si="1"/>
        <v>100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50</v>
      </c>
      <c r="L18" s="32">
        <f t="shared" si="1"/>
        <v>50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15</v>
      </c>
      <c r="L19" s="32">
        <f t="shared" si="1"/>
        <v>15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0</v>
      </c>
      <c r="L20" s="32">
        <f t="shared" si="1"/>
        <v>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400</v>
      </c>
      <c r="L22" s="32">
        <f t="shared" si="1"/>
        <v>400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0</v>
      </c>
      <c r="L23" s="32">
        <f t="shared" si="1"/>
        <v>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0</v>
      </c>
      <c r="L24" s="32">
        <f t="shared" si="1"/>
        <v>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50</v>
      </c>
      <c r="L25" s="32">
        <f t="shared" si="1"/>
        <v>50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0</v>
      </c>
      <c r="L26" s="32">
        <f t="shared" si="1"/>
        <v>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0</v>
      </c>
      <c r="L27" s="32">
        <f t="shared" si="1"/>
        <v>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0</v>
      </c>
      <c r="L28" s="32">
        <f t="shared" si="1"/>
        <v>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200</v>
      </c>
      <c r="L29" s="32">
        <f t="shared" si="1"/>
        <v>200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0</v>
      </c>
      <c r="L30" s="32">
        <f t="shared" si="1"/>
        <v>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300</v>
      </c>
      <c r="L31" s="32">
        <f t="shared" si="1"/>
        <v>300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0</v>
      </c>
      <c r="L32" s="32">
        <f t="shared" si="1"/>
        <v>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304</v>
      </c>
      <c r="O33" s="58">
        <f t="shared" si="2"/>
        <v>433.5</v>
      </c>
      <c r="P33" s="58">
        <f t="shared" si="2"/>
        <v>304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33"/>
  <sheetViews>
    <sheetView workbookViewId="0">
      <selection activeCell="N4" sqref="N4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87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10</v>
      </c>
      <c r="L4" s="32">
        <f>K4-(SUM(N4:AB4))</f>
        <v>10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10</v>
      </c>
      <c r="L5" s="32">
        <f t="shared" ref="L5:L32" si="1">K5-(SUM(N5:AB5))</f>
        <v>10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10</v>
      </c>
      <c r="L6" s="32">
        <f t="shared" si="1"/>
        <v>10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5</v>
      </c>
      <c r="L7" s="32">
        <f t="shared" si="1"/>
        <v>5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10</v>
      </c>
      <c r="L8" s="32">
        <f t="shared" si="1"/>
        <v>10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5</v>
      </c>
      <c r="L9" s="32">
        <f t="shared" si="1"/>
        <v>5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5</v>
      </c>
      <c r="L10" s="32">
        <f t="shared" si="1"/>
        <v>5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2</v>
      </c>
      <c r="L11" s="32">
        <f t="shared" si="1"/>
        <v>2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1</v>
      </c>
      <c r="L12" s="32">
        <f t="shared" si="1"/>
        <v>1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1</v>
      </c>
      <c r="L13" s="32">
        <f t="shared" si="1"/>
        <v>1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5</v>
      </c>
      <c r="L14" s="32">
        <f t="shared" si="1"/>
        <v>5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5</v>
      </c>
      <c r="L15" s="32">
        <f t="shared" si="1"/>
        <v>5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5</v>
      </c>
      <c r="L16" s="32">
        <f t="shared" si="1"/>
        <v>5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20</v>
      </c>
      <c r="L17" s="32">
        <f t="shared" si="1"/>
        <v>20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1</v>
      </c>
      <c r="L18" s="32">
        <f t="shared" si="1"/>
        <v>1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2</v>
      </c>
      <c r="L19" s="32">
        <f t="shared" si="1"/>
        <v>2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5</v>
      </c>
      <c r="L20" s="32">
        <f t="shared" si="1"/>
        <v>5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20</v>
      </c>
      <c r="L21" s="32">
        <f t="shared" si="1"/>
        <v>20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500</v>
      </c>
      <c r="L22" s="32">
        <f t="shared" si="1"/>
        <v>500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0</v>
      </c>
      <c r="L23" s="32">
        <f t="shared" si="1"/>
        <v>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300</v>
      </c>
      <c r="L24" s="32">
        <f t="shared" si="1"/>
        <v>300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0</v>
      </c>
      <c r="L25" s="32">
        <f t="shared" si="1"/>
        <v>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300</v>
      </c>
      <c r="L26" s="32">
        <f t="shared" si="1"/>
        <v>300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0</v>
      </c>
      <c r="L27" s="32">
        <f t="shared" si="1"/>
        <v>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0</v>
      </c>
      <c r="L28" s="32">
        <f t="shared" si="1"/>
        <v>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500</v>
      </c>
      <c r="L29" s="32">
        <f t="shared" si="1"/>
        <v>500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0</v>
      </c>
      <c r="L30" s="32">
        <f t="shared" si="1"/>
        <v>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500</v>
      </c>
      <c r="L31" s="32">
        <f t="shared" si="1"/>
        <v>500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0</v>
      </c>
      <c r="L32" s="32">
        <f t="shared" si="1"/>
        <v>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42"/>
  <sheetViews>
    <sheetView workbookViewId="0">
      <selection activeCell="D1" sqref="D1:J1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6.57031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2" width="13.28515625" style="55" customWidth="1"/>
    <col min="13" max="13" width="9.7109375" style="56" customWidth="1"/>
    <col min="14" max="14" width="11.140625" style="18" bestFit="1" customWidth="1"/>
    <col min="15" max="16384" width="9.7109375" style="18"/>
  </cols>
  <sheetData>
    <row r="1" spans="1:15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120" t="s">
        <v>34</v>
      </c>
      <c r="L1" s="121"/>
      <c r="M1" s="121"/>
      <c r="N1" s="121"/>
      <c r="O1" s="121"/>
    </row>
    <row r="2" spans="1:15" ht="13.7" customHeight="1" x14ac:dyDescent="0.2">
      <c r="A2" s="122" t="s">
        <v>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67" t="s">
        <v>6</v>
      </c>
      <c r="L3" s="67" t="s">
        <v>88</v>
      </c>
      <c r="M3" s="69" t="s">
        <v>89</v>
      </c>
      <c r="N3" s="69" t="s">
        <v>90</v>
      </c>
      <c r="O3" s="69" t="s">
        <v>7</v>
      </c>
    </row>
    <row r="4" spans="1:15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68">
        <f>'Reitoria-SECOM'!K4+'Reitoria-SCII'!K4+'Reitoria-BU'!K4+'Reitoria-PROEX'!K4+MUSEU!K4+ESAG!K4+CEART!K4+FAED!K4+CEAD!K4+CEFID!K4+CAV!K4+CEO!K4+CEPLAN!K4+CEAVI!K4+CCT!K4+CERES!K4+CESFI!K4+CESMO!K4</f>
        <v>350</v>
      </c>
      <c r="L4" s="31">
        <f>('Reitoria-SECOM'!K4-'Reitoria-SECOM'!L4)+('Reitoria-SCII'!K4-'Reitoria-SCII'!L4)+('Reitoria-BU'!K4-'Reitoria-BU'!L4)+('Reitoria-PROEX'!K4-'Reitoria-PROEX'!L4)+(MUSEU!K4-MUSEU!L4)+(ESAG!K4-ESAG!L4)+(CEART!K4-CEART!L4)+(FAED!K4-FAED!L4)+(CEAD!K4-CEAD!L4)+(CEFID!K4-CEFID!L4)+(CAV!K4-CAV!L4)+(CEO!K4-CEO!L4)+(CEPLAN!K4-CEPLAN!L4)+(CEAVI!K4-CEAVI!L4)+(CCT!K4-CCT!L4)+(CERES!K4-CERES!L4)+(CESFI!K4-CESFI!L4)+(CESMO!K4-CESMO!L4)</f>
        <v>0</v>
      </c>
      <c r="M4" s="70">
        <f>K4-L4</f>
        <v>350</v>
      </c>
      <c r="N4" s="71">
        <f>J4*K4</f>
        <v>4252.5</v>
      </c>
      <c r="O4" s="71">
        <f>J4*L4</f>
        <v>0</v>
      </c>
    </row>
    <row r="5" spans="1:15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68">
        <f>'Reitoria-SECOM'!K5+'Reitoria-SCII'!K5+'Reitoria-BU'!K5+'Reitoria-PROEX'!K5+MUSEU!K5+ESAG!K5+CEART!K5+FAED!K5+CEAD!K5+CEFID!K5+CAV!K5+CEO!K5+CEPLAN!K5+CEAVI!K5+CCT!K5+CERES!K5+CESFI!K5+CESMO!K5</f>
        <v>729</v>
      </c>
      <c r="L5" s="31">
        <f>('Reitoria-SECOM'!K5-'Reitoria-SECOM'!L5)+('Reitoria-SCII'!K5-'Reitoria-SCII'!L5)+('Reitoria-BU'!K5-'Reitoria-BU'!L5)+('Reitoria-PROEX'!K5-'Reitoria-PROEX'!L5)+(MUSEU!K5-MUSEU!L5)+(ESAG!K5-ESAG!L5)+(CEART!K5-CEART!L5)+(FAED!K5-FAED!L5)+(CEAD!K5-CEAD!L5)+(CEFID!K5-CEFID!L5)+(CAV!K5-CAV!L5)+(CEO!K5-CEO!L5)+(CEPLAN!K5-CEPLAN!L5)+(CEAVI!K5-CEAVI!L5)+(CCT!K5-CCT!L5)+(CERES!K5-CERES!L5)+(CESFI!K5-CESFI!L5)+(CESMO!K5-CESMO!L5)</f>
        <v>0</v>
      </c>
      <c r="M5" s="70">
        <f t="shared" ref="M5:M32" si="0">K5-L5</f>
        <v>729</v>
      </c>
      <c r="N5" s="71">
        <f t="shared" ref="N5:N32" si="1">J5*K5</f>
        <v>29524.5</v>
      </c>
      <c r="O5" s="71">
        <f t="shared" ref="O5:O32" si="2">J5*L5</f>
        <v>0</v>
      </c>
    </row>
    <row r="6" spans="1:15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68">
        <f>'Reitoria-SECOM'!K6+'Reitoria-SCII'!K6+'Reitoria-BU'!K6+'Reitoria-PROEX'!K6+MUSEU!K6+ESAG!K6+CEART!K6+FAED!K6+CEAD!K6+CEFID!K6+CAV!K6+CEO!K6+CEPLAN!K6+CEAVI!K6+CCT!K6+CERES!K6+CESFI!K6+CESMO!K6</f>
        <v>408</v>
      </c>
      <c r="L6" s="31">
        <f>('Reitoria-SECOM'!K6-'Reitoria-SECOM'!L6)+('Reitoria-SCII'!K6-'Reitoria-SCII'!L6)+('Reitoria-BU'!K6-'Reitoria-BU'!L6)+('Reitoria-PROEX'!K6-'Reitoria-PROEX'!L6)+(MUSEU!K6-MUSEU!L6)+(ESAG!K6-ESAG!L6)+(CEART!K6-CEART!L6)+(FAED!K6-FAED!L6)+(CEAD!K6-CEAD!L6)+(CEFID!K6-CEFID!L6)+(CAV!K6-CAV!L6)+(CEO!K6-CEO!L6)+(CEPLAN!K6-CEPLAN!L6)+(CEAVI!K6-CEAVI!L6)+(CCT!K6-CCT!L6)+(CERES!K6-CERES!L6)+(CESFI!K6-CESFI!L6)+(CESMO!K6-CESMO!L6)</f>
        <v>0</v>
      </c>
      <c r="M6" s="70">
        <f t="shared" si="0"/>
        <v>408</v>
      </c>
      <c r="N6" s="71">
        <f t="shared" si="1"/>
        <v>20196</v>
      </c>
      <c r="O6" s="71">
        <f t="shared" si="2"/>
        <v>0</v>
      </c>
    </row>
    <row r="7" spans="1:15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68">
        <f>'Reitoria-SECOM'!K7+'Reitoria-SCII'!K7+'Reitoria-BU'!K7+'Reitoria-PROEX'!K7+MUSEU!K7+ESAG!K7+CEART!K7+FAED!K7+CEAD!K7+CEFID!K7+CAV!K7+CEO!K7+CEPLAN!K7+CEAVI!K7+CCT!K7+CERES!K7+CESFI!K7+CESMO!K7</f>
        <v>250</v>
      </c>
      <c r="L7" s="31">
        <f>('Reitoria-SECOM'!K7-'Reitoria-SECOM'!L7)+('Reitoria-SCII'!K7-'Reitoria-SCII'!L7)+('Reitoria-BU'!K7-'Reitoria-BU'!L7)+('Reitoria-PROEX'!K7-'Reitoria-PROEX'!L7)+(MUSEU!K7-MUSEU!L7)+(ESAG!K7-ESAG!L7)+(CEART!K7-CEART!L7)+(FAED!K7-FAED!L7)+(CEAD!K7-CEAD!L7)+(CEFID!K7-CEFID!L7)+(CAV!K7-CAV!L7)+(CEO!K7-CEO!L7)+(CEPLAN!K7-CEPLAN!L7)+(CEAVI!K7-CEAVI!L7)+(CCT!K7-CCT!L7)+(CERES!K7-CERES!L7)+(CESFI!K7-CESFI!L7)+(CESMO!K7-CESMO!L7)</f>
        <v>0</v>
      </c>
      <c r="M7" s="70">
        <f t="shared" si="0"/>
        <v>250</v>
      </c>
      <c r="N7" s="71">
        <f t="shared" si="1"/>
        <v>13250</v>
      </c>
      <c r="O7" s="71">
        <f t="shared" si="2"/>
        <v>0</v>
      </c>
    </row>
    <row r="8" spans="1:15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68">
        <f>'Reitoria-SECOM'!K8+'Reitoria-SCII'!K8+'Reitoria-BU'!K8+'Reitoria-PROEX'!K8+MUSEU!K8+ESAG!K8+CEART!K8+FAED!K8+CEAD!K8+CEFID!K8+CAV!K8+CEO!K8+CEPLAN!K8+CEAVI!K8+CCT!K8+CERES!K8+CESFI!K8+CESMO!K8</f>
        <v>1672</v>
      </c>
      <c r="L8" s="31">
        <f>('Reitoria-SECOM'!K8-'Reitoria-SECOM'!L8)+('Reitoria-SCII'!K8-'Reitoria-SCII'!L8)+('Reitoria-BU'!K8-'Reitoria-BU'!L8)+('Reitoria-PROEX'!K8-'Reitoria-PROEX'!L8)+(MUSEU!K8-MUSEU!L8)+(ESAG!K8-ESAG!L8)+(CEART!K8-CEART!L8)+(FAED!K8-FAED!L8)+(CEAD!K8-CEAD!L8)+(CEFID!K8-CEFID!L8)+(CAV!K8-CAV!L8)+(CEO!K8-CEO!L8)+(CEPLAN!K8-CEPLAN!L8)+(CEAVI!K8-CEAVI!L8)+(CCT!K8-CCT!L8)+(CERES!K8-CERES!L8)+(CESFI!K8-CESFI!L8)+(CESMO!K8-CESMO!L8)</f>
        <v>20</v>
      </c>
      <c r="M8" s="70">
        <f t="shared" si="0"/>
        <v>1652</v>
      </c>
      <c r="N8" s="71">
        <f t="shared" si="1"/>
        <v>50828.799999999996</v>
      </c>
      <c r="O8" s="71">
        <f t="shared" si="2"/>
        <v>608</v>
      </c>
    </row>
    <row r="9" spans="1:15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68">
        <f>'Reitoria-SECOM'!K9+'Reitoria-SCII'!K9+'Reitoria-BU'!K9+'Reitoria-PROEX'!K9+MUSEU!K9+ESAG!K9+CEART!K9+FAED!K9+CEAD!K9+CEFID!K9+CAV!K9+CEO!K9+CEPLAN!K9+CEAVI!K9+CCT!K9+CERES!K9+CESFI!K9+CESMO!K9</f>
        <v>218</v>
      </c>
      <c r="L9" s="31">
        <f>('Reitoria-SECOM'!K9-'Reitoria-SECOM'!L9)+('Reitoria-SCII'!K9-'Reitoria-SCII'!L9)+('Reitoria-BU'!K9-'Reitoria-BU'!L9)+('Reitoria-PROEX'!K9-'Reitoria-PROEX'!L9)+(MUSEU!K9-MUSEU!L9)+(ESAG!K9-ESAG!L9)+(CEART!K9-CEART!L9)+(FAED!K9-FAED!L9)+(CEAD!K9-CEAD!L9)+(CEFID!K9-CEFID!L9)+(CAV!K9-CAV!L9)+(CEO!K9-CEO!L9)+(CEPLAN!K9-CEPLAN!L9)+(CEAVI!K9-CEAVI!L9)+(CCT!K9-CCT!L9)+(CERES!K9-CERES!L9)+(CESFI!K9-CESFI!L9)+(CESMO!K9-CESMO!L9)</f>
        <v>0</v>
      </c>
      <c r="M9" s="70">
        <f t="shared" si="0"/>
        <v>218</v>
      </c>
      <c r="N9" s="71">
        <f t="shared" si="1"/>
        <v>3097.78</v>
      </c>
      <c r="O9" s="71">
        <f t="shared" si="2"/>
        <v>0</v>
      </c>
    </row>
    <row r="10" spans="1:15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68">
        <f>'Reitoria-SECOM'!K10+'Reitoria-SCII'!K10+'Reitoria-BU'!K10+'Reitoria-PROEX'!K10+MUSEU!K10+ESAG!K10+CEART!K10+FAED!K10+CEAD!K10+CEFID!K10+CAV!K10+CEO!K10+CEPLAN!K10+CEAVI!K10+CCT!K10+CERES!K10+CESFI!K10+CESMO!K10</f>
        <v>569</v>
      </c>
      <c r="L10" s="31">
        <f>('Reitoria-SECOM'!K10-'Reitoria-SECOM'!L10)+('Reitoria-SCII'!K10-'Reitoria-SCII'!L10)+('Reitoria-BU'!K10-'Reitoria-BU'!L10)+('Reitoria-PROEX'!K10-'Reitoria-PROEX'!L10)+(MUSEU!K10-MUSEU!L10)+(ESAG!K10-ESAG!L10)+(CEART!K10-CEART!L10)+(FAED!K10-FAED!L10)+(CEAD!K10-CEAD!L10)+(CEFID!K10-CEFID!L10)+(CAV!K10-CAV!L10)+(CEO!K10-CEO!L10)+(CEPLAN!K10-CEPLAN!L10)+(CEAVI!K10-CEAVI!L10)+(CCT!K10-CCT!L10)+(CERES!K10-CERES!L10)+(CESFI!K10-CESFI!L10)+(CESMO!K10-CESMO!L10)</f>
        <v>0</v>
      </c>
      <c r="M10" s="70">
        <f t="shared" si="0"/>
        <v>569</v>
      </c>
      <c r="N10" s="71">
        <f t="shared" si="1"/>
        <v>11892.099999999999</v>
      </c>
      <c r="O10" s="71">
        <f t="shared" si="2"/>
        <v>0</v>
      </c>
    </row>
    <row r="11" spans="1:15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68">
        <f>'Reitoria-SECOM'!K11+'Reitoria-SCII'!K11+'Reitoria-BU'!K11+'Reitoria-PROEX'!K11+MUSEU!K11+ESAG!K11+CEART!K11+FAED!K11+CEAD!K11+CEFID!K11+CAV!K11+CEO!K11+CEPLAN!K11+CEAVI!K11+CCT!K11+CERES!K11+CESFI!K11+CESMO!K11</f>
        <v>102</v>
      </c>
      <c r="L11" s="31">
        <f>('Reitoria-SECOM'!K11-'Reitoria-SECOM'!L11)+('Reitoria-SCII'!K11-'Reitoria-SCII'!L11)+('Reitoria-BU'!K11-'Reitoria-BU'!L11)+('Reitoria-PROEX'!K11-'Reitoria-PROEX'!L11)+(MUSEU!K11-MUSEU!L11)+(ESAG!K11-ESAG!L11)+(CEART!K11-CEART!L11)+(FAED!K11-FAED!L11)+(CEAD!K11-CEAD!L11)+(CEFID!K11-CEFID!L11)+(CAV!K11-CAV!L11)+(CEO!K11-CEO!L11)+(CEPLAN!K11-CEPLAN!L11)+(CEAVI!K11-CEAVI!L11)+(CCT!K11-CCT!L11)+(CERES!K11-CERES!L11)+(CESFI!K11-CESFI!L11)+(CESMO!K11-CESMO!L11)</f>
        <v>0</v>
      </c>
      <c r="M11" s="70">
        <f t="shared" si="0"/>
        <v>102</v>
      </c>
      <c r="N11" s="71">
        <f t="shared" si="1"/>
        <v>43146</v>
      </c>
      <c r="O11" s="71">
        <f t="shared" si="2"/>
        <v>0</v>
      </c>
    </row>
    <row r="12" spans="1:15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68">
        <f>'Reitoria-SECOM'!K12+'Reitoria-SCII'!K12+'Reitoria-BU'!K12+'Reitoria-PROEX'!K12+MUSEU!K12+ESAG!K12+CEART!K12+FAED!K12+CEAD!K12+CEFID!K12+CAV!K12+CEO!K12+CEPLAN!K12+CEAVI!K12+CCT!K12+CERES!K12+CESFI!K12+CESMO!K12</f>
        <v>79</v>
      </c>
      <c r="L12" s="31">
        <f>('Reitoria-SECOM'!K12-'Reitoria-SECOM'!L12)+('Reitoria-SCII'!K12-'Reitoria-SCII'!L12)+('Reitoria-BU'!K12-'Reitoria-BU'!L12)+('Reitoria-PROEX'!K12-'Reitoria-PROEX'!L12)+(MUSEU!K12-MUSEU!L12)+(ESAG!K12-ESAG!L12)+(CEART!K12-CEART!L12)+(FAED!K12-FAED!L12)+(CEAD!K12-CEAD!L12)+(CEFID!K12-CEFID!L12)+(CAV!K12-CAV!L12)+(CEO!K12-CEO!L12)+(CEPLAN!K12-CEPLAN!L12)+(CEAVI!K12-CEAVI!L12)+(CCT!K12-CCT!L12)+(CERES!K12-CERES!L12)+(CESFI!K12-CESFI!L12)+(CESMO!K12-CESMO!L12)</f>
        <v>0</v>
      </c>
      <c r="M12" s="70">
        <f t="shared" si="0"/>
        <v>79</v>
      </c>
      <c r="N12" s="71">
        <f t="shared" si="1"/>
        <v>127427</v>
      </c>
      <c r="O12" s="71">
        <f t="shared" si="2"/>
        <v>0</v>
      </c>
    </row>
    <row r="13" spans="1:15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68">
        <f>'Reitoria-SECOM'!K13+'Reitoria-SCII'!K13+'Reitoria-BU'!K13+'Reitoria-PROEX'!K13+MUSEU!K13+ESAG!K13+CEART!K13+FAED!K13+CEAD!K13+CEFID!K13+CAV!K13+CEO!K13+CEPLAN!K13+CEAVI!K13+CCT!K13+CERES!K13+CESFI!K13+CESMO!K13</f>
        <v>74</v>
      </c>
      <c r="L13" s="31">
        <f>('Reitoria-SECOM'!K13-'Reitoria-SECOM'!L13)+('Reitoria-SCII'!K13-'Reitoria-SCII'!L13)+('Reitoria-BU'!K13-'Reitoria-BU'!L13)+('Reitoria-PROEX'!K13-'Reitoria-PROEX'!L13)+(MUSEU!K13-MUSEU!L13)+(ESAG!K13-ESAG!L13)+(CEART!K13-CEART!L13)+(FAED!K13-FAED!L13)+(CEAD!K13-CEAD!L13)+(CEFID!K13-CEFID!L13)+(CAV!K13-CAV!L13)+(CEO!K13-CEO!L13)+(CEPLAN!K13-CEPLAN!L13)+(CEAVI!K13-CEAVI!L13)+(CCT!K13-CCT!L13)+(CERES!K13-CERES!L13)+(CESFI!K13-CESFI!L13)+(CESMO!K13-CESMO!L13)</f>
        <v>0</v>
      </c>
      <c r="M13" s="70">
        <f t="shared" si="0"/>
        <v>74</v>
      </c>
      <c r="N13" s="71">
        <f t="shared" si="1"/>
        <v>129426</v>
      </c>
      <c r="O13" s="71">
        <f t="shared" si="2"/>
        <v>0</v>
      </c>
    </row>
    <row r="14" spans="1:15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68">
        <f>'Reitoria-SECOM'!K14+'Reitoria-SCII'!K14+'Reitoria-BU'!K14+'Reitoria-PROEX'!K14+MUSEU!K14+ESAG!K14+CEART!K14+FAED!K14+CEAD!K14+CEFID!K14+CAV!K14+CEO!K14+CEPLAN!K14+CEAVI!K14+CCT!K14+CERES!K14+CESFI!K14+CESMO!K14</f>
        <v>3982</v>
      </c>
      <c r="L14" s="31">
        <f>('Reitoria-SECOM'!K14-'Reitoria-SECOM'!L14)+('Reitoria-SCII'!K14-'Reitoria-SCII'!L14)+('Reitoria-BU'!K14-'Reitoria-BU'!L14)+('Reitoria-PROEX'!K14-'Reitoria-PROEX'!L14)+(MUSEU!K14-MUSEU!L14)+(ESAG!K14-ESAG!L14)+(CEART!K14-CEART!L14)+(FAED!K14-FAED!L14)+(CEAD!K14-CEAD!L14)+(CEFID!K14-CEFID!L14)+(CAV!K14-CAV!L14)+(CEO!K14-CEO!L14)+(CEPLAN!K14-CEPLAN!L14)+(CEAVI!K14-CEAVI!L14)+(CCT!K14-CCT!L14)+(CERES!K14-CERES!L14)+(CESFI!K14-CESFI!L14)+(CESMO!K14-CESMO!L14)</f>
        <v>0</v>
      </c>
      <c r="M14" s="70">
        <f t="shared" si="0"/>
        <v>3982</v>
      </c>
      <c r="N14" s="71">
        <f t="shared" si="1"/>
        <v>78166.659999999989</v>
      </c>
      <c r="O14" s="71">
        <f t="shared" si="2"/>
        <v>0</v>
      </c>
    </row>
    <row r="15" spans="1:15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68">
        <f>'Reitoria-SECOM'!K15+'Reitoria-SCII'!K15+'Reitoria-BU'!K15+'Reitoria-PROEX'!K15+MUSEU!K15+ESAG!K15+CEART!K15+FAED!K15+CEAD!K15+CEFID!K15+CAV!K15+CEO!K15+CEPLAN!K15+CEAVI!K15+CCT!K15+CERES!K15+CESFI!K15+CESMO!K15</f>
        <v>633</v>
      </c>
      <c r="L15" s="31">
        <f>('Reitoria-SECOM'!K15-'Reitoria-SECOM'!L15)+('Reitoria-SCII'!K15-'Reitoria-SCII'!L15)+('Reitoria-BU'!K15-'Reitoria-BU'!L15)+('Reitoria-PROEX'!K15-'Reitoria-PROEX'!L15)+(MUSEU!K15-MUSEU!L15)+(ESAG!K15-ESAG!L15)+(CEART!K15-CEART!L15)+(FAED!K15-FAED!L15)+(CEAD!K15-CEAD!L15)+(CEFID!K15-CEFID!L15)+(CAV!K15-CAV!L15)+(CEO!K15-CEO!L15)+(CEPLAN!K15-CEPLAN!L15)+(CEAVI!K15-CEAVI!L15)+(CCT!K15-CCT!L15)+(CERES!K15-CERES!L15)+(CESFI!K15-CESFI!L15)+(CESMO!K15-CESMO!L15)</f>
        <v>0</v>
      </c>
      <c r="M15" s="70">
        <f t="shared" si="0"/>
        <v>633</v>
      </c>
      <c r="N15" s="71">
        <f t="shared" si="1"/>
        <v>12830.91</v>
      </c>
      <c r="O15" s="71">
        <f t="shared" si="2"/>
        <v>0</v>
      </c>
    </row>
    <row r="16" spans="1:15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68">
        <f>'Reitoria-SECOM'!K16+'Reitoria-SCII'!K16+'Reitoria-BU'!K16+'Reitoria-PROEX'!K16+MUSEU!K16+ESAG!K16+CEART!K16+FAED!K16+CEAD!K16+CEFID!K16+CAV!K16+CEO!K16+CEPLAN!K16+CEAVI!K16+CCT!K16+CERES!K16+CESFI!K16+CESMO!K16</f>
        <v>1453</v>
      </c>
      <c r="L16" s="31">
        <f>('Reitoria-SECOM'!K16-'Reitoria-SECOM'!L16)+('Reitoria-SCII'!K16-'Reitoria-SCII'!L16)+('Reitoria-BU'!K16-'Reitoria-BU'!L16)+('Reitoria-PROEX'!K16-'Reitoria-PROEX'!L16)+(MUSEU!K16-MUSEU!L16)+(ESAG!K16-ESAG!L16)+(CEART!K16-CEART!L16)+(FAED!K16-FAED!L16)+(CEAD!K16-CEAD!L16)+(CEFID!K16-CEFID!L16)+(CAV!K16-CAV!L16)+(CEO!K16-CEO!L16)+(CEPLAN!K16-CEPLAN!L16)+(CEAVI!K16-CEAVI!L16)+(CCT!K16-CCT!L16)+(CERES!K16-CERES!L16)+(CESFI!K16-CESFI!L16)+(CESMO!K16-CESMO!L16)</f>
        <v>15</v>
      </c>
      <c r="M16" s="70">
        <f t="shared" si="0"/>
        <v>1438</v>
      </c>
      <c r="N16" s="71">
        <f t="shared" si="1"/>
        <v>41991.7</v>
      </c>
      <c r="O16" s="71">
        <f t="shared" si="2"/>
        <v>433.5</v>
      </c>
    </row>
    <row r="17" spans="1:15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68">
        <f>'Reitoria-SECOM'!K17+'Reitoria-SCII'!K17+'Reitoria-BU'!K17+'Reitoria-PROEX'!K17+MUSEU!K17+ESAG!K17+CEART!K17+FAED!K17+CEAD!K17+CEFID!K17+CAV!K17+CEO!K17+CEPLAN!K17+CEAVI!K17+CCT!K17+CERES!K17+CESFI!K17+CESMO!K17</f>
        <v>6520</v>
      </c>
      <c r="L17" s="31">
        <f>('Reitoria-SECOM'!K17-'Reitoria-SECOM'!L17)+('Reitoria-SCII'!K17-'Reitoria-SCII'!L17)+('Reitoria-BU'!K17-'Reitoria-BU'!L17)+('Reitoria-PROEX'!K17-'Reitoria-PROEX'!L17)+(MUSEU!K17-MUSEU!L17)+(ESAG!K17-ESAG!L17)+(CEART!K17-CEART!L17)+(FAED!K17-FAED!L17)+(CEAD!K17-CEAD!L17)+(CEFID!K17-CEFID!L17)+(CAV!K17-CAV!L17)+(CEO!K17-CEO!L17)+(CEPLAN!K17-CEPLAN!L17)+(CEAVI!K17-CEAVI!L17)+(CCT!K17-CCT!L17)+(CERES!K17-CERES!L17)+(CESFI!K17-CESFI!L17)+(CESMO!K17-CESMO!L17)</f>
        <v>0</v>
      </c>
      <c r="M17" s="70">
        <f t="shared" si="0"/>
        <v>6520</v>
      </c>
      <c r="N17" s="71">
        <f t="shared" si="1"/>
        <v>61940</v>
      </c>
      <c r="O17" s="71">
        <f t="shared" si="2"/>
        <v>0</v>
      </c>
    </row>
    <row r="18" spans="1:15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68">
        <f>'Reitoria-SECOM'!K18+'Reitoria-SCII'!K18+'Reitoria-BU'!K18+'Reitoria-PROEX'!K18+MUSEU!K18+ESAG!K18+CEART!K18+FAED!K18+CEAD!K18+CEFID!K18+CAV!K18+CEO!K18+CEPLAN!K18+CEAVI!K18+CCT!K18+CERES!K18+CESFI!K18+CESMO!K18</f>
        <v>895</v>
      </c>
      <c r="L18" s="31">
        <f>('Reitoria-SECOM'!K18-'Reitoria-SECOM'!L18)+('Reitoria-SCII'!K18-'Reitoria-SCII'!L18)+('Reitoria-BU'!K18-'Reitoria-BU'!L18)+('Reitoria-PROEX'!K18-'Reitoria-PROEX'!L18)+(MUSEU!K18-MUSEU!L18)+(ESAG!K18-ESAG!L18)+(CEART!K18-CEART!L18)+(FAED!K18-FAED!L18)+(CEAD!K18-CEAD!L18)+(CEFID!K18-CEFID!L18)+(CAV!K18-CAV!L18)+(CEO!K18-CEO!L18)+(CEPLAN!K18-CEPLAN!L18)+(CEAVI!K18-CEAVI!L18)+(CCT!K18-CCT!L18)+(CERES!K18-CERES!L18)+(CESFI!K18-CESFI!L18)+(CESMO!K18-CESMO!L18)</f>
        <v>0</v>
      </c>
      <c r="M18" s="70">
        <f t="shared" si="0"/>
        <v>895</v>
      </c>
      <c r="N18" s="71">
        <f t="shared" si="1"/>
        <v>176995.19999999998</v>
      </c>
      <c r="O18" s="71">
        <f t="shared" si="2"/>
        <v>0</v>
      </c>
    </row>
    <row r="19" spans="1:15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68">
        <f>'Reitoria-SECOM'!K19+'Reitoria-SCII'!K19+'Reitoria-BU'!K19+'Reitoria-PROEX'!K19+MUSEU!K19+ESAG!K19+CEART!K19+FAED!K19+CEAD!K19+CEFID!K19+CAV!K19+CEO!K19+CEPLAN!K19+CEAVI!K19+CCT!K19+CERES!K19+CESFI!K19+CESMO!K19</f>
        <v>820</v>
      </c>
      <c r="L19" s="31">
        <f>('Reitoria-SECOM'!K19-'Reitoria-SECOM'!L19)+('Reitoria-SCII'!K19-'Reitoria-SCII'!L19)+('Reitoria-BU'!K19-'Reitoria-BU'!L19)+('Reitoria-PROEX'!K19-'Reitoria-PROEX'!L19)+(MUSEU!K19-MUSEU!L19)+(ESAG!K19-ESAG!L19)+(CEART!K19-CEART!L19)+(FAED!K19-FAED!L19)+(CEAD!K19-CEAD!L19)+(CEFID!K19-CEFID!L19)+(CAV!K19-CAV!L19)+(CEO!K19-CEO!L19)+(CEPLAN!K19-CEPLAN!L19)+(CEAVI!K19-CEAVI!L19)+(CCT!K19-CCT!L19)+(CERES!K19-CERES!L19)+(CESFI!K19-CESFI!L19)+(CESMO!K19-CESMO!L19)</f>
        <v>0</v>
      </c>
      <c r="M19" s="70">
        <f t="shared" si="0"/>
        <v>820</v>
      </c>
      <c r="N19" s="71">
        <f t="shared" si="1"/>
        <v>18327</v>
      </c>
      <c r="O19" s="71">
        <f t="shared" si="2"/>
        <v>0</v>
      </c>
    </row>
    <row r="20" spans="1:15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68">
        <f>'Reitoria-SECOM'!K20+'Reitoria-SCII'!K20+'Reitoria-BU'!K20+'Reitoria-PROEX'!K20+MUSEU!K20+ESAG!K20+CEART!K20+FAED!K20+CEAD!K20+CEFID!K20+CAV!K20+CEO!K20+CEPLAN!K20+CEAVI!K20+CCT!K20+CERES!K20+CESFI!K20+CESMO!K20</f>
        <v>1885</v>
      </c>
      <c r="L20" s="31">
        <f>('Reitoria-SECOM'!K20-'Reitoria-SECOM'!L20)+('Reitoria-SCII'!K20-'Reitoria-SCII'!L20)+('Reitoria-BU'!K20-'Reitoria-BU'!L20)+('Reitoria-PROEX'!K20-'Reitoria-PROEX'!L20)+(MUSEU!K20-MUSEU!L20)+(ESAG!K20-ESAG!L20)+(CEART!K20-CEART!L20)+(FAED!K20-FAED!L20)+(CEAD!K20-CEAD!L20)+(CEFID!K20-CEFID!L20)+(CAV!K20-CAV!L20)+(CEO!K20-CEO!L20)+(CEPLAN!K20-CEPLAN!L20)+(CEAVI!K20-CEAVI!L20)+(CCT!K20-CCT!L20)+(CERES!K20-CERES!L20)+(CESFI!K20-CESFI!L20)+(CESMO!K20-CESMO!L20)</f>
        <v>0</v>
      </c>
      <c r="M20" s="70">
        <f t="shared" si="0"/>
        <v>1885</v>
      </c>
      <c r="N20" s="71">
        <f t="shared" si="1"/>
        <v>8671</v>
      </c>
      <c r="O20" s="71">
        <f t="shared" si="2"/>
        <v>0</v>
      </c>
    </row>
    <row r="21" spans="1:15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68">
        <f>'Reitoria-SECOM'!K21+'Reitoria-SCII'!K21+'Reitoria-BU'!K21+'Reitoria-PROEX'!K21+MUSEU!K21+ESAG!K21+CEART!K21+FAED!K21+CEAD!K21+CEFID!K21+CAV!K21+CEO!K21+CEPLAN!K21+CEAVI!K21+CCT!K21+CERES!K21+CESFI!K21+CESMO!K21</f>
        <v>678</v>
      </c>
      <c r="L21" s="31">
        <f>('Reitoria-SECOM'!K21-'Reitoria-SECOM'!L21)+('Reitoria-SCII'!K21-'Reitoria-SCII'!L21)+('Reitoria-BU'!K21-'Reitoria-BU'!L21)+('Reitoria-PROEX'!K21-'Reitoria-PROEX'!L21)+(MUSEU!K21-MUSEU!L21)+(ESAG!K21-ESAG!L21)+(CEART!K21-CEART!L21)+(FAED!K21-FAED!L21)+(CEAD!K21-CEAD!L21)+(CEFID!K21-CEFID!L21)+(CAV!K21-CAV!L21)+(CEO!K21-CEO!L21)+(CEPLAN!K21-CEPLAN!L21)+(CEAVI!K21-CEAVI!L21)+(CCT!K21-CCT!L21)+(CERES!K21-CERES!L21)+(CESFI!K21-CESFI!L21)+(CESMO!K21-CESMO!L21)</f>
        <v>0</v>
      </c>
      <c r="M21" s="70">
        <f t="shared" si="0"/>
        <v>678</v>
      </c>
      <c r="N21" s="71">
        <f t="shared" si="1"/>
        <v>2345.88</v>
      </c>
      <c r="O21" s="71">
        <f t="shared" si="2"/>
        <v>0</v>
      </c>
    </row>
    <row r="22" spans="1:15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68">
        <f>'Reitoria-SECOM'!K22+'Reitoria-SCII'!K22+'Reitoria-BU'!K22+'Reitoria-PROEX'!K22+MUSEU!K22+ESAG!K22+CEART!K22+FAED!K22+CEAD!K22+CEFID!K22+CAV!K22+CEO!K22+CEPLAN!K22+CEAVI!K22+CCT!K22+CERES!K22+CESFI!K22+CESMO!K22</f>
        <v>18600</v>
      </c>
      <c r="L22" s="31">
        <f>('Reitoria-SECOM'!K22-'Reitoria-SECOM'!L22)+('Reitoria-SCII'!K22-'Reitoria-SCII'!L22)+('Reitoria-BU'!K22-'Reitoria-BU'!L22)+('Reitoria-PROEX'!K22-'Reitoria-PROEX'!L22)+(MUSEU!K22-MUSEU!L22)+(ESAG!K22-ESAG!L22)+(CEART!K22-CEART!L22)+(FAED!K22-FAED!L22)+(CEAD!K22-CEAD!L22)+(CEFID!K22-CEFID!L22)+(CAV!K22-CAV!L22)+(CEO!K22-CEO!L22)+(CEPLAN!K22-CEPLAN!L22)+(CEAVI!K22-CEAVI!L22)+(CCT!K22-CCT!L22)+(CERES!K22-CERES!L22)+(CESFI!K22-CESFI!L22)+(CESMO!K22-CESMO!L22)</f>
        <v>0</v>
      </c>
      <c r="M22" s="70">
        <f t="shared" si="0"/>
        <v>18600</v>
      </c>
      <c r="N22" s="71">
        <f t="shared" si="1"/>
        <v>7440</v>
      </c>
      <c r="O22" s="71">
        <f t="shared" si="2"/>
        <v>0</v>
      </c>
    </row>
    <row r="23" spans="1:15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68">
        <f>'Reitoria-SECOM'!K23+'Reitoria-SCII'!K23+'Reitoria-BU'!K23+'Reitoria-PROEX'!K23+MUSEU!K23+ESAG!K23+CEART!K23+FAED!K23+CEAD!K23+CEFID!K23+CAV!K23+CEO!K23+CEPLAN!K23+CEAVI!K23+CCT!K23+CERES!K23+CESFI!K23+CESMO!K23</f>
        <v>2095</v>
      </c>
      <c r="L23" s="31">
        <f>('Reitoria-SECOM'!K23-'Reitoria-SECOM'!L23)+('Reitoria-SCII'!K23-'Reitoria-SCII'!L23)+('Reitoria-BU'!K23-'Reitoria-BU'!L23)+('Reitoria-PROEX'!K23-'Reitoria-PROEX'!L23)+(MUSEU!K23-MUSEU!L23)+(ESAG!K23-ESAG!L23)+(CEART!K23-CEART!L23)+(FAED!K23-FAED!L23)+(CEAD!K23-CEAD!L23)+(CEFID!K23-CEFID!L23)+(CAV!K23-CAV!L23)+(CEO!K23-CEO!L23)+(CEPLAN!K23-CEPLAN!L23)+(CEAVI!K23-CEAVI!L23)+(CCT!K23-CCT!L23)+(CERES!K23-CERES!L23)+(CESFI!K23-CESFI!L23)+(CESMO!K23-CESMO!L23)</f>
        <v>0</v>
      </c>
      <c r="M23" s="70">
        <f t="shared" si="0"/>
        <v>2095</v>
      </c>
      <c r="N23" s="71">
        <f t="shared" si="1"/>
        <v>8275.25</v>
      </c>
      <c r="O23" s="71">
        <f t="shared" si="2"/>
        <v>0</v>
      </c>
    </row>
    <row r="24" spans="1:15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68">
        <f>'Reitoria-SECOM'!K24+'Reitoria-SCII'!K24+'Reitoria-BU'!K24+'Reitoria-PROEX'!K24+MUSEU!K24+ESAG!K24+CEART!K24+FAED!K24+CEAD!K24+CEFID!K24+CAV!K24+CEO!K24+CEPLAN!K24+CEAVI!K24+CCT!K24+CERES!K24+CESFI!K24+CESMO!K24</f>
        <v>3110</v>
      </c>
      <c r="L24" s="31">
        <f>('Reitoria-SECOM'!K24-'Reitoria-SECOM'!L24)+('Reitoria-SCII'!K24-'Reitoria-SCII'!L24)+('Reitoria-BU'!K24-'Reitoria-BU'!L24)+('Reitoria-PROEX'!K24-'Reitoria-PROEX'!L24)+(MUSEU!K24-MUSEU!L24)+(ESAG!K24-ESAG!L24)+(CEART!K24-CEART!L24)+(FAED!K24-FAED!L24)+(CEAD!K24-CEAD!L24)+(CEFID!K24-CEFID!L24)+(CAV!K24-CAV!L24)+(CEO!K24-CEO!L24)+(CEPLAN!K24-CEPLAN!L24)+(CEAVI!K24-CEAVI!L24)+(CCT!K24-CCT!L24)+(CERES!K24-CERES!L24)+(CESFI!K24-CESFI!L24)+(CESMO!K24-CESMO!L24)</f>
        <v>0</v>
      </c>
      <c r="M24" s="70">
        <f t="shared" si="0"/>
        <v>3110</v>
      </c>
      <c r="N24" s="71">
        <f t="shared" si="1"/>
        <v>7495.1</v>
      </c>
      <c r="O24" s="71">
        <f t="shared" si="2"/>
        <v>0</v>
      </c>
    </row>
    <row r="25" spans="1:15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68">
        <f>'Reitoria-SECOM'!K25+'Reitoria-SCII'!K25+'Reitoria-BU'!K25+'Reitoria-PROEX'!K25+MUSEU!K25+ESAG!K25+CEART!K25+FAED!K25+CEAD!K25+CEFID!K25+CAV!K25+CEO!K25+CEPLAN!K25+CEAVI!K25+CCT!K25+CERES!K25+CESFI!K25+CESMO!K25</f>
        <v>3166</v>
      </c>
      <c r="L25" s="31">
        <f>('Reitoria-SECOM'!K25-'Reitoria-SECOM'!L25)+('Reitoria-SCII'!K25-'Reitoria-SCII'!L25)+('Reitoria-BU'!K25-'Reitoria-BU'!L25)+('Reitoria-PROEX'!K25-'Reitoria-PROEX'!L25)+(MUSEU!K25-MUSEU!L25)+(ESAG!K25-ESAG!L25)+(CEART!K25-CEART!L25)+(FAED!K25-FAED!L25)+(CEAD!K25-CEAD!L25)+(CEFID!K25-CEFID!L25)+(CAV!K25-CAV!L25)+(CEO!K25-CEO!L25)+(CEPLAN!K25-CEPLAN!L25)+(CEAVI!K25-CEAVI!L25)+(CCT!K25-CCT!L25)+(CERES!K25-CERES!L25)+(CESFI!K25-CESFI!L25)+(CESMO!K25-CESMO!L25)</f>
        <v>0</v>
      </c>
      <c r="M25" s="70">
        <f t="shared" si="0"/>
        <v>3166</v>
      </c>
      <c r="N25" s="71">
        <f t="shared" si="1"/>
        <v>7851.68</v>
      </c>
      <c r="O25" s="71">
        <f t="shared" si="2"/>
        <v>0</v>
      </c>
    </row>
    <row r="26" spans="1:15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68">
        <f>'Reitoria-SECOM'!K26+'Reitoria-SCII'!K26+'Reitoria-BU'!K26+'Reitoria-PROEX'!K26+MUSEU!K26+ESAG!K26+CEART!K26+FAED!K26+CEAD!K26+CEFID!K26+CAV!K26+CEO!K26+CEPLAN!K26+CEAVI!K26+CCT!K26+CERES!K26+CESFI!K26+CESMO!K26</f>
        <v>5775</v>
      </c>
      <c r="L26" s="31">
        <f>('Reitoria-SECOM'!K26-'Reitoria-SECOM'!L26)+('Reitoria-SCII'!K26-'Reitoria-SCII'!L26)+('Reitoria-BU'!K26-'Reitoria-BU'!L26)+('Reitoria-PROEX'!K26-'Reitoria-PROEX'!L26)+(MUSEU!K26-MUSEU!L26)+(ESAG!K26-ESAG!L26)+(CEART!K26-CEART!L26)+(FAED!K26-FAED!L26)+(CEAD!K26-CEAD!L26)+(CEFID!K26-CEFID!L26)+(CAV!K26-CAV!L26)+(CEO!K26-CEO!L26)+(CEPLAN!K26-CEPLAN!L26)+(CEAVI!K26-CEAVI!L26)+(CCT!K26-CCT!L26)+(CERES!K26-CERES!L26)+(CESFI!K26-CESFI!L26)+(CESMO!K26-CESMO!L26)</f>
        <v>0</v>
      </c>
      <c r="M26" s="70">
        <f t="shared" si="0"/>
        <v>5775</v>
      </c>
      <c r="N26" s="71">
        <f t="shared" si="1"/>
        <v>6930</v>
      </c>
      <c r="O26" s="71">
        <f t="shared" si="2"/>
        <v>0</v>
      </c>
    </row>
    <row r="27" spans="1:15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68">
        <f>'Reitoria-SECOM'!K27+'Reitoria-SCII'!K27+'Reitoria-BU'!K27+'Reitoria-PROEX'!K27+MUSEU!K27+ESAG!K27+CEART!K27+FAED!K27+CEAD!K27+CEFID!K27+CAV!K27+CEO!K27+CEPLAN!K27+CEAVI!K27+CCT!K27+CERES!K27+CESFI!K27+CESMO!K27</f>
        <v>15810</v>
      </c>
      <c r="L27" s="31">
        <f>('Reitoria-SECOM'!K27-'Reitoria-SECOM'!L27)+('Reitoria-SCII'!K27-'Reitoria-SCII'!L27)+('Reitoria-BU'!K27-'Reitoria-BU'!L27)+('Reitoria-PROEX'!K27-'Reitoria-PROEX'!L27)+(MUSEU!K27-MUSEU!L27)+(ESAG!K27-ESAG!L27)+(CEART!K27-CEART!L27)+(FAED!K27-FAED!L27)+(CEAD!K27-CEAD!L27)+(CEFID!K27-CEFID!L27)+(CAV!K27-CAV!L27)+(CEO!K27-CEO!L27)+(CEPLAN!K27-CEPLAN!L27)+(CEAVI!K27-CEAVI!L27)+(CCT!K27-CCT!L27)+(CERES!K27-CERES!L27)+(CESFI!K27-CESFI!L27)+(CESMO!K27-CESMO!L27)</f>
        <v>0</v>
      </c>
      <c r="M27" s="70">
        <f t="shared" si="0"/>
        <v>15810</v>
      </c>
      <c r="N27" s="71">
        <f t="shared" si="1"/>
        <v>5217.3</v>
      </c>
      <c r="O27" s="71">
        <f t="shared" si="2"/>
        <v>0</v>
      </c>
    </row>
    <row r="28" spans="1:15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68">
        <f>'Reitoria-SECOM'!K28+'Reitoria-SCII'!K28+'Reitoria-BU'!K28+'Reitoria-PROEX'!K28+MUSEU!K28+ESAG!K28+CEART!K28+FAED!K28+CEAD!K28+CEFID!K28+CAV!K28+CEO!K28+CEPLAN!K28+CEAVI!K28+CCT!K28+CERES!K28+CESFI!K28+CESMO!K28</f>
        <v>69905</v>
      </c>
      <c r="L28" s="31">
        <f>('Reitoria-SECOM'!K28-'Reitoria-SECOM'!L28)+('Reitoria-SCII'!K28-'Reitoria-SCII'!L28)+('Reitoria-BU'!K28-'Reitoria-BU'!L28)+('Reitoria-PROEX'!K28-'Reitoria-PROEX'!L28)+(MUSEU!K28-MUSEU!L28)+(ESAG!K28-ESAG!L28)+(CEART!K28-CEART!L28)+(FAED!K28-FAED!L28)+(CEAD!K28-CEAD!L28)+(CEFID!K28-CEFID!L28)+(CAV!K28-CAV!L28)+(CEO!K28-CEO!L28)+(CEPLAN!K28-CEPLAN!L28)+(CEAVI!K28-CEAVI!L28)+(CCT!K28-CCT!L28)+(CERES!K28-CERES!L28)+(CESFI!K28-CESFI!L28)+(CESMO!K28-CESMO!L28)</f>
        <v>0</v>
      </c>
      <c r="M28" s="70">
        <f t="shared" si="0"/>
        <v>69905</v>
      </c>
      <c r="N28" s="71">
        <f t="shared" si="1"/>
        <v>10485.75</v>
      </c>
      <c r="O28" s="71">
        <f t="shared" si="2"/>
        <v>0</v>
      </c>
    </row>
    <row r="29" spans="1:15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68">
        <f>'Reitoria-SECOM'!K29+'Reitoria-SCII'!K29+'Reitoria-BU'!K29+'Reitoria-PROEX'!K29+MUSEU!K29+ESAG!K29+CEART!K29+FAED!K29+CEAD!K29+CEFID!K29+CAV!K29+CEO!K29+CEPLAN!K29+CEAVI!K29+CCT!K29+CERES!K29+CESFI!K29+CESMO!K29</f>
        <v>20500</v>
      </c>
      <c r="L29" s="31">
        <f>('Reitoria-SECOM'!K29-'Reitoria-SECOM'!L29)+('Reitoria-SCII'!K29-'Reitoria-SCII'!L29)+('Reitoria-BU'!K29-'Reitoria-BU'!L29)+('Reitoria-PROEX'!K29-'Reitoria-PROEX'!L29)+(MUSEU!K29-MUSEU!L29)+(ESAG!K29-ESAG!L29)+(CEART!K29-CEART!L29)+(FAED!K29-FAED!L29)+(CEAD!K29-CEAD!L29)+(CEFID!K29-CEFID!L29)+(CAV!K29-CAV!L29)+(CEO!K29-CEO!L29)+(CEPLAN!K29-CEPLAN!L29)+(CEAVI!K29-CEAVI!L29)+(CCT!K29-CCT!L29)+(CERES!K29-CERES!L29)+(CESFI!K29-CESFI!L29)+(CESMO!K29-CESMO!L29)</f>
        <v>0</v>
      </c>
      <c r="M29" s="70">
        <f t="shared" si="0"/>
        <v>20500</v>
      </c>
      <c r="N29" s="71">
        <f t="shared" si="1"/>
        <v>6765</v>
      </c>
      <c r="O29" s="71">
        <f t="shared" si="2"/>
        <v>0</v>
      </c>
    </row>
    <row r="30" spans="1:15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68">
        <f>'Reitoria-SECOM'!K30+'Reitoria-SCII'!K30+'Reitoria-BU'!K30+'Reitoria-PROEX'!K30+MUSEU!K30+ESAG!K30+CEART!K30+FAED!K30+CEAD!K30+CEFID!K30+CAV!K30+CEO!K30+CEPLAN!K30+CEAVI!K30+CCT!K30+CERES!K30+CESFI!K30+CESMO!K30</f>
        <v>73754</v>
      </c>
      <c r="L30" s="31">
        <f>('Reitoria-SECOM'!K30-'Reitoria-SECOM'!L30)+('Reitoria-SCII'!K30-'Reitoria-SCII'!L30)+('Reitoria-BU'!K30-'Reitoria-BU'!L30)+('Reitoria-PROEX'!K30-'Reitoria-PROEX'!L30)+(MUSEU!K30-MUSEU!L30)+(ESAG!K30-ESAG!L30)+(CEART!K30-CEART!L30)+(FAED!K30-FAED!L30)+(CEAD!K30-CEAD!L30)+(CEFID!K30-CEFID!L30)+(CAV!K30-CAV!L30)+(CEO!K30-CEO!L30)+(CEPLAN!K30-CEPLAN!L30)+(CEAVI!K30-CEAVI!L30)+(CCT!K30-CCT!L30)+(CERES!K30-CERES!L30)+(CESFI!K30-CESFI!L30)+(CESMO!K30-CESMO!L30)</f>
        <v>0</v>
      </c>
      <c r="M30" s="70">
        <f t="shared" si="0"/>
        <v>73754</v>
      </c>
      <c r="N30" s="71">
        <f t="shared" si="1"/>
        <v>16963.420000000002</v>
      </c>
      <c r="O30" s="71">
        <f t="shared" si="2"/>
        <v>0</v>
      </c>
    </row>
    <row r="31" spans="1:15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68">
        <f>'Reitoria-SECOM'!K31+'Reitoria-SCII'!K31+'Reitoria-BU'!K31+'Reitoria-PROEX'!K31+MUSEU!K31+ESAG!K31+CEART!K31+FAED!K31+CEAD!K31+CEFID!K31+CAV!K31+CEO!K31+CEPLAN!K31+CEAVI!K31+CCT!K31+CERES!K31+CESFI!K31+CESMO!K31</f>
        <v>12600</v>
      </c>
      <c r="L31" s="31">
        <f>('Reitoria-SECOM'!K31-'Reitoria-SECOM'!L31)+('Reitoria-SCII'!K31-'Reitoria-SCII'!L31)+('Reitoria-BU'!K31-'Reitoria-BU'!L31)+('Reitoria-PROEX'!K31-'Reitoria-PROEX'!L31)+(MUSEU!K31-MUSEU!L31)+(ESAG!K31-ESAG!L31)+(CEART!K31-CEART!L31)+(FAED!K31-FAED!L31)+(CEAD!K31-CEAD!L31)+(CEFID!K31-CEFID!L31)+(CAV!K31-CAV!L31)+(CEO!K31-CEO!L31)+(CEPLAN!K31-CEPLAN!L31)+(CEAVI!K31-CEAVI!L31)+(CCT!K31-CCT!L31)+(CERES!K31-CERES!L31)+(CESFI!K31-CESFI!L31)+(CESMO!K31-CESMO!L31)</f>
        <v>0</v>
      </c>
      <c r="M31" s="70">
        <f t="shared" si="0"/>
        <v>12600</v>
      </c>
      <c r="N31" s="71">
        <f t="shared" si="1"/>
        <v>5040</v>
      </c>
      <c r="O31" s="71">
        <f t="shared" si="2"/>
        <v>0</v>
      </c>
    </row>
    <row r="32" spans="1:15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68">
        <f>'Reitoria-SECOM'!K32+'Reitoria-SCII'!K32+'Reitoria-BU'!K32+'Reitoria-PROEX'!K32+MUSEU!K32+ESAG!K32+CEART!K32+FAED!K32+CEAD!K32+CEFID!K32+CAV!K32+CEO!K32+CEPLAN!K32+CEAVI!K32+CCT!K32+CERES!K32+CESFI!K32+CESMO!K32</f>
        <v>56500</v>
      </c>
      <c r="L32" s="31">
        <f>('Reitoria-SECOM'!K32-'Reitoria-SECOM'!L32)+('Reitoria-SCII'!K32-'Reitoria-SCII'!L32)+('Reitoria-BU'!K32-'Reitoria-BU'!L32)+('Reitoria-PROEX'!K32-'Reitoria-PROEX'!L32)+(MUSEU!K32-MUSEU!L32)+(ESAG!K32-ESAG!L32)+(CEART!K32-CEART!L32)+(FAED!K32-FAED!L32)+(CEAD!K32-CEAD!L32)+(CEFID!K32-CEFID!L32)+(CAV!K32-CAV!L32)+(CEO!K32-CEO!L32)+(CEPLAN!K32-CEPLAN!L32)+(CEAVI!K32-CEAVI!L32)+(CCT!K32-CCT!L32)+(CERES!K32-CERES!L32)+(CESFI!K32-CESFI!L32)+(CESMO!K32-CESMO!L32)</f>
        <v>0</v>
      </c>
      <c r="M32" s="70">
        <f t="shared" si="0"/>
        <v>56500</v>
      </c>
      <c r="N32" s="71">
        <f t="shared" si="1"/>
        <v>24860</v>
      </c>
      <c r="O32" s="71">
        <f t="shared" si="2"/>
        <v>0</v>
      </c>
    </row>
    <row r="33" spans="2:15" x14ac:dyDescent="0.2">
      <c r="N33" s="72">
        <f>SUM(N4:N32)</f>
        <v>941632.53</v>
      </c>
      <c r="O33" s="72">
        <f>SUM(O4:O32)</f>
        <v>1041.5</v>
      </c>
    </row>
    <row r="35" spans="2:15" ht="15.75" x14ac:dyDescent="0.2">
      <c r="B35" s="15"/>
      <c r="C35" s="112" t="str">
        <f>A1</f>
        <v>PROCESSO: PE 1755/2023 - SGPE 51233/2023</v>
      </c>
      <c r="D35" s="112"/>
      <c r="E35" s="112"/>
      <c r="F35" s="113"/>
    </row>
    <row r="36" spans="2:15" ht="15.75" x14ac:dyDescent="0.2">
      <c r="B36" s="16"/>
      <c r="C36" s="114" t="str">
        <f>D1</f>
        <v>OBJETO: CONTRATAÇÃO DE EMPRESA ESPECIALIZADA EM SERVIÇOS GRÁFICOS (IMPRESSOS ADAPTADOS, BANNERS, FRONTLIGHT, ADESIVOS, ENTRE OUTROS) PARA A UDESC</v>
      </c>
      <c r="D36" s="114"/>
      <c r="E36" s="114"/>
      <c r="F36" s="115"/>
    </row>
    <row r="37" spans="2:15" ht="15.75" x14ac:dyDescent="0.2">
      <c r="B37" s="17"/>
      <c r="C37" s="116" t="str">
        <f>K1</f>
        <v>VIGÊNCIA DA ATA: 19/02/24 até 19/02/25</v>
      </c>
      <c r="D37" s="116"/>
      <c r="E37" s="116"/>
      <c r="F37" s="117"/>
    </row>
    <row r="38" spans="2:15" ht="15.75" x14ac:dyDescent="0.25">
      <c r="B38" s="1" t="s">
        <v>29</v>
      </c>
      <c r="C38" s="2"/>
      <c r="D38" s="11"/>
      <c r="E38" s="2"/>
      <c r="F38" s="3">
        <f>N33</f>
        <v>941632.53</v>
      </c>
    </row>
    <row r="39" spans="2:15" ht="19.149999999999999" customHeight="1" x14ac:dyDescent="0.25">
      <c r="B39" s="4" t="s">
        <v>8</v>
      </c>
      <c r="C39" s="5"/>
      <c r="D39" s="12"/>
      <c r="E39" s="5"/>
      <c r="F39" s="6">
        <f>O33</f>
        <v>1041.5</v>
      </c>
    </row>
    <row r="40" spans="2:15" ht="15.75" x14ac:dyDescent="0.25">
      <c r="B40" s="4" t="s">
        <v>9</v>
      </c>
      <c r="C40" s="5"/>
      <c r="D40" s="12"/>
      <c r="E40" s="5"/>
      <c r="F40" s="7"/>
    </row>
    <row r="41" spans="2:15" ht="15.75" x14ac:dyDescent="0.25">
      <c r="B41" s="8" t="s">
        <v>10</v>
      </c>
      <c r="C41" s="9"/>
      <c r="D41" s="13"/>
      <c r="E41" s="9"/>
      <c r="F41" s="10">
        <f>F39/F38</f>
        <v>1.1060577951783378E-3</v>
      </c>
    </row>
    <row r="42" spans="2:15" ht="15.75" x14ac:dyDescent="0.25">
      <c r="B42" s="118" t="s">
        <v>91</v>
      </c>
      <c r="C42" s="119"/>
      <c r="D42" s="119"/>
      <c r="E42" s="119"/>
      <c r="F42" s="14"/>
    </row>
  </sheetData>
  <mergeCells count="38">
    <mergeCell ref="A1:C1"/>
    <mergeCell ref="D1:J1"/>
    <mergeCell ref="A4:A8"/>
    <mergeCell ref="B4:B8"/>
    <mergeCell ref="D4:D8"/>
    <mergeCell ref="A9:A10"/>
    <mergeCell ref="B9:B10"/>
    <mergeCell ref="D9:D10"/>
    <mergeCell ref="A11:A13"/>
    <mergeCell ref="B11:B13"/>
    <mergeCell ref="D11:D13"/>
    <mergeCell ref="A14:A15"/>
    <mergeCell ref="B14:B15"/>
    <mergeCell ref="D14:D15"/>
    <mergeCell ref="B27:B28"/>
    <mergeCell ref="D27:D28"/>
    <mergeCell ref="A19:A20"/>
    <mergeCell ref="B19:B20"/>
    <mergeCell ref="D19:D20"/>
    <mergeCell ref="A23:A24"/>
    <mergeCell ref="B23:B24"/>
    <mergeCell ref="D23:D24"/>
    <mergeCell ref="C35:F35"/>
    <mergeCell ref="C36:F36"/>
    <mergeCell ref="C37:F37"/>
    <mergeCell ref="B42:E42"/>
    <mergeCell ref="K1:O1"/>
    <mergeCell ref="A2:O2"/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3"/>
  <sheetViews>
    <sheetView workbookViewId="0">
      <selection activeCell="K3" sqref="K1:K1048576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72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19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0</v>
      </c>
      <c r="L4" s="32">
        <f>K4-(SUM(N4:AB4))</f>
        <v>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0</v>
      </c>
      <c r="L5" s="32">
        <f t="shared" ref="L5:L32" si="1">K5-(SUM(N5:AB5))</f>
        <v>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0</v>
      </c>
      <c r="L6" s="32">
        <f t="shared" si="1"/>
        <v>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0</v>
      </c>
      <c r="L7" s="32">
        <f t="shared" si="1"/>
        <v>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0</v>
      </c>
      <c r="L8" s="32">
        <f t="shared" si="1"/>
        <v>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0</v>
      </c>
      <c r="L9" s="32">
        <f t="shared" si="1"/>
        <v>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0</v>
      </c>
      <c r="L10" s="32">
        <f t="shared" si="1"/>
        <v>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0</v>
      </c>
      <c r="L11" s="32">
        <f t="shared" si="1"/>
        <v>0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0</v>
      </c>
      <c r="L12" s="32">
        <f t="shared" si="1"/>
        <v>0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0</v>
      </c>
      <c r="L13" s="32">
        <f t="shared" si="1"/>
        <v>0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0</v>
      </c>
      <c r="L14" s="32">
        <f t="shared" si="1"/>
        <v>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0</v>
      </c>
      <c r="L15" s="32">
        <f t="shared" si="1"/>
        <v>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0</v>
      </c>
      <c r="L16" s="32">
        <f t="shared" si="1"/>
        <v>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0</v>
      </c>
      <c r="L17" s="32">
        <f t="shared" si="1"/>
        <v>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0</v>
      </c>
      <c r="L18" s="32">
        <f t="shared" si="1"/>
        <v>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0</v>
      </c>
      <c r="L19" s="32">
        <f t="shared" si="1"/>
        <v>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0</v>
      </c>
      <c r="L20" s="32">
        <f t="shared" si="1"/>
        <v>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0</v>
      </c>
      <c r="L22" s="32">
        <f t="shared" si="1"/>
        <v>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0</v>
      </c>
      <c r="L23" s="32">
        <f t="shared" si="1"/>
        <v>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0</v>
      </c>
      <c r="L24" s="32">
        <f t="shared" si="1"/>
        <v>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0</v>
      </c>
      <c r="L25" s="32">
        <f t="shared" si="1"/>
        <v>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0</v>
      </c>
      <c r="L26" s="32">
        <f t="shared" si="1"/>
        <v>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200</v>
      </c>
      <c r="L27" s="32">
        <f t="shared" si="1"/>
        <v>200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0</v>
      </c>
      <c r="L28" s="32">
        <f t="shared" si="1"/>
        <v>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200</v>
      </c>
      <c r="L29" s="32">
        <f t="shared" si="1"/>
        <v>200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0</v>
      </c>
      <c r="L30" s="32">
        <f t="shared" si="1"/>
        <v>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300</v>
      </c>
      <c r="L31" s="32">
        <f t="shared" si="1"/>
        <v>300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0</v>
      </c>
      <c r="L32" s="32">
        <f t="shared" si="1"/>
        <v>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3"/>
  <sheetViews>
    <sheetView workbookViewId="0">
      <selection activeCell="K32" sqref="K32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0</v>
      </c>
      <c r="L4" s="32">
        <f>K4-(SUM(N4:AB4))</f>
        <v>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0</v>
      </c>
      <c r="L5" s="32">
        <f t="shared" ref="L5:L32" si="1">K5-(SUM(N5:AB5))</f>
        <v>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0</v>
      </c>
      <c r="L6" s="32">
        <f t="shared" si="1"/>
        <v>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3</v>
      </c>
      <c r="L7" s="32">
        <f t="shared" si="1"/>
        <v>3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15</v>
      </c>
      <c r="L8" s="32">
        <f t="shared" si="1"/>
        <v>15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0</v>
      </c>
      <c r="L9" s="32">
        <f t="shared" si="1"/>
        <v>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0</v>
      </c>
      <c r="L10" s="32">
        <f t="shared" si="1"/>
        <v>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0</v>
      </c>
      <c r="L11" s="32">
        <f t="shared" si="1"/>
        <v>0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0</v>
      </c>
      <c r="L12" s="32">
        <f t="shared" si="1"/>
        <v>0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2</v>
      </c>
      <c r="L13" s="32">
        <f t="shared" si="1"/>
        <v>2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50</v>
      </c>
      <c r="L14" s="32">
        <f t="shared" si="1"/>
        <v>50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0</v>
      </c>
      <c r="L15" s="32">
        <f t="shared" si="1"/>
        <v>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80</v>
      </c>
      <c r="L16" s="32">
        <f t="shared" si="1"/>
        <v>80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20</v>
      </c>
      <c r="L17" s="32">
        <f t="shared" si="1"/>
        <v>20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30</v>
      </c>
      <c r="L18" s="32">
        <f t="shared" si="1"/>
        <v>30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0</v>
      </c>
      <c r="L19" s="32">
        <f t="shared" si="1"/>
        <v>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0</v>
      </c>
      <c r="L20" s="32">
        <f t="shared" si="1"/>
        <v>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50</v>
      </c>
      <c r="L21" s="32">
        <f t="shared" si="1"/>
        <v>50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0</v>
      </c>
      <c r="L22" s="32">
        <f t="shared" si="1"/>
        <v>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100</v>
      </c>
      <c r="L23" s="32">
        <f t="shared" si="1"/>
        <v>100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0</v>
      </c>
      <c r="L24" s="32">
        <f t="shared" si="1"/>
        <v>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0</v>
      </c>
      <c r="L25" s="32">
        <f t="shared" si="1"/>
        <v>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500</v>
      </c>
      <c r="L26" s="32">
        <f t="shared" si="1"/>
        <v>500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0</v>
      </c>
      <c r="L27" s="32">
        <f t="shared" si="1"/>
        <v>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0</v>
      </c>
      <c r="L28" s="32">
        <f t="shared" si="1"/>
        <v>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0</v>
      </c>
      <c r="L29" s="32">
        <f t="shared" si="1"/>
        <v>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0</v>
      </c>
      <c r="L30" s="32">
        <f t="shared" si="1"/>
        <v>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0</v>
      </c>
      <c r="L31" s="32">
        <f t="shared" si="1"/>
        <v>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3000</v>
      </c>
      <c r="L32" s="32">
        <f t="shared" si="1"/>
        <v>3000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3"/>
  <sheetViews>
    <sheetView workbookViewId="0">
      <selection activeCell="K33" sqref="K33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5</v>
      </c>
      <c r="L4" s="32">
        <f>K4-(SUM(N4:AB4))</f>
        <v>5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50</v>
      </c>
      <c r="L5" s="32">
        <f t="shared" ref="L5:L32" si="1">K5-(SUM(N5:AB5))</f>
        <v>50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10</v>
      </c>
      <c r="L6" s="32">
        <f t="shared" si="1"/>
        <v>10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35</v>
      </c>
      <c r="L7" s="32">
        <f t="shared" si="1"/>
        <v>35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1000</v>
      </c>
      <c r="L8" s="32">
        <f t="shared" si="1"/>
        <v>1000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20</v>
      </c>
      <c r="L9" s="32">
        <f t="shared" si="1"/>
        <v>20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20</v>
      </c>
      <c r="L10" s="32">
        <f t="shared" si="1"/>
        <v>20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5</v>
      </c>
      <c r="L11" s="32">
        <f t="shared" si="1"/>
        <v>5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5</v>
      </c>
      <c r="L12" s="32">
        <f t="shared" si="1"/>
        <v>5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5</v>
      </c>
      <c r="L13" s="32">
        <f t="shared" si="1"/>
        <v>5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25</v>
      </c>
      <c r="L14" s="32">
        <f t="shared" si="1"/>
        <v>25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15</v>
      </c>
      <c r="L15" s="32">
        <f t="shared" si="1"/>
        <v>15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20</v>
      </c>
      <c r="L16" s="32">
        <f t="shared" si="1"/>
        <v>20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2000</v>
      </c>
      <c r="L17" s="32">
        <f t="shared" si="1"/>
        <v>2000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10</v>
      </c>
      <c r="L18" s="32">
        <f t="shared" si="1"/>
        <v>10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60</v>
      </c>
      <c r="L19" s="32">
        <f t="shared" si="1"/>
        <v>60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0</v>
      </c>
      <c r="L20" s="32">
        <f t="shared" si="1"/>
        <v>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400</v>
      </c>
      <c r="L22" s="32">
        <f t="shared" si="1"/>
        <v>400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500</v>
      </c>
      <c r="L23" s="32">
        <f t="shared" si="1"/>
        <v>500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/>
      <c r="L24" s="32">
        <f t="shared" si="1"/>
        <v>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500</v>
      </c>
      <c r="L25" s="32">
        <f t="shared" si="1"/>
        <v>500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0</v>
      </c>
      <c r="L26" s="32">
        <f t="shared" si="1"/>
        <v>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0</v>
      </c>
      <c r="L27" s="32">
        <f t="shared" si="1"/>
        <v>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0</v>
      </c>
      <c r="L28" s="32">
        <f t="shared" si="1"/>
        <v>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2000</v>
      </c>
      <c r="L29" s="32">
        <f t="shared" si="1"/>
        <v>2000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0</v>
      </c>
      <c r="L30" s="32">
        <f t="shared" si="1"/>
        <v>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0</v>
      </c>
      <c r="L31" s="32">
        <f t="shared" si="1"/>
        <v>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0</v>
      </c>
      <c r="L32" s="32">
        <f t="shared" si="1"/>
        <v>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3"/>
  <sheetViews>
    <sheetView workbookViewId="0">
      <selection activeCell="K32" sqref="K32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0</v>
      </c>
      <c r="L4" s="32">
        <f>K4-(SUM(N4:AB4))</f>
        <v>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20</v>
      </c>
      <c r="L5" s="32">
        <f t="shared" ref="L5:L32" si="1">K5-(SUM(N5:AB5))</f>
        <v>20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0</v>
      </c>
      <c r="L6" s="32">
        <f t="shared" si="1"/>
        <v>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0</v>
      </c>
      <c r="L7" s="32">
        <f t="shared" si="1"/>
        <v>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20</v>
      </c>
      <c r="L8" s="32">
        <f t="shared" si="1"/>
        <v>20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0</v>
      </c>
      <c r="L9" s="32">
        <f t="shared" si="1"/>
        <v>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0</v>
      </c>
      <c r="L10" s="32">
        <f t="shared" si="1"/>
        <v>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0</v>
      </c>
      <c r="L11" s="32">
        <f t="shared" si="1"/>
        <v>0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0</v>
      </c>
      <c r="L12" s="32">
        <f t="shared" si="1"/>
        <v>0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0</v>
      </c>
      <c r="L13" s="32">
        <f t="shared" si="1"/>
        <v>0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0</v>
      </c>
      <c r="L14" s="32">
        <f t="shared" si="1"/>
        <v>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0</v>
      </c>
      <c r="L15" s="32">
        <f t="shared" si="1"/>
        <v>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0</v>
      </c>
      <c r="L16" s="32">
        <f t="shared" si="1"/>
        <v>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0</v>
      </c>
      <c r="L17" s="32">
        <f t="shared" si="1"/>
        <v>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0</v>
      </c>
      <c r="L18" s="32">
        <f t="shared" si="1"/>
        <v>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0</v>
      </c>
      <c r="L19" s="32">
        <f t="shared" si="1"/>
        <v>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0</v>
      </c>
      <c r="L20" s="32">
        <f t="shared" si="1"/>
        <v>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500</v>
      </c>
      <c r="L22" s="32">
        <f t="shared" si="1"/>
        <v>500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15</v>
      </c>
      <c r="L23" s="32">
        <f t="shared" si="1"/>
        <v>15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0</v>
      </c>
      <c r="L24" s="32">
        <f t="shared" si="1"/>
        <v>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10</v>
      </c>
      <c r="L25" s="32">
        <f t="shared" si="1"/>
        <v>10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0</v>
      </c>
      <c r="L26" s="32">
        <f t="shared" si="1"/>
        <v>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500</v>
      </c>
      <c r="L27" s="32">
        <f t="shared" si="1"/>
        <v>500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0</v>
      </c>
      <c r="L28" s="32">
        <f t="shared" si="1"/>
        <v>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500</v>
      </c>
      <c r="L29" s="32">
        <f t="shared" si="1"/>
        <v>500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0</v>
      </c>
      <c r="L30" s="32">
        <f t="shared" si="1"/>
        <v>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0</v>
      </c>
      <c r="L31" s="32">
        <f t="shared" si="1"/>
        <v>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3000</v>
      </c>
      <c r="L32" s="32">
        <f t="shared" si="1"/>
        <v>3000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3"/>
  <sheetViews>
    <sheetView workbookViewId="0">
      <selection activeCell="K19" sqref="K19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33</v>
      </c>
      <c r="L4" s="32">
        <f>K4-(SUM(N4:AB4))</f>
        <v>33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5</v>
      </c>
      <c r="L5" s="32">
        <f t="shared" ref="L5:L32" si="1">K5-(SUM(N5:AB5))</f>
        <v>5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0</v>
      </c>
      <c r="L6" s="32">
        <f t="shared" si="1"/>
        <v>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20</v>
      </c>
      <c r="L7" s="32">
        <f t="shared" si="1"/>
        <v>20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130</v>
      </c>
      <c r="L8" s="32">
        <f t="shared" si="1"/>
        <v>130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0</v>
      </c>
      <c r="L9" s="32">
        <f t="shared" si="1"/>
        <v>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0</v>
      </c>
      <c r="L10" s="32">
        <f t="shared" si="1"/>
        <v>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0</v>
      </c>
      <c r="L11" s="32">
        <f t="shared" si="1"/>
        <v>0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22</v>
      </c>
      <c r="L12" s="32">
        <f t="shared" si="1"/>
        <v>22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10</v>
      </c>
      <c r="L13" s="32">
        <f t="shared" si="1"/>
        <v>10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314</v>
      </c>
      <c r="L14" s="32">
        <f t="shared" si="1"/>
        <v>314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50</v>
      </c>
      <c r="L15" s="32">
        <f t="shared" si="1"/>
        <v>50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160</v>
      </c>
      <c r="L16" s="32">
        <f t="shared" si="1"/>
        <v>160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360</v>
      </c>
      <c r="L17" s="32">
        <f t="shared" si="1"/>
        <v>360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50</v>
      </c>
      <c r="L18" s="32">
        <f t="shared" si="1"/>
        <v>50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60</v>
      </c>
      <c r="L19" s="32">
        <f t="shared" si="1"/>
        <v>60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110</v>
      </c>
      <c r="L20" s="32">
        <f t="shared" si="1"/>
        <v>110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60</v>
      </c>
      <c r="L21" s="32">
        <f t="shared" si="1"/>
        <v>60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500</v>
      </c>
      <c r="L22" s="32">
        <f t="shared" si="1"/>
        <v>500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60</v>
      </c>
      <c r="L23" s="32">
        <f t="shared" si="1"/>
        <v>60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110</v>
      </c>
      <c r="L24" s="32">
        <f t="shared" si="1"/>
        <v>110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50</v>
      </c>
      <c r="L25" s="32">
        <f t="shared" si="1"/>
        <v>50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110</v>
      </c>
      <c r="L26" s="32">
        <f t="shared" si="1"/>
        <v>110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110</v>
      </c>
      <c r="L27" s="32">
        <f t="shared" si="1"/>
        <v>110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1100</v>
      </c>
      <c r="L28" s="32">
        <f t="shared" si="1"/>
        <v>1100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500</v>
      </c>
      <c r="L29" s="32">
        <f t="shared" si="1"/>
        <v>500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1500</v>
      </c>
      <c r="L30" s="32">
        <f t="shared" si="1"/>
        <v>1500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500</v>
      </c>
      <c r="L31" s="32">
        <f t="shared" si="1"/>
        <v>500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2000</v>
      </c>
      <c r="L32" s="32">
        <f t="shared" si="1"/>
        <v>2000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3"/>
  <sheetViews>
    <sheetView workbookViewId="0">
      <selection activeCell="K3" sqref="K1:K1048576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20</v>
      </c>
      <c r="L4" s="32">
        <f>K4-(SUM(N4:AB4))</f>
        <v>20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100</v>
      </c>
      <c r="L5" s="32">
        <f t="shared" ref="L5:L32" si="1">K5-(SUM(N5:AB5))</f>
        <v>100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50</v>
      </c>
      <c r="L6" s="32">
        <f t="shared" si="1"/>
        <v>50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30</v>
      </c>
      <c r="L7" s="32">
        <f t="shared" si="1"/>
        <v>30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50</v>
      </c>
      <c r="L8" s="32">
        <f t="shared" si="1"/>
        <v>50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25</v>
      </c>
      <c r="L9" s="32">
        <f t="shared" si="1"/>
        <v>25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40</v>
      </c>
      <c r="L10" s="32">
        <f t="shared" si="1"/>
        <v>40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10</v>
      </c>
      <c r="L11" s="32">
        <f t="shared" si="1"/>
        <v>10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15</v>
      </c>
      <c r="L12" s="32">
        <f t="shared" si="1"/>
        <v>15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12</v>
      </c>
      <c r="L13" s="32">
        <f t="shared" si="1"/>
        <v>12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70</v>
      </c>
      <c r="L14" s="32">
        <f t="shared" si="1"/>
        <v>70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55</v>
      </c>
      <c r="L15" s="32">
        <f t="shared" si="1"/>
        <v>55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120</v>
      </c>
      <c r="L16" s="32">
        <f t="shared" si="1"/>
        <v>120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130</v>
      </c>
      <c r="L17" s="32">
        <f t="shared" si="1"/>
        <v>130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50</v>
      </c>
      <c r="L18" s="32">
        <f t="shared" si="1"/>
        <v>50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90</v>
      </c>
      <c r="L19" s="32">
        <f t="shared" si="1"/>
        <v>90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40</v>
      </c>
      <c r="L20" s="32">
        <f t="shared" si="1"/>
        <v>40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100</v>
      </c>
      <c r="L21" s="32">
        <f t="shared" si="1"/>
        <v>100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300</v>
      </c>
      <c r="L22" s="32">
        <f t="shared" si="1"/>
        <v>300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200</v>
      </c>
      <c r="L23" s="32">
        <f t="shared" si="1"/>
        <v>200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300</v>
      </c>
      <c r="L24" s="32">
        <f t="shared" si="1"/>
        <v>300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400</v>
      </c>
      <c r="L25" s="32">
        <f t="shared" si="1"/>
        <v>400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600</v>
      </c>
      <c r="L26" s="32">
        <f t="shared" si="1"/>
        <v>600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2300</v>
      </c>
      <c r="L27" s="32">
        <f t="shared" si="1"/>
        <v>2300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3000</v>
      </c>
      <c r="L28" s="32">
        <f t="shared" si="1"/>
        <v>3000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3000</v>
      </c>
      <c r="L29" s="32">
        <f t="shared" si="1"/>
        <v>3000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5950</v>
      </c>
      <c r="L30" s="32">
        <f t="shared" si="1"/>
        <v>5950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2000</v>
      </c>
      <c r="L31" s="32">
        <f t="shared" si="1"/>
        <v>2000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3000</v>
      </c>
      <c r="L32" s="32">
        <f t="shared" si="1"/>
        <v>3000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33"/>
  <sheetViews>
    <sheetView workbookViewId="0">
      <selection activeCell="J34" sqref="J34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20</v>
      </c>
      <c r="L4" s="32">
        <f>K4-(SUM(N4:AB4))</f>
        <v>20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20</v>
      </c>
      <c r="L5" s="32">
        <f t="shared" ref="L5:L32" si="1">K5-(SUM(N5:AB5))</f>
        <v>20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20</v>
      </c>
      <c r="L6" s="32">
        <f t="shared" si="1"/>
        <v>20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10</v>
      </c>
      <c r="L7" s="32">
        <f t="shared" si="1"/>
        <v>10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50</v>
      </c>
      <c r="L8" s="32">
        <f t="shared" si="1"/>
        <v>50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10</v>
      </c>
      <c r="L9" s="32">
        <f t="shared" si="1"/>
        <v>10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30</v>
      </c>
      <c r="L10" s="32">
        <f t="shared" si="1"/>
        <v>30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10</v>
      </c>
      <c r="L11" s="32">
        <f t="shared" si="1"/>
        <v>10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5</v>
      </c>
      <c r="L12" s="32">
        <f t="shared" si="1"/>
        <v>5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3</v>
      </c>
      <c r="L13" s="32">
        <f t="shared" si="1"/>
        <v>3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20</v>
      </c>
      <c r="L14" s="32">
        <f t="shared" si="1"/>
        <v>20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0</v>
      </c>
      <c r="L15" s="32">
        <f t="shared" si="1"/>
        <v>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10</v>
      </c>
      <c r="L16" s="32">
        <f t="shared" si="1"/>
        <v>10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50</v>
      </c>
      <c r="L17" s="32">
        <f t="shared" si="1"/>
        <v>50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10</v>
      </c>
      <c r="L18" s="32">
        <f t="shared" si="1"/>
        <v>10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10</v>
      </c>
      <c r="L19" s="32">
        <f t="shared" si="1"/>
        <v>10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30</v>
      </c>
      <c r="L20" s="32">
        <f t="shared" si="1"/>
        <v>30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500</v>
      </c>
      <c r="L22" s="32">
        <f t="shared" si="1"/>
        <v>500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0</v>
      </c>
      <c r="L23" s="32">
        <f>K23-(SUM(N23:AB23))</f>
        <v>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0</v>
      </c>
      <c r="L24" s="32">
        <f>K24-(SUM(N24:AB24))</f>
        <v>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0</v>
      </c>
      <c r="L25" s="32">
        <f t="shared" si="1"/>
        <v>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0</v>
      </c>
      <c r="L26" s="32">
        <f t="shared" si="1"/>
        <v>0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2000</v>
      </c>
      <c r="L27" s="32">
        <f t="shared" si="1"/>
        <v>2000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0</v>
      </c>
      <c r="L28" s="32">
        <f t="shared" si="1"/>
        <v>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0</v>
      </c>
      <c r="L29" s="32">
        <f t="shared" si="1"/>
        <v>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5000</v>
      </c>
      <c r="L30" s="32">
        <f t="shared" si="1"/>
        <v>5000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1000</v>
      </c>
      <c r="L31" s="32">
        <f t="shared" si="1"/>
        <v>1000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1200</v>
      </c>
      <c r="L32" s="32">
        <f t="shared" si="1"/>
        <v>1200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33"/>
  <sheetViews>
    <sheetView workbookViewId="0">
      <selection activeCell="K33" sqref="K33"/>
    </sheetView>
  </sheetViews>
  <sheetFormatPr defaultColWidth="9.7109375" defaultRowHeight="12.75" x14ac:dyDescent="0.2"/>
  <cols>
    <col min="1" max="1" width="7.7109375" style="52" customWidth="1"/>
    <col min="2" max="2" width="22.28515625" style="52" customWidth="1"/>
    <col min="3" max="3" width="5.5703125" style="52" bestFit="1" customWidth="1"/>
    <col min="4" max="4" width="53.42578125" style="53" customWidth="1"/>
    <col min="5" max="5" width="10.85546875" style="52" bestFit="1" customWidth="1"/>
    <col min="6" max="6" width="12.28515625" style="52" customWidth="1"/>
    <col min="7" max="8" width="14.85546875" style="52" customWidth="1"/>
    <col min="9" max="9" width="9.42578125" style="52" customWidth="1"/>
    <col min="10" max="10" width="12.7109375" style="54" bestFit="1" customWidth="1"/>
    <col min="11" max="11" width="13.28515625" style="55" customWidth="1"/>
    <col min="12" max="12" width="13.28515625" style="56" customWidth="1"/>
    <col min="13" max="13" width="12.5703125" style="57" customWidth="1"/>
    <col min="14" max="15" width="13.7109375" style="59" customWidth="1"/>
    <col min="16" max="28" width="13.7109375" style="18" customWidth="1"/>
    <col min="29" max="16384" width="9.7109375" style="18"/>
  </cols>
  <sheetData>
    <row r="1" spans="1:28" ht="34.5" customHeight="1" x14ac:dyDescent="0.2">
      <c r="A1" s="99" t="s">
        <v>70</v>
      </c>
      <c r="B1" s="96"/>
      <c r="C1" s="97"/>
      <c r="D1" s="96" t="s">
        <v>33</v>
      </c>
      <c r="E1" s="96"/>
      <c r="F1" s="96"/>
      <c r="G1" s="96"/>
      <c r="H1" s="96"/>
      <c r="I1" s="96"/>
      <c r="J1" s="97"/>
      <c r="K1" s="92" t="s">
        <v>34</v>
      </c>
      <c r="L1" s="93"/>
      <c r="M1" s="94"/>
      <c r="N1" s="95" t="s">
        <v>30</v>
      </c>
      <c r="O1" s="95" t="s">
        <v>30</v>
      </c>
      <c r="P1" s="95" t="s">
        <v>30</v>
      </c>
      <c r="Q1" s="95" t="s">
        <v>30</v>
      </c>
      <c r="R1" s="95" t="s">
        <v>30</v>
      </c>
      <c r="S1" s="95" t="s">
        <v>30</v>
      </c>
      <c r="T1" s="95" t="s">
        <v>30</v>
      </c>
      <c r="U1" s="95" t="s">
        <v>30</v>
      </c>
      <c r="V1" s="95" t="s">
        <v>30</v>
      </c>
      <c r="W1" s="95" t="s">
        <v>30</v>
      </c>
      <c r="X1" s="95" t="s">
        <v>30</v>
      </c>
      <c r="Y1" s="95" t="s">
        <v>30</v>
      </c>
      <c r="Z1" s="95" t="s">
        <v>30</v>
      </c>
      <c r="AA1" s="95" t="s">
        <v>30</v>
      </c>
      <c r="AB1" s="95" t="s">
        <v>30</v>
      </c>
    </row>
    <row r="2" spans="1:28" x14ac:dyDescent="0.2">
      <c r="A2" s="98" t="s">
        <v>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25" customFormat="1" ht="25.5" x14ac:dyDescent="0.2">
      <c r="A3" s="19" t="s">
        <v>5</v>
      </c>
      <c r="B3" s="19" t="s">
        <v>18</v>
      </c>
      <c r="C3" s="20" t="s">
        <v>3</v>
      </c>
      <c r="D3" s="19" t="s">
        <v>13</v>
      </c>
      <c r="E3" s="20" t="s">
        <v>11</v>
      </c>
      <c r="F3" s="20" t="s">
        <v>14</v>
      </c>
      <c r="G3" s="20" t="s">
        <v>15</v>
      </c>
      <c r="H3" s="20" t="s">
        <v>44</v>
      </c>
      <c r="I3" s="20" t="s">
        <v>4</v>
      </c>
      <c r="J3" s="21" t="s">
        <v>28</v>
      </c>
      <c r="K3" s="22" t="s">
        <v>6</v>
      </c>
      <c r="L3" s="23" t="s">
        <v>0</v>
      </c>
      <c r="M3" s="24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</row>
    <row r="4" spans="1:28" ht="23.25" customHeight="1" x14ac:dyDescent="0.2">
      <c r="A4" s="89">
        <v>1</v>
      </c>
      <c r="B4" s="81" t="s">
        <v>32</v>
      </c>
      <c r="C4" s="26">
        <v>1</v>
      </c>
      <c r="D4" s="86" t="s">
        <v>35</v>
      </c>
      <c r="E4" s="28" t="s">
        <v>36</v>
      </c>
      <c r="F4" s="29" t="s">
        <v>16</v>
      </c>
      <c r="G4" s="29" t="s">
        <v>17</v>
      </c>
      <c r="H4" s="29" t="s">
        <v>45</v>
      </c>
      <c r="I4" s="28" t="s">
        <v>24</v>
      </c>
      <c r="J4" s="30">
        <v>12.15</v>
      </c>
      <c r="K4" s="31">
        <v>0</v>
      </c>
      <c r="L4" s="32">
        <f>K4-(SUM(N4:AB4))</f>
        <v>0</v>
      </c>
      <c r="M4" s="33" t="str">
        <f t="shared" ref="M4:M32" si="0">IF(L4&lt;0,"ATENÇÃO","OK")</f>
        <v>OK</v>
      </c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6.45" customHeight="1" x14ac:dyDescent="0.2">
      <c r="A5" s="90"/>
      <c r="B5" s="82"/>
      <c r="C5" s="26">
        <v>2</v>
      </c>
      <c r="D5" s="87"/>
      <c r="E5" s="28" t="s">
        <v>37</v>
      </c>
      <c r="F5" s="29" t="s">
        <v>16</v>
      </c>
      <c r="G5" s="29" t="s">
        <v>17</v>
      </c>
      <c r="H5" s="29" t="s">
        <v>45</v>
      </c>
      <c r="I5" s="28" t="s">
        <v>24</v>
      </c>
      <c r="J5" s="30">
        <v>40.5</v>
      </c>
      <c r="K5" s="31">
        <v>70</v>
      </c>
      <c r="L5" s="32">
        <f t="shared" ref="L5:L32" si="1">K5-(SUM(N5:AB5))</f>
        <v>70</v>
      </c>
      <c r="M5" s="33" t="str">
        <f t="shared" si="0"/>
        <v>OK</v>
      </c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x14ac:dyDescent="0.2">
      <c r="A6" s="90"/>
      <c r="B6" s="82"/>
      <c r="C6" s="26">
        <v>3</v>
      </c>
      <c r="D6" s="87"/>
      <c r="E6" s="28" t="s">
        <v>38</v>
      </c>
      <c r="F6" s="29" t="s">
        <v>16</v>
      </c>
      <c r="G6" s="29" t="s">
        <v>17</v>
      </c>
      <c r="H6" s="29" t="s">
        <v>45</v>
      </c>
      <c r="I6" s="28" t="s">
        <v>24</v>
      </c>
      <c r="J6" s="30">
        <v>49.5</v>
      </c>
      <c r="K6" s="31">
        <v>10</v>
      </c>
      <c r="L6" s="32">
        <f t="shared" si="1"/>
        <v>10</v>
      </c>
      <c r="M6" s="33" t="str">
        <f t="shared" si="0"/>
        <v>OK</v>
      </c>
      <c r="N6" s="34"/>
      <c r="O6" s="36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4" customHeight="1" x14ac:dyDescent="0.2">
      <c r="A7" s="90"/>
      <c r="B7" s="82"/>
      <c r="C7" s="26">
        <v>4</v>
      </c>
      <c r="D7" s="87"/>
      <c r="E7" s="28" t="s">
        <v>39</v>
      </c>
      <c r="F7" s="29" t="s">
        <v>16</v>
      </c>
      <c r="G7" s="29" t="s">
        <v>17</v>
      </c>
      <c r="H7" s="29" t="s">
        <v>45</v>
      </c>
      <c r="I7" s="28" t="s">
        <v>24</v>
      </c>
      <c r="J7" s="30">
        <v>53</v>
      </c>
      <c r="K7" s="31">
        <v>10</v>
      </c>
      <c r="L7" s="32">
        <f t="shared" si="1"/>
        <v>10</v>
      </c>
      <c r="M7" s="33" t="str">
        <f t="shared" si="0"/>
        <v>OK</v>
      </c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9.5" customHeight="1" x14ac:dyDescent="0.2">
      <c r="A8" s="91"/>
      <c r="B8" s="83"/>
      <c r="C8" s="26">
        <v>5</v>
      </c>
      <c r="D8" s="88"/>
      <c r="E8" s="28" t="s">
        <v>40</v>
      </c>
      <c r="F8" s="29" t="s">
        <v>16</v>
      </c>
      <c r="G8" s="29" t="s">
        <v>17</v>
      </c>
      <c r="H8" s="29" t="s">
        <v>45</v>
      </c>
      <c r="I8" s="28" t="s">
        <v>24</v>
      </c>
      <c r="J8" s="30">
        <v>30.4</v>
      </c>
      <c r="K8" s="31">
        <v>0</v>
      </c>
      <c r="L8" s="32">
        <f t="shared" si="1"/>
        <v>0</v>
      </c>
      <c r="M8" s="33" t="str">
        <f t="shared" si="0"/>
        <v>OK</v>
      </c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1.75" customHeight="1" x14ac:dyDescent="0.2">
      <c r="A9" s="75">
        <v>2</v>
      </c>
      <c r="B9" s="77" t="s">
        <v>32</v>
      </c>
      <c r="C9" s="41">
        <v>6</v>
      </c>
      <c r="D9" s="79" t="s">
        <v>41</v>
      </c>
      <c r="E9" s="40" t="s">
        <v>36</v>
      </c>
      <c r="F9" s="42" t="s">
        <v>16</v>
      </c>
      <c r="G9" s="42" t="s">
        <v>17</v>
      </c>
      <c r="H9" s="42" t="s">
        <v>45</v>
      </c>
      <c r="I9" s="40" t="s">
        <v>24</v>
      </c>
      <c r="J9" s="43">
        <v>14.21</v>
      </c>
      <c r="K9" s="31">
        <v>0</v>
      </c>
      <c r="L9" s="32">
        <f t="shared" si="1"/>
        <v>0</v>
      </c>
      <c r="M9" s="33" t="str">
        <f t="shared" si="0"/>
        <v>OK</v>
      </c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customHeight="1" x14ac:dyDescent="0.2">
      <c r="A10" s="76"/>
      <c r="B10" s="78"/>
      <c r="C10" s="41">
        <v>7</v>
      </c>
      <c r="D10" s="80"/>
      <c r="E10" s="40" t="s">
        <v>42</v>
      </c>
      <c r="F10" s="42" t="s">
        <v>16</v>
      </c>
      <c r="G10" s="42" t="s">
        <v>17</v>
      </c>
      <c r="H10" s="42" t="s">
        <v>45</v>
      </c>
      <c r="I10" s="40" t="s">
        <v>24</v>
      </c>
      <c r="J10" s="43">
        <v>20.9</v>
      </c>
      <c r="K10" s="31">
        <v>0</v>
      </c>
      <c r="L10" s="32">
        <f t="shared" si="1"/>
        <v>0</v>
      </c>
      <c r="M10" s="33" t="str">
        <f t="shared" si="0"/>
        <v>OK</v>
      </c>
      <c r="N10" s="36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5.5" x14ac:dyDescent="0.2">
      <c r="A11" s="89">
        <v>3</v>
      </c>
      <c r="B11" s="81" t="s">
        <v>43</v>
      </c>
      <c r="C11" s="26">
        <v>8</v>
      </c>
      <c r="D11" s="86" t="s">
        <v>46</v>
      </c>
      <c r="E11" s="28" t="s">
        <v>47</v>
      </c>
      <c r="F11" s="29" t="s">
        <v>16</v>
      </c>
      <c r="G11" s="29" t="s">
        <v>17</v>
      </c>
      <c r="H11" s="29" t="s">
        <v>45</v>
      </c>
      <c r="I11" s="28" t="s">
        <v>24</v>
      </c>
      <c r="J11" s="30">
        <v>423</v>
      </c>
      <c r="K11" s="31">
        <v>0</v>
      </c>
      <c r="L11" s="32">
        <f t="shared" si="1"/>
        <v>0</v>
      </c>
      <c r="M11" s="33" t="str">
        <f t="shared" si="0"/>
        <v>OK</v>
      </c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1.2" customHeight="1" x14ac:dyDescent="0.2">
      <c r="A12" s="90"/>
      <c r="B12" s="82"/>
      <c r="C12" s="26">
        <v>9</v>
      </c>
      <c r="D12" s="87"/>
      <c r="E12" s="28" t="s">
        <v>48</v>
      </c>
      <c r="F12" s="29" t="s">
        <v>16</v>
      </c>
      <c r="G12" s="29" t="s">
        <v>17</v>
      </c>
      <c r="H12" s="29" t="s">
        <v>45</v>
      </c>
      <c r="I12" s="28" t="s">
        <v>24</v>
      </c>
      <c r="J12" s="30">
        <v>1613</v>
      </c>
      <c r="K12" s="31">
        <v>0</v>
      </c>
      <c r="L12" s="32">
        <f t="shared" si="1"/>
        <v>0</v>
      </c>
      <c r="M12" s="33" t="str">
        <f t="shared" si="0"/>
        <v>OK</v>
      </c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9.5" customHeight="1" x14ac:dyDescent="0.2">
      <c r="A13" s="91"/>
      <c r="B13" s="83"/>
      <c r="C13" s="26">
        <v>10</v>
      </c>
      <c r="D13" s="88"/>
      <c r="E13" s="28" t="s">
        <v>49</v>
      </c>
      <c r="F13" s="29" t="s">
        <v>16</v>
      </c>
      <c r="G13" s="29" t="s">
        <v>17</v>
      </c>
      <c r="H13" s="29" t="s">
        <v>45</v>
      </c>
      <c r="I13" s="28" t="s">
        <v>24</v>
      </c>
      <c r="J13" s="30">
        <v>1749</v>
      </c>
      <c r="K13" s="31">
        <v>0</v>
      </c>
      <c r="L13" s="32">
        <f t="shared" si="1"/>
        <v>0</v>
      </c>
      <c r="M13" s="33" t="str">
        <f t="shared" si="0"/>
        <v>OK</v>
      </c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5.15" customHeight="1" x14ac:dyDescent="0.2">
      <c r="A14" s="104">
        <v>4</v>
      </c>
      <c r="B14" s="84" t="s">
        <v>50</v>
      </c>
      <c r="C14" s="41">
        <v>11</v>
      </c>
      <c r="D14" s="102" t="s">
        <v>51</v>
      </c>
      <c r="E14" s="40" t="s">
        <v>52</v>
      </c>
      <c r="F14" s="42" t="s">
        <v>16</v>
      </c>
      <c r="G14" s="42" t="s">
        <v>17</v>
      </c>
      <c r="H14" s="42" t="s">
        <v>45</v>
      </c>
      <c r="I14" s="40" t="s">
        <v>54</v>
      </c>
      <c r="J14" s="43">
        <v>19.63</v>
      </c>
      <c r="K14" s="31">
        <v>10</v>
      </c>
      <c r="L14" s="32">
        <f t="shared" si="1"/>
        <v>10</v>
      </c>
      <c r="M14" s="33" t="str">
        <f t="shared" si="0"/>
        <v>OK</v>
      </c>
      <c r="N14" s="34"/>
      <c r="O14" s="34"/>
      <c r="P14" s="35"/>
      <c r="Q14" s="35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2.7" customHeight="1" x14ac:dyDescent="0.2">
      <c r="A15" s="104"/>
      <c r="B15" s="85"/>
      <c r="C15" s="41">
        <v>12</v>
      </c>
      <c r="D15" s="103"/>
      <c r="E15" s="40" t="s">
        <v>53</v>
      </c>
      <c r="F15" s="42" t="s">
        <v>16</v>
      </c>
      <c r="G15" s="42" t="s">
        <v>17</v>
      </c>
      <c r="H15" s="42" t="s">
        <v>45</v>
      </c>
      <c r="I15" s="40" t="s">
        <v>24</v>
      </c>
      <c r="J15" s="43">
        <v>20.27</v>
      </c>
      <c r="K15" s="31">
        <v>0</v>
      </c>
      <c r="L15" s="32">
        <f t="shared" si="1"/>
        <v>0</v>
      </c>
      <c r="M15" s="33" t="str">
        <f t="shared" si="0"/>
        <v>OK</v>
      </c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45" customHeight="1" x14ac:dyDescent="0.2">
      <c r="A16" s="48">
        <v>5</v>
      </c>
      <c r="B16" s="28" t="s">
        <v>50</v>
      </c>
      <c r="C16" s="26">
        <v>13</v>
      </c>
      <c r="D16" s="49" t="s">
        <v>55</v>
      </c>
      <c r="E16" s="61" t="s">
        <v>56</v>
      </c>
      <c r="F16" s="50" t="s">
        <v>16</v>
      </c>
      <c r="G16" s="50" t="s">
        <v>17</v>
      </c>
      <c r="H16" s="29" t="s">
        <v>45</v>
      </c>
      <c r="I16" s="28" t="s">
        <v>54</v>
      </c>
      <c r="J16" s="30">
        <v>28.9</v>
      </c>
      <c r="K16" s="31">
        <v>20</v>
      </c>
      <c r="L16" s="32">
        <f t="shared" si="1"/>
        <v>20</v>
      </c>
      <c r="M16" s="33" t="str">
        <f t="shared" si="0"/>
        <v>OK</v>
      </c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21.7" customHeight="1" x14ac:dyDescent="0.2">
      <c r="A17" s="39">
        <v>6</v>
      </c>
      <c r="B17" s="47" t="s">
        <v>50</v>
      </c>
      <c r="C17" s="41">
        <v>14</v>
      </c>
      <c r="D17" s="47" t="s">
        <v>58</v>
      </c>
      <c r="E17" s="40" t="s">
        <v>57</v>
      </c>
      <c r="F17" s="42" t="s">
        <v>16</v>
      </c>
      <c r="G17" s="42" t="s">
        <v>17</v>
      </c>
      <c r="H17" s="42" t="s">
        <v>45</v>
      </c>
      <c r="I17" s="40" t="s">
        <v>24</v>
      </c>
      <c r="J17" s="43">
        <v>9.5</v>
      </c>
      <c r="K17" s="31">
        <v>700</v>
      </c>
      <c r="L17" s="32">
        <f t="shared" si="1"/>
        <v>700</v>
      </c>
      <c r="M17" s="33" t="str">
        <f t="shared" si="0"/>
        <v>OK</v>
      </c>
      <c r="N17" s="34"/>
      <c r="O17" s="36"/>
      <c r="P17" s="46"/>
      <c r="Q17" s="35"/>
      <c r="R17" s="35"/>
      <c r="S17" s="37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63.75" x14ac:dyDescent="0.2">
      <c r="A18" s="63">
        <v>7</v>
      </c>
      <c r="B18" s="28" t="s">
        <v>50</v>
      </c>
      <c r="C18" s="62">
        <v>15</v>
      </c>
      <c r="D18" s="38" t="s">
        <v>59</v>
      </c>
      <c r="E18" s="60" t="s">
        <v>60</v>
      </c>
      <c r="F18" s="29" t="s">
        <v>16</v>
      </c>
      <c r="G18" s="29" t="s">
        <v>17</v>
      </c>
      <c r="H18" s="29" t="s">
        <v>45</v>
      </c>
      <c r="I18" s="28" t="s">
        <v>24</v>
      </c>
      <c r="J18" s="30">
        <v>197.76</v>
      </c>
      <c r="K18" s="31">
        <v>2</v>
      </c>
      <c r="L18" s="32">
        <f t="shared" si="1"/>
        <v>2</v>
      </c>
      <c r="M18" s="33" t="str">
        <f t="shared" si="0"/>
        <v>OK</v>
      </c>
      <c r="N18" s="34"/>
      <c r="O18" s="36"/>
      <c r="P18" s="46"/>
      <c r="Q18" s="35"/>
      <c r="R18" s="35"/>
      <c r="S18" s="37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8.25" customHeight="1" x14ac:dyDescent="0.2">
      <c r="A19" s="100">
        <v>8</v>
      </c>
      <c r="B19" s="77" t="s">
        <v>50</v>
      </c>
      <c r="C19" s="41">
        <v>16</v>
      </c>
      <c r="D19" s="79" t="s">
        <v>12</v>
      </c>
      <c r="E19" s="40" t="s">
        <v>61</v>
      </c>
      <c r="F19" s="42" t="s">
        <v>16</v>
      </c>
      <c r="G19" s="42" t="s">
        <v>17</v>
      </c>
      <c r="H19" s="42" t="s">
        <v>45</v>
      </c>
      <c r="I19" s="40" t="s">
        <v>24</v>
      </c>
      <c r="J19" s="43">
        <v>22.35</v>
      </c>
      <c r="K19" s="31">
        <v>20</v>
      </c>
      <c r="L19" s="32">
        <f t="shared" si="1"/>
        <v>20</v>
      </c>
      <c r="M19" s="33" t="str">
        <f t="shared" si="0"/>
        <v>OK</v>
      </c>
      <c r="N19" s="34"/>
      <c r="O19" s="36"/>
      <c r="P19" s="46"/>
      <c r="Q19" s="35"/>
      <c r="R19" s="35"/>
      <c r="S19" s="37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45" customHeight="1" x14ac:dyDescent="0.2">
      <c r="A20" s="101"/>
      <c r="B20" s="78"/>
      <c r="C20" s="41">
        <v>17</v>
      </c>
      <c r="D20" s="80"/>
      <c r="E20" s="40" t="s">
        <v>62</v>
      </c>
      <c r="F20" s="45" t="s">
        <v>16</v>
      </c>
      <c r="G20" s="45" t="s">
        <v>17</v>
      </c>
      <c r="H20" s="42" t="s">
        <v>45</v>
      </c>
      <c r="I20" s="40" t="s">
        <v>24</v>
      </c>
      <c r="J20" s="43">
        <v>4.5999999999999996</v>
      </c>
      <c r="K20" s="31">
        <v>0</v>
      </c>
      <c r="L20" s="32">
        <f t="shared" si="1"/>
        <v>0</v>
      </c>
      <c r="M20" s="33" t="str">
        <f t="shared" si="0"/>
        <v>OK</v>
      </c>
      <c r="N20" s="34"/>
      <c r="O20" s="36"/>
      <c r="P20" s="46"/>
      <c r="Q20" s="37"/>
      <c r="R20" s="35"/>
      <c r="S20" s="46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58.5" customHeight="1" x14ac:dyDescent="0.2">
      <c r="A21" s="48">
        <v>9</v>
      </c>
      <c r="B21" s="28" t="s">
        <v>63</v>
      </c>
      <c r="C21" s="26">
        <v>18</v>
      </c>
      <c r="D21" s="27" t="s">
        <v>64</v>
      </c>
      <c r="E21" s="28" t="s">
        <v>65</v>
      </c>
      <c r="F21" s="50" t="s">
        <v>16</v>
      </c>
      <c r="G21" s="50" t="s">
        <v>17</v>
      </c>
      <c r="H21" s="29" t="s">
        <v>45</v>
      </c>
      <c r="I21" s="28" t="s">
        <v>24</v>
      </c>
      <c r="J21" s="30">
        <v>3.46</v>
      </c>
      <c r="K21" s="31">
        <v>0</v>
      </c>
      <c r="L21" s="32">
        <f t="shared" si="1"/>
        <v>0</v>
      </c>
      <c r="M21" s="33" t="str">
        <f t="shared" si="0"/>
        <v>OK</v>
      </c>
      <c r="N21" s="36"/>
      <c r="O21" s="34"/>
      <c r="P21" s="46"/>
      <c r="Q21" s="37"/>
      <c r="R21" s="35"/>
      <c r="S21" s="46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45" customHeight="1" x14ac:dyDescent="0.2">
      <c r="A22" s="39">
        <v>10</v>
      </c>
      <c r="B22" s="47" t="s">
        <v>32</v>
      </c>
      <c r="C22" s="41">
        <v>19</v>
      </c>
      <c r="D22" s="47" t="s">
        <v>27</v>
      </c>
      <c r="E22" s="40" t="s">
        <v>23</v>
      </c>
      <c r="F22" s="45" t="s">
        <v>16</v>
      </c>
      <c r="G22" s="45" t="s">
        <v>17</v>
      </c>
      <c r="H22" s="42" t="s">
        <v>45</v>
      </c>
      <c r="I22" s="40" t="s">
        <v>24</v>
      </c>
      <c r="J22" s="43">
        <v>0.4</v>
      </c>
      <c r="K22" s="31">
        <v>400</v>
      </c>
      <c r="L22" s="32">
        <f t="shared" si="1"/>
        <v>400</v>
      </c>
      <c r="M22" s="33" t="str">
        <f t="shared" si="0"/>
        <v>OK</v>
      </c>
      <c r="N22" s="36"/>
      <c r="O22" s="34"/>
      <c r="P22" s="46"/>
      <c r="Q22" s="37"/>
      <c r="R22" s="35"/>
      <c r="S22" s="46"/>
      <c r="T22" s="37"/>
      <c r="U22" s="35"/>
      <c r="V22" s="35"/>
      <c r="W22" s="35"/>
      <c r="X22" s="35"/>
      <c r="Y22" s="35"/>
      <c r="Z22" s="35"/>
      <c r="AA22" s="35"/>
      <c r="AB22" s="35"/>
    </row>
    <row r="23" spans="1:28" ht="27.95" customHeight="1" x14ac:dyDescent="0.2">
      <c r="A23" s="105">
        <v>11</v>
      </c>
      <c r="B23" s="81" t="s">
        <v>66</v>
      </c>
      <c r="C23" s="26">
        <v>20</v>
      </c>
      <c r="D23" s="86" t="s">
        <v>25</v>
      </c>
      <c r="E23" s="28" t="s">
        <v>19</v>
      </c>
      <c r="F23" s="50" t="s">
        <v>16</v>
      </c>
      <c r="G23" s="50" t="s">
        <v>17</v>
      </c>
      <c r="H23" s="29" t="s">
        <v>45</v>
      </c>
      <c r="I23" s="28" t="s">
        <v>24</v>
      </c>
      <c r="J23" s="30">
        <v>3.95</v>
      </c>
      <c r="K23" s="31">
        <v>0</v>
      </c>
      <c r="L23" s="32">
        <f t="shared" si="1"/>
        <v>0</v>
      </c>
      <c r="M23" s="33" t="str">
        <f t="shared" si="0"/>
        <v>OK</v>
      </c>
      <c r="N23" s="36"/>
      <c r="O23" s="34"/>
      <c r="P23" s="46"/>
      <c r="Q23" s="35"/>
      <c r="R23" s="35"/>
      <c r="S23" s="46"/>
      <c r="T23" s="37"/>
      <c r="U23" s="35"/>
      <c r="V23" s="35"/>
      <c r="W23" s="35"/>
      <c r="X23" s="35"/>
      <c r="Y23" s="35"/>
      <c r="Z23" s="35"/>
      <c r="AA23" s="35"/>
      <c r="AB23" s="35"/>
    </row>
    <row r="24" spans="1:28" ht="25.15" customHeight="1" x14ac:dyDescent="0.2">
      <c r="A24" s="106"/>
      <c r="B24" s="83"/>
      <c r="C24" s="26">
        <v>21</v>
      </c>
      <c r="D24" s="88"/>
      <c r="E24" s="28" t="s">
        <v>20</v>
      </c>
      <c r="F24" s="50" t="s">
        <v>16</v>
      </c>
      <c r="G24" s="50" t="s">
        <v>17</v>
      </c>
      <c r="H24" s="29" t="s">
        <v>45</v>
      </c>
      <c r="I24" s="28" t="s">
        <v>24</v>
      </c>
      <c r="J24" s="30">
        <v>2.41</v>
      </c>
      <c r="K24" s="31">
        <v>0</v>
      </c>
      <c r="L24" s="32">
        <f t="shared" si="1"/>
        <v>0</v>
      </c>
      <c r="M24" s="33" t="str">
        <f t="shared" si="0"/>
        <v>OK</v>
      </c>
      <c r="N24" s="34"/>
      <c r="O24" s="34"/>
      <c r="P24" s="46"/>
      <c r="Q24" s="35"/>
      <c r="R24" s="35"/>
      <c r="S24" s="46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45" customHeight="1" x14ac:dyDescent="0.2">
      <c r="A25" s="100">
        <v>12</v>
      </c>
      <c r="B25" s="77" t="s">
        <v>63</v>
      </c>
      <c r="C25" s="41">
        <v>22</v>
      </c>
      <c r="D25" s="79" t="s">
        <v>26</v>
      </c>
      <c r="E25" s="40" t="s">
        <v>19</v>
      </c>
      <c r="F25" s="45" t="s">
        <v>16</v>
      </c>
      <c r="G25" s="45" t="s">
        <v>17</v>
      </c>
      <c r="H25" s="42" t="s">
        <v>45</v>
      </c>
      <c r="I25" s="40" t="s">
        <v>24</v>
      </c>
      <c r="J25" s="43">
        <v>2.48</v>
      </c>
      <c r="K25" s="31">
        <v>0</v>
      </c>
      <c r="L25" s="32">
        <f t="shared" si="1"/>
        <v>0</v>
      </c>
      <c r="M25" s="33" t="str">
        <f t="shared" si="0"/>
        <v>OK</v>
      </c>
      <c r="N25" s="34"/>
      <c r="O25" s="34"/>
      <c r="P25" s="46"/>
      <c r="Q25" s="37"/>
      <c r="R25" s="35"/>
      <c r="S25" s="46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4.4" customHeight="1" x14ac:dyDescent="0.2">
      <c r="A26" s="101"/>
      <c r="B26" s="78"/>
      <c r="C26" s="41">
        <v>23</v>
      </c>
      <c r="D26" s="80"/>
      <c r="E26" s="44" t="s">
        <v>20</v>
      </c>
      <c r="F26" s="45" t="s">
        <v>16</v>
      </c>
      <c r="G26" s="45" t="s">
        <v>17</v>
      </c>
      <c r="H26" s="42" t="s">
        <v>45</v>
      </c>
      <c r="I26" s="40" t="s">
        <v>24</v>
      </c>
      <c r="J26" s="43">
        <v>1.2</v>
      </c>
      <c r="K26" s="31">
        <v>105</v>
      </c>
      <c r="L26" s="32">
        <f t="shared" si="1"/>
        <v>105</v>
      </c>
      <c r="M26" s="33" t="str">
        <f t="shared" si="0"/>
        <v>OK</v>
      </c>
      <c r="N26" s="34"/>
      <c r="O26" s="34"/>
      <c r="P26" s="46"/>
      <c r="Q26" s="35"/>
      <c r="R26" s="35"/>
      <c r="S26" s="46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4" customHeight="1" x14ac:dyDescent="0.2">
      <c r="A27" s="105">
        <v>13</v>
      </c>
      <c r="B27" s="81" t="s">
        <v>66</v>
      </c>
      <c r="C27" s="26">
        <v>24</v>
      </c>
      <c r="D27" s="86" t="s">
        <v>67</v>
      </c>
      <c r="E27" s="28" t="s">
        <v>21</v>
      </c>
      <c r="F27" s="50" t="s">
        <v>16</v>
      </c>
      <c r="G27" s="29" t="s">
        <v>17</v>
      </c>
      <c r="H27" s="29" t="s">
        <v>45</v>
      </c>
      <c r="I27" s="28" t="s">
        <v>24</v>
      </c>
      <c r="J27" s="30">
        <v>0.33</v>
      </c>
      <c r="K27" s="31">
        <v>0</v>
      </c>
      <c r="L27" s="32">
        <f t="shared" si="1"/>
        <v>0</v>
      </c>
      <c r="M27" s="33" t="str">
        <f t="shared" si="0"/>
        <v>OK</v>
      </c>
      <c r="N27" s="34"/>
      <c r="O27" s="34"/>
      <c r="P27" s="46"/>
      <c r="Q27" s="35"/>
      <c r="R27" s="35"/>
      <c r="S27" s="46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.2" customHeight="1" x14ac:dyDescent="0.2">
      <c r="A28" s="106"/>
      <c r="B28" s="83"/>
      <c r="C28" s="26">
        <v>25</v>
      </c>
      <c r="D28" s="88"/>
      <c r="E28" s="28" t="s">
        <v>22</v>
      </c>
      <c r="F28" s="50" t="s">
        <v>16</v>
      </c>
      <c r="G28" s="50" t="s">
        <v>17</v>
      </c>
      <c r="H28" s="29" t="s">
        <v>45</v>
      </c>
      <c r="I28" s="28" t="s">
        <v>24</v>
      </c>
      <c r="J28" s="30">
        <v>0.15</v>
      </c>
      <c r="K28" s="31">
        <v>1000</v>
      </c>
      <c r="L28" s="32">
        <f t="shared" si="1"/>
        <v>1000</v>
      </c>
      <c r="M28" s="33" t="str">
        <f t="shared" si="0"/>
        <v>OK</v>
      </c>
      <c r="N28" s="34"/>
      <c r="O28" s="34"/>
      <c r="P28" s="46"/>
      <c r="Q28" s="35"/>
      <c r="R28" s="35"/>
      <c r="S28" s="46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6.45" customHeight="1" x14ac:dyDescent="0.2">
      <c r="A29" s="100">
        <v>14</v>
      </c>
      <c r="B29" s="77" t="s">
        <v>66</v>
      </c>
      <c r="C29" s="41">
        <v>26</v>
      </c>
      <c r="D29" s="110" t="s">
        <v>68</v>
      </c>
      <c r="E29" s="64" t="s">
        <v>21</v>
      </c>
      <c r="F29" s="45" t="s">
        <v>16</v>
      </c>
      <c r="G29" s="45" t="s">
        <v>17</v>
      </c>
      <c r="H29" s="42" t="s">
        <v>45</v>
      </c>
      <c r="I29" s="40" t="s">
        <v>24</v>
      </c>
      <c r="J29" s="43">
        <v>0.33</v>
      </c>
      <c r="K29" s="31">
        <v>0</v>
      </c>
      <c r="L29" s="32">
        <f t="shared" si="1"/>
        <v>0</v>
      </c>
      <c r="M29" s="33" t="str">
        <f t="shared" si="0"/>
        <v>OK</v>
      </c>
      <c r="N29" s="34"/>
      <c r="O29" s="34"/>
      <c r="P29" s="46"/>
      <c r="Q29" s="35"/>
      <c r="R29" s="35"/>
      <c r="S29" s="46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3.950000000000003" customHeight="1" x14ac:dyDescent="0.2">
      <c r="A30" s="101"/>
      <c r="B30" s="78"/>
      <c r="C30" s="41">
        <v>27</v>
      </c>
      <c r="D30" s="111"/>
      <c r="E30" s="64" t="s">
        <v>22</v>
      </c>
      <c r="F30" s="45" t="s">
        <v>16</v>
      </c>
      <c r="G30" s="45" t="s">
        <v>17</v>
      </c>
      <c r="H30" s="42" t="s">
        <v>45</v>
      </c>
      <c r="I30" s="40" t="s">
        <v>24</v>
      </c>
      <c r="J30" s="43">
        <v>0.23</v>
      </c>
      <c r="K30" s="31">
        <v>1000</v>
      </c>
      <c r="L30" s="32">
        <f t="shared" si="1"/>
        <v>1000</v>
      </c>
      <c r="M30" s="33" t="str">
        <f t="shared" si="0"/>
        <v>OK</v>
      </c>
      <c r="N30" s="34"/>
      <c r="O30" s="34"/>
      <c r="P30" s="46"/>
      <c r="Q30" s="35"/>
      <c r="R30" s="35"/>
      <c r="S30" s="46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7" customHeight="1" x14ac:dyDescent="0.2">
      <c r="A31" s="105">
        <v>15</v>
      </c>
      <c r="B31" s="81" t="s">
        <v>32</v>
      </c>
      <c r="C31" s="66">
        <v>28</v>
      </c>
      <c r="D31" s="109" t="s">
        <v>69</v>
      </c>
      <c r="E31" s="28" t="s">
        <v>21</v>
      </c>
      <c r="F31" s="50" t="s">
        <v>16</v>
      </c>
      <c r="G31" s="50" t="s">
        <v>17</v>
      </c>
      <c r="H31" s="29" t="s">
        <v>45</v>
      </c>
      <c r="I31" s="28" t="s">
        <v>24</v>
      </c>
      <c r="J31" s="30">
        <v>0.4</v>
      </c>
      <c r="K31" s="31">
        <v>0</v>
      </c>
      <c r="L31" s="32">
        <f t="shared" si="1"/>
        <v>0</v>
      </c>
      <c r="M31" s="33" t="str">
        <f t="shared" si="0"/>
        <v>OK</v>
      </c>
      <c r="N31" s="34"/>
      <c r="O31" s="36"/>
      <c r="P31" s="46"/>
      <c r="Q31" s="37"/>
      <c r="R31" s="35"/>
      <c r="S31" s="46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9.25" customHeight="1" x14ac:dyDescent="0.2">
      <c r="A32" s="106"/>
      <c r="B32" s="83"/>
      <c r="C32" s="26">
        <v>29</v>
      </c>
      <c r="D32" s="109"/>
      <c r="E32" s="28" t="s">
        <v>22</v>
      </c>
      <c r="F32" s="50" t="s">
        <v>16</v>
      </c>
      <c r="G32" s="50" t="s">
        <v>17</v>
      </c>
      <c r="H32" s="29" t="s">
        <v>45</v>
      </c>
      <c r="I32" s="28" t="s">
        <v>24</v>
      </c>
      <c r="J32" s="30">
        <v>0.44</v>
      </c>
      <c r="K32" s="31">
        <v>0</v>
      </c>
      <c r="L32" s="32">
        <f t="shared" si="1"/>
        <v>0</v>
      </c>
      <c r="M32" s="33" t="str">
        <f t="shared" si="0"/>
        <v>OK</v>
      </c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4:28" x14ac:dyDescent="0.2">
      <c r="N33" s="65">
        <f t="shared" ref="N33:AB33" si="2">SUMPRODUCT($J$4:$J$32,N4:N32)</f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si="2"/>
        <v>0</v>
      </c>
      <c r="Y33" s="58">
        <f t="shared" si="2"/>
        <v>0</v>
      </c>
      <c r="Z33" s="58">
        <f t="shared" si="2"/>
        <v>0</v>
      </c>
      <c r="AA33" s="58">
        <f t="shared" si="2"/>
        <v>0</v>
      </c>
      <c r="AB33" s="5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Reitoria-SECOM</vt:lpstr>
      <vt:lpstr>Reitoria-SCII</vt:lpstr>
      <vt:lpstr>Reitoria-BU</vt:lpstr>
      <vt:lpstr>Reitoria-PROEX</vt:lpstr>
      <vt:lpstr>MUSEU</vt:lpstr>
      <vt:lpstr>ESAG</vt:lpstr>
      <vt:lpstr>CEART</vt:lpstr>
      <vt:lpstr>FAED</vt:lpstr>
      <vt:lpstr>CEAD</vt:lpstr>
      <vt:lpstr>CEFID</vt:lpstr>
      <vt:lpstr>CAV</vt:lpstr>
      <vt:lpstr>CEO</vt:lpstr>
      <vt:lpstr>CEPLAN</vt:lpstr>
      <vt:lpstr>CEAVI</vt:lpstr>
      <vt:lpstr>CCT</vt:lpstr>
      <vt:lpstr>CERES</vt:lpstr>
      <vt:lpstr>CESFI</vt:lpstr>
      <vt:lpstr>CESMO</vt:lpstr>
      <vt:lpstr>GESTOR 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ELAINE CRISTINA SUZUKI GIRARDI</cp:lastModifiedBy>
  <cp:lastPrinted>2014-06-04T18:55:53Z</cp:lastPrinted>
  <dcterms:created xsi:type="dcterms:W3CDTF">2010-06-19T20:43:11Z</dcterms:created>
  <dcterms:modified xsi:type="dcterms:W3CDTF">2024-06-18T11:43:03Z</dcterms:modified>
</cp:coreProperties>
</file>