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179.97.96.73\clico\05. Controle atas registro de preços\"/>
    </mc:Choice>
  </mc:AlternateContent>
  <bookViews>
    <workbookView xWindow="0" yWindow="0" windowWidth="28800" windowHeight="11610" tabRatio="622" firstSheet="11" activeTab="11"/>
  </bookViews>
  <sheets>
    <sheet name="REITORIA" sheetId="150" state="hidden" r:id="rId1"/>
    <sheet name="ESAG" sheetId="163" state="hidden" r:id="rId2"/>
    <sheet name="CEAD" sheetId="164" state="hidden" r:id="rId3"/>
    <sheet name="CEART" sheetId="165" state="hidden" r:id="rId4"/>
    <sheet name="FAED" sheetId="166" state="hidden" r:id="rId5"/>
    <sheet name="CEFID" sheetId="167" state="hidden" r:id="rId6"/>
    <sheet name="CCT" sheetId="168" state="hidden" r:id="rId7"/>
    <sheet name="CAV" sheetId="169" state="hidden" r:id="rId8"/>
    <sheet name="CEAVI" sheetId="170" state="hidden" r:id="rId9"/>
    <sheet name="CEPLAN" sheetId="171" state="hidden" r:id="rId10"/>
    <sheet name="CEO" sheetId="172" state="hidden" r:id="rId11"/>
    <sheet name="CESFI" sheetId="173" r:id="rId12"/>
    <sheet name="CERES" sheetId="174" state="hidden" r:id="rId13"/>
    <sheet name="CESMO" sheetId="175" state="hidden" r:id="rId14"/>
    <sheet name="GESTOR" sheetId="162" state="hidden" r:id="rId15"/>
  </sheets>
  <definedNames>
    <definedName name="_PE1451">OFFSET(#REF!,(MATCH(SMALL(#REF!,ROW()-10),#REF!,0)-1),0)</definedName>
    <definedName name="diasuteis" localSheetId="7">#REF!</definedName>
    <definedName name="diasuteis" localSheetId="6">#REF!</definedName>
    <definedName name="diasuteis" localSheetId="2">#REF!</definedName>
    <definedName name="diasuteis" localSheetId="3">#REF!</definedName>
    <definedName name="diasuteis" localSheetId="8">#REF!</definedName>
    <definedName name="diasuteis" localSheetId="5">#REF!</definedName>
    <definedName name="diasuteis" localSheetId="10">#REF!</definedName>
    <definedName name="diasuteis" localSheetId="9">#REF!</definedName>
    <definedName name="diasuteis" localSheetId="12">#REF!</definedName>
    <definedName name="diasuteis" localSheetId="11">#REF!</definedName>
    <definedName name="diasuteis" localSheetId="13">#REF!</definedName>
    <definedName name="diasuteis" localSheetId="1">#REF!</definedName>
    <definedName name="diasuteis" localSheetId="4">#REF!</definedName>
    <definedName name="diasuteis" localSheetId="14">#REF!</definedName>
    <definedName name="diasuteis" localSheetId="0">#REF!</definedName>
    <definedName name="diasuteis">#REF!</definedName>
    <definedName name="Ferias" localSheetId="7">#REF!</definedName>
    <definedName name="Ferias" localSheetId="6">#REF!</definedName>
    <definedName name="Ferias" localSheetId="2">#REF!</definedName>
    <definedName name="Ferias" localSheetId="3">#REF!</definedName>
    <definedName name="Ferias" localSheetId="8">#REF!</definedName>
    <definedName name="Ferias" localSheetId="5">#REF!</definedName>
    <definedName name="Ferias" localSheetId="10">#REF!</definedName>
    <definedName name="Ferias" localSheetId="9">#REF!</definedName>
    <definedName name="Ferias" localSheetId="12">#REF!</definedName>
    <definedName name="Ferias" localSheetId="11">#REF!</definedName>
    <definedName name="Ferias" localSheetId="13">#REF!</definedName>
    <definedName name="Ferias" localSheetId="1">#REF!</definedName>
    <definedName name="Ferias" localSheetId="4">#REF!</definedName>
    <definedName name="Ferias" localSheetId="14">#REF!</definedName>
    <definedName name="Ferias" localSheetId="0">#REF!</definedName>
    <definedName name="Ferias">#REF!</definedName>
    <definedName name="RD" localSheetId="7">OFFSET(#REF!,(MATCH(SMALL(#REF!,ROW()-10),#REF!,0)-1),0)</definedName>
    <definedName name="RD" localSheetId="6">OFFSET(#REF!,(MATCH(SMALL(#REF!,ROW()-10),#REF!,0)-1),0)</definedName>
    <definedName name="RD" localSheetId="2">OFFSET(#REF!,(MATCH(SMALL(#REF!,ROW()-10),#REF!,0)-1),0)</definedName>
    <definedName name="RD" localSheetId="3">OFFSET(#REF!,(MATCH(SMALL(#REF!,ROW()-10),#REF!,0)-1),0)</definedName>
    <definedName name="RD" localSheetId="8">OFFSET(#REF!,(MATCH(SMALL(#REF!,ROW()-10),#REF!,0)-1),0)</definedName>
    <definedName name="RD" localSheetId="5">OFFSET(#REF!,(MATCH(SMALL(#REF!,ROW()-10),#REF!,0)-1),0)</definedName>
    <definedName name="RD" localSheetId="10">OFFSET(#REF!,(MATCH(SMALL(#REF!,ROW()-10),#REF!,0)-1),0)</definedName>
    <definedName name="RD" localSheetId="9">OFFSET(#REF!,(MATCH(SMALL(#REF!,ROW()-10),#REF!,0)-1),0)</definedName>
    <definedName name="RD" localSheetId="12">OFFSET(#REF!,(MATCH(SMALL(#REF!,ROW()-10),#REF!,0)-1),0)</definedName>
    <definedName name="RD" localSheetId="11">OFFSET(#REF!,(MATCH(SMALL(#REF!,ROW()-10),#REF!,0)-1),0)</definedName>
    <definedName name="RD" localSheetId="13">OFFSET(#REF!,(MATCH(SMALL(#REF!,ROW()-10),#REF!,0)-1),0)</definedName>
    <definedName name="RD" localSheetId="1">OFFSET(#REF!,(MATCH(SMALL(#REF!,ROW()-10),#REF!,0)-1),0)</definedName>
    <definedName name="RD" localSheetId="4">OFFSET(#REF!,(MATCH(SMALL(#REF!,ROW()-10),#REF!,0)-1),0)</definedName>
    <definedName name="RD" localSheetId="14">OFFSET(#REF!,(MATCH(SMALL(#REF!,ROW()-10),#REF!,0)-1),0)</definedName>
    <definedName name="RD" localSheetId="0">OFFSET(#REF!,(MATCH(SMALL(#REF!,ROW()-10),#REF!,0)-1),0)</definedName>
    <definedName name="RD">OFFSET(#REF!,(MATCH(SMALL(#REF!,ROW()-10),#REF!,0)-1),0)</definedName>
    <definedName name="teste">#REF!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62" l="1"/>
  <c r="K8" i="162"/>
  <c r="M8" i="162"/>
  <c r="M9" i="162"/>
  <c r="M10" i="162"/>
  <c r="M11" i="162"/>
  <c r="M12" i="162"/>
  <c r="M13" i="162"/>
  <c r="M14" i="162"/>
  <c r="M15" i="162"/>
  <c r="M16" i="162"/>
  <c r="M17" i="162"/>
  <c r="M18" i="162"/>
  <c r="M19" i="162"/>
  <c r="M20" i="162"/>
  <c r="M21" i="162"/>
  <c r="M22" i="162"/>
  <c r="M23" i="162"/>
  <c r="M24" i="162"/>
  <c r="M25" i="162"/>
  <c r="M26" i="162"/>
  <c r="M27" i="162"/>
  <c r="M28" i="162"/>
  <c r="M29" i="162"/>
  <c r="M30" i="162"/>
  <c r="M31" i="162"/>
  <c r="M32" i="162"/>
  <c r="M33" i="162"/>
  <c r="M34" i="162"/>
  <c r="M35" i="162"/>
  <c r="M36" i="162"/>
  <c r="M37" i="162"/>
  <c r="J8" i="162"/>
  <c r="J9" i="162"/>
  <c r="J10" i="162"/>
  <c r="J11" i="162"/>
  <c r="J12" i="162"/>
  <c r="J13" i="162"/>
  <c r="J14" i="162"/>
  <c r="J15" i="162"/>
  <c r="J16" i="162"/>
  <c r="J17" i="162"/>
  <c r="J18" i="162"/>
  <c r="J19" i="162"/>
  <c r="J20" i="162"/>
  <c r="J21" i="162"/>
  <c r="J22" i="162"/>
  <c r="J23" i="162"/>
  <c r="J24" i="162"/>
  <c r="J25" i="162"/>
  <c r="J26" i="162"/>
  <c r="J27" i="162"/>
  <c r="J28" i="162"/>
  <c r="J29" i="162"/>
  <c r="J30" i="162"/>
  <c r="J31" i="162"/>
  <c r="J32" i="162"/>
  <c r="J33" i="162"/>
  <c r="J34" i="162"/>
  <c r="J35" i="162"/>
  <c r="J36" i="162"/>
  <c r="J37" i="162"/>
  <c r="I4" i="162"/>
  <c r="I5" i="162"/>
  <c r="I6" i="162"/>
  <c r="I7" i="162"/>
  <c r="I8" i="162"/>
  <c r="I9" i="162"/>
  <c r="I10" i="162"/>
  <c r="I11" i="162"/>
  <c r="I12" i="162"/>
  <c r="I13" i="162"/>
  <c r="I14" i="162"/>
  <c r="I15" i="162"/>
  <c r="I16" i="162"/>
  <c r="I17" i="162"/>
  <c r="I18" i="162"/>
  <c r="I19" i="162"/>
  <c r="I20" i="162"/>
  <c r="I21" i="162"/>
  <c r="I22" i="162"/>
  <c r="I23" i="162"/>
  <c r="I24" i="162"/>
  <c r="I25" i="162"/>
  <c r="I26" i="162"/>
  <c r="I27" i="162"/>
  <c r="I28" i="162"/>
  <c r="I29" i="162"/>
  <c r="I30" i="162"/>
  <c r="I31" i="162"/>
  <c r="I32" i="162"/>
  <c r="I33" i="162"/>
  <c r="I34" i="162"/>
  <c r="I35" i="162"/>
  <c r="I36" i="162"/>
  <c r="I37" i="162"/>
  <c r="I38" i="162"/>
  <c r="I3" i="162"/>
  <c r="B44" i="162" l="1"/>
  <c r="B43" i="162"/>
  <c r="L6" i="162" l="1"/>
  <c r="L7" i="162"/>
  <c r="L8" i="162"/>
  <c r="L9" i="162"/>
  <c r="L10" i="162"/>
  <c r="L11" i="162"/>
  <c r="L12" i="162"/>
  <c r="L13" i="162"/>
  <c r="L14" i="162"/>
  <c r="L15" i="162"/>
  <c r="L16" i="162"/>
  <c r="L17" i="162"/>
  <c r="L18" i="162"/>
  <c r="L19" i="162"/>
  <c r="L20" i="162"/>
  <c r="L21" i="162"/>
  <c r="L22" i="162"/>
  <c r="L23" i="162"/>
  <c r="L24" i="162"/>
  <c r="L25" i="162"/>
  <c r="L26" i="162"/>
  <c r="L27" i="162"/>
  <c r="L28" i="162"/>
  <c r="L29" i="162"/>
  <c r="L30" i="162"/>
  <c r="L31" i="162"/>
  <c r="L32" i="162"/>
  <c r="L33" i="162"/>
  <c r="L34" i="162"/>
  <c r="L35" i="162"/>
  <c r="L36" i="162"/>
  <c r="L37" i="162"/>
  <c r="L38" i="162"/>
  <c r="K10" i="162"/>
  <c r="K11" i="162"/>
  <c r="K12" i="162"/>
  <c r="K13" i="162"/>
  <c r="K14" i="162"/>
  <c r="K15" i="162"/>
  <c r="K16" i="162"/>
  <c r="K17" i="162"/>
  <c r="K18" i="162"/>
  <c r="K19" i="162"/>
  <c r="K20" i="162"/>
  <c r="K21" i="162"/>
  <c r="K22" i="162"/>
  <c r="K23" i="162"/>
  <c r="K24" i="162"/>
  <c r="K25" i="162"/>
  <c r="K26" i="162"/>
  <c r="K27" i="162"/>
  <c r="K28" i="162"/>
  <c r="K29" i="162"/>
  <c r="K30" i="162"/>
  <c r="K31" i="162"/>
  <c r="K32" i="162"/>
  <c r="K33" i="162"/>
  <c r="K34" i="162"/>
  <c r="K35" i="162"/>
  <c r="K36" i="162"/>
  <c r="K37" i="162"/>
  <c r="Z40" i="175"/>
  <c r="Y40" i="175"/>
  <c r="X40" i="175"/>
  <c r="W40" i="175"/>
  <c r="V40" i="175"/>
  <c r="U40" i="175"/>
  <c r="T40" i="175"/>
  <c r="S40" i="175"/>
  <c r="R40" i="175"/>
  <c r="Q40" i="175"/>
  <c r="P40" i="175"/>
  <c r="O40" i="175"/>
  <c r="N40" i="175"/>
  <c r="M40" i="175"/>
  <c r="L40" i="175"/>
  <c r="Z40" i="174"/>
  <c r="Y40" i="174"/>
  <c r="X40" i="174"/>
  <c r="W40" i="174"/>
  <c r="V40" i="174"/>
  <c r="U40" i="174"/>
  <c r="T40" i="174"/>
  <c r="S40" i="174"/>
  <c r="R40" i="174"/>
  <c r="Q40" i="174"/>
  <c r="P40" i="174"/>
  <c r="O40" i="174"/>
  <c r="N40" i="174"/>
  <c r="M40" i="174"/>
  <c r="L40" i="174"/>
  <c r="Z40" i="173"/>
  <c r="Y40" i="173"/>
  <c r="X40" i="173"/>
  <c r="W40" i="173"/>
  <c r="V40" i="173"/>
  <c r="U40" i="173"/>
  <c r="T40" i="173"/>
  <c r="S40" i="173"/>
  <c r="R40" i="173"/>
  <c r="Q40" i="173"/>
  <c r="P40" i="173"/>
  <c r="O40" i="173"/>
  <c r="N40" i="173"/>
  <c r="M40" i="173"/>
  <c r="L40" i="173"/>
  <c r="Z40" i="172"/>
  <c r="Y40" i="172"/>
  <c r="X40" i="172"/>
  <c r="W40" i="172"/>
  <c r="V40" i="172"/>
  <c r="U40" i="172"/>
  <c r="T40" i="172"/>
  <c r="S40" i="172"/>
  <c r="R40" i="172"/>
  <c r="Q40" i="172"/>
  <c r="P40" i="172"/>
  <c r="O40" i="172"/>
  <c r="N40" i="172"/>
  <c r="M40" i="172"/>
  <c r="L40" i="172"/>
  <c r="Z40" i="171"/>
  <c r="Y40" i="171"/>
  <c r="X40" i="171"/>
  <c r="W40" i="171"/>
  <c r="V40" i="171"/>
  <c r="U40" i="171"/>
  <c r="T40" i="171"/>
  <c r="S40" i="171"/>
  <c r="R40" i="171"/>
  <c r="Q40" i="171"/>
  <c r="P40" i="171"/>
  <c r="O40" i="171"/>
  <c r="N40" i="171"/>
  <c r="M40" i="171"/>
  <c r="L40" i="171"/>
  <c r="Z40" i="170"/>
  <c r="Y40" i="170"/>
  <c r="X40" i="170"/>
  <c r="W40" i="170"/>
  <c r="V40" i="170"/>
  <c r="U40" i="170"/>
  <c r="T40" i="170"/>
  <c r="S40" i="170"/>
  <c r="R40" i="170"/>
  <c r="Q40" i="170"/>
  <c r="P40" i="170"/>
  <c r="O40" i="170"/>
  <c r="N40" i="170"/>
  <c r="M40" i="170"/>
  <c r="L40" i="170"/>
  <c r="Z40" i="169"/>
  <c r="Y40" i="169"/>
  <c r="X40" i="169"/>
  <c r="W40" i="169"/>
  <c r="V40" i="169"/>
  <c r="U40" i="169"/>
  <c r="T40" i="169"/>
  <c r="S40" i="169"/>
  <c r="R40" i="169"/>
  <c r="Q40" i="169"/>
  <c r="P40" i="169"/>
  <c r="O40" i="169"/>
  <c r="N40" i="169"/>
  <c r="M40" i="169"/>
  <c r="L40" i="169"/>
  <c r="Z40" i="168"/>
  <c r="Y40" i="168"/>
  <c r="X40" i="168"/>
  <c r="W40" i="168"/>
  <c r="V40" i="168"/>
  <c r="U40" i="168"/>
  <c r="T40" i="168"/>
  <c r="S40" i="168"/>
  <c r="R40" i="168"/>
  <c r="Q40" i="168"/>
  <c r="P40" i="168"/>
  <c r="O40" i="168"/>
  <c r="N40" i="168"/>
  <c r="M40" i="168"/>
  <c r="L40" i="168"/>
  <c r="Z40" i="167"/>
  <c r="Y40" i="167"/>
  <c r="X40" i="167"/>
  <c r="W40" i="167"/>
  <c r="V40" i="167"/>
  <c r="U40" i="167"/>
  <c r="T40" i="167"/>
  <c r="S40" i="167"/>
  <c r="R40" i="167"/>
  <c r="Q40" i="167"/>
  <c r="P40" i="167"/>
  <c r="O40" i="167"/>
  <c r="N40" i="167"/>
  <c r="M40" i="167"/>
  <c r="L40" i="167"/>
  <c r="Z40" i="166"/>
  <c r="Y40" i="166"/>
  <c r="X40" i="166"/>
  <c r="W40" i="166"/>
  <c r="V40" i="166"/>
  <c r="U40" i="166"/>
  <c r="T40" i="166"/>
  <c r="S40" i="166"/>
  <c r="R40" i="166"/>
  <c r="Q40" i="166"/>
  <c r="P40" i="166"/>
  <c r="O40" i="166"/>
  <c r="N40" i="166"/>
  <c r="M40" i="166"/>
  <c r="L40" i="166"/>
  <c r="Z40" i="165"/>
  <c r="Y40" i="165"/>
  <c r="X40" i="165"/>
  <c r="W40" i="165"/>
  <c r="V40" i="165"/>
  <c r="U40" i="165"/>
  <c r="T40" i="165"/>
  <c r="S40" i="165"/>
  <c r="R40" i="165"/>
  <c r="Q40" i="165"/>
  <c r="P40" i="165"/>
  <c r="O40" i="165"/>
  <c r="N40" i="165"/>
  <c r="M40" i="165"/>
  <c r="L40" i="165"/>
  <c r="Z40" i="164"/>
  <c r="Y40" i="164"/>
  <c r="X40" i="164"/>
  <c r="W40" i="164"/>
  <c r="V40" i="164"/>
  <c r="U40" i="164"/>
  <c r="T40" i="164"/>
  <c r="S40" i="164"/>
  <c r="R40" i="164"/>
  <c r="Q40" i="164"/>
  <c r="P40" i="164"/>
  <c r="O40" i="164"/>
  <c r="N40" i="164"/>
  <c r="M40" i="164"/>
  <c r="L40" i="164"/>
  <c r="Z40" i="163"/>
  <c r="Y40" i="163"/>
  <c r="X40" i="163"/>
  <c r="W40" i="163"/>
  <c r="V40" i="163"/>
  <c r="U40" i="163"/>
  <c r="T40" i="163"/>
  <c r="S40" i="163"/>
  <c r="R40" i="163"/>
  <c r="Q40" i="163"/>
  <c r="P40" i="163"/>
  <c r="O40" i="163"/>
  <c r="N40" i="163"/>
  <c r="M40" i="163"/>
  <c r="L40" i="163"/>
  <c r="J39" i="175"/>
  <c r="K39" i="175" s="1"/>
  <c r="J38" i="175"/>
  <c r="J37" i="175"/>
  <c r="K37" i="175" s="1"/>
  <c r="J36" i="175"/>
  <c r="K36" i="175" s="1"/>
  <c r="J35" i="175"/>
  <c r="K35" i="175" s="1"/>
  <c r="J34" i="175"/>
  <c r="K34" i="175" s="1"/>
  <c r="J33" i="175"/>
  <c r="K33" i="175" s="1"/>
  <c r="J32" i="175"/>
  <c r="K32" i="175" s="1"/>
  <c r="J31" i="175"/>
  <c r="K31" i="175" s="1"/>
  <c r="J30" i="175"/>
  <c r="K30" i="175" s="1"/>
  <c r="J29" i="175"/>
  <c r="K29" i="175" s="1"/>
  <c r="J28" i="175"/>
  <c r="K28" i="175" s="1"/>
  <c r="J27" i="175"/>
  <c r="K27" i="175" s="1"/>
  <c r="J26" i="175"/>
  <c r="K26" i="175" s="1"/>
  <c r="J25" i="175"/>
  <c r="K25" i="175" s="1"/>
  <c r="J24" i="175"/>
  <c r="K24" i="175" s="1"/>
  <c r="J23" i="175"/>
  <c r="K23" i="175" s="1"/>
  <c r="J22" i="175"/>
  <c r="K22" i="175" s="1"/>
  <c r="J21" i="175"/>
  <c r="K21" i="175" s="1"/>
  <c r="J20" i="175"/>
  <c r="K20" i="175" s="1"/>
  <c r="J19" i="175"/>
  <c r="K19" i="175" s="1"/>
  <c r="J18" i="175"/>
  <c r="K18" i="175" s="1"/>
  <c r="J17" i="175"/>
  <c r="K17" i="175" s="1"/>
  <c r="J16" i="175"/>
  <c r="K16" i="175" s="1"/>
  <c r="J15" i="175"/>
  <c r="K15" i="175" s="1"/>
  <c r="J14" i="175"/>
  <c r="K14" i="175" s="1"/>
  <c r="J13" i="175"/>
  <c r="K13" i="175" s="1"/>
  <c r="J12" i="175"/>
  <c r="K12" i="175" s="1"/>
  <c r="J11" i="175"/>
  <c r="K11" i="175" s="1"/>
  <c r="J10" i="175"/>
  <c r="K10" i="175" s="1"/>
  <c r="J9" i="175"/>
  <c r="K9" i="175" s="1"/>
  <c r="J8" i="175"/>
  <c r="K8" i="175" s="1"/>
  <c r="J7" i="175"/>
  <c r="K7" i="175" s="1"/>
  <c r="J6" i="175"/>
  <c r="K6" i="175" s="1"/>
  <c r="J5" i="175"/>
  <c r="J4" i="175"/>
  <c r="K4" i="175" s="1"/>
  <c r="J39" i="174"/>
  <c r="K39" i="174" s="1"/>
  <c r="J38" i="174"/>
  <c r="J37" i="174"/>
  <c r="K37" i="174" s="1"/>
  <c r="J36" i="174"/>
  <c r="K36" i="174" s="1"/>
  <c r="J35" i="174"/>
  <c r="K35" i="174" s="1"/>
  <c r="J34" i="174"/>
  <c r="K34" i="174" s="1"/>
  <c r="J33" i="174"/>
  <c r="K33" i="174" s="1"/>
  <c r="J32" i="174"/>
  <c r="K32" i="174" s="1"/>
  <c r="J31" i="174"/>
  <c r="K31" i="174" s="1"/>
  <c r="J30" i="174"/>
  <c r="K30" i="174" s="1"/>
  <c r="J29" i="174"/>
  <c r="K29" i="174" s="1"/>
  <c r="J28" i="174"/>
  <c r="K28" i="174" s="1"/>
  <c r="J27" i="174"/>
  <c r="K27" i="174" s="1"/>
  <c r="J26" i="174"/>
  <c r="K26" i="174" s="1"/>
  <c r="J25" i="174"/>
  <c r="K25" i="174" s="1"/>
  <c r="J24" i="174"/>
  <c r="K24" i="174" s="1"/>
  <c r="J23" i="174"/>
  <c r="K23" i="174" s="1"/>
  <c r="J22" i="174"/>
  <c r="K22" i="174" s="1"/>
  <c r="J21" i="174"/>
  <c r="K21" i="174" s="1"/>
  <c r="J20" i="174"/>
  <c r="K20" i="174" s="1"/>
  <c r="J19" i="174"/>
  <c r="K19" i="174" s="1"/>
  <c r="J18" i="174"/>
  <c r="K18" i="174" s="1"/>
  <c r="J17" i="174"/>
  <c r="K17" i="174" s="1"/>
  <c r="J16" i="174"/>
  <c r="K16" i="174" s="1"/>
  <c r="J15" i="174"/>
  <c r="K15" i="174" s="1"/>
  <c r="J14" i="174"/>
  <c r="K14" i="174" s="1"/>
  <c r="J13" i="174"/>
  <c r="K13" i="174" s="1"/>
  <c r="J12" i="174"/>
  <c r="K12" i="174" s="1"/>
  <c r="J11" i="174"/>
  <c r="K11" i="174" s="1"/>
  <c r="J10" i="174"/>
  <c r="K10" i="174" s="1"/>
  <c r="J9" i="174"/>
  <c r="K9" i="174" s="1"/>
  <c r="J8" i="174"/>
  <c r="K8" i="174" s="1"/>
  <c r="J7" i="174"/>
  <c r="K7" i="174" s="1"/>
  <c r="J6" i="174"/>
  <c r="K6" i="174" s="1"/>
  <c r="J5" i="174"/>
  <c r="K5" i="174" s="1"/>
  <c r="J4" i="174"/>
  <c r="K4" i="174" s="1"/>
  <c r="J39" i="173"/>
  <c r="K39" i="173" s="1"/>
  <c r="J38" i="173"/>
  <c r="J37" i="173"/>
  <c r="K37" i="173" s="1"/>
  <c r="J36" i="173"/>
  <c r="K36" i="173" s="1"/>
  <c r="J35" i="173"/>
  <c r="K35" i="173" s="1"/>
  <c r="J34" i="173"/>
  <c r="K34" i="173" s="1"/>
  <c r="J33" i="173"/>
  <c r="K33" i="173" s="1"/>
  <c r="J32" i="173"/>
  <c r="K32" i="173" s="1"/>
  <c r="J31" i="173"/>
  <c r="K31" i="173" s="1"/>
  <c r="J30" i="173"/>
  <c r="K30" i="173" s="1"/>
  <c r="J29" i="173"/>
  <c r="K29" i="173" s="1"/>
  <c r="J28" i="173"/>
  <c r="K28" i="173" s="1"/>
  <c r="J27" i="173"/>
  <c r="K27" i="173" s="1"/>
  <c r="J26" i="173"/>
  <c r="K26" i="173" s="1"/>
  <c r="J25" i="173"/>
  <c r="K25" i="173" s="1"/>
  <c r="J24" i="173"/>
  <c r="K24" i="173" s="1"/>
  <c r="J23" i="173"/>
  <c r="K23" i="173" s="1"/>
  <c r="J22" i="173"/>
  <c r="K22" i="173" s="1"/>
  <c r="J21" i="173"/>
  <c r="K21" i="173" s="1"/>
  <c r="J20" i="173"/>
  <c r="K20" i="173" s="1"/>
  <c r="J19" i="173"/>
  <c r="K19" i="173" s="1"/>
  <c r="J18" i="173"/>
  <c r="K18" i="173" s="1"/>
  <c r="J17" i="173"/>
  <c r="K17" i="173" s="1"/>
  <c r="J16" i="173"/>
  <c r="K16" i="173" s="1"/>
  <c r="J15" i="173"/>
  <c r="K15" i="173" s="1"/>
  <c r="J14" i="173"/>
  <c r="K14" i="173" s="1"/>
  <c r="J13" i="173"/>
  <c r="K13" i="173" s="1"/>
  <c r="J12" i="173"/>
  <c r="K12" i="173" s="1"/>
  <c r="J11" i="173"/>
  <c r="K11" i="173" s="1"/>
  <c r="J10" i="173"/>
  <c r="K10" i="173" s="1"/>
  <c r="J9" i="173"/>
  <c r="K9" i="173" s="1"/>
  <c r="J8" i="173"/>
  <c r="J7" i="173"/>
  <c r="J6" i="173"/>
  <c r="K6" i="173" s="1"/>
  <c r="J5" i="173"/>
  <c r="K5" i="173" s="1"/>
  <c r="J4" i="173"/>
  <c r="K4" i="173" s="1"/>
  <c r="J39" i="172"/>
  <c r="K39" i="172" s="1"/>
  <c r="J38" i="172"/>
  <c r="J37" i="172"/>
  <c r="K37" i="172" s="1"/>
  <c r="J36" i="172"/>
  <c r="K36" i="172" s="1"/>
  <c r="J35" i="172"/>
  <c r="K35" i="172" s="1"/>
  <c r="J34" i="172"/>
  <c r="K34" i="172" s="1"/>
  <c r="J33" i="172"/>
  <c r="K33" i="172" s="1"/>
  <c r="J32" i="172"/>
  <c r="K32" i="172" s="1"/>
  <c r="J31" i="172"/>
  <c r="K31" i="172" s="1"/>
  <c r="J30" i="172"/>
  <c r="K30" i="172" s="1"/>
  <c r="J29" i="172"/>
  <c r="K29" i="172" s="1"/>
  <c r="J28" i="172"/>
  <c r="K28" i="172" s="1"/>
  <c r="J27" i="172"/>
  <c r="K27" i="172" s="1"/>
  <c r="J26" i="172"/>
  <c r="K26" i="172" s="1"/>
  <c r="J25" i="172"/>
  <c r="K25" i="172" s="1"/>
  <c r="J24" i="172"/>
  <c r="K24" i="172" s="1"/>
  <c r="J23" i="172"/>
  <c r="K23" i="172" s="1"/>
  <c r="J22" i="172"/>
  <c r="K22" i="172" s="1"/>
  <c r="J21" i="172"/>
  <c r="K21" i="172" s="1"/>
  <c r="J20" i="172"/>
  <c r="K20" i="172" s="1"/>
  <c r="J19" i="172"/>
  <c r="K19" i="172" s="1"/>
  <c r="J18" i="172"/>
  <c r="K18" i="172" s="1"/>
  <c r="J17" i="172"/>
  <c r="K17" i="172" s="1"/>
  <c r="J16" i="172"/>
  <c r="K16" i="172" s="1"/>
  <c r="J15" i="172"/>
  <c r="K15" i="172" s="1"/>
  <c r="J14" i="172"/>
  <c r="K14" i="172" s="1"/>
  <c r="J13" i="172"/>
  <c r="K13" i="172" s="1"/>
  <c r="J12" i="172"/>
  <c r="K12" i="172" s="1"/>
  <c r="J11" i="172"/>
  <c r="K11" i="172" s="1"/>
  <c r="J10" i="172"/>
  <c r="K10" i="172" s="1"/>
  <c r="J9" i="172"/>
  <c r="K9" i="172" s="1"/>
  <c r="J8" i="172"/>
  <c r="K8" i="172" s="1"/>
  <c r="J7" i="172"/>
  <c r="K7" i="172" s="1"/>
  <c r="J6" i="172"/>
  <c r="K6" i="172" s="1"/>
  <c r="J5" i="172"/>
  <c r="K5" i="172" s="1"/>
  <c r="J4" i="172"/>
  <c r="K4" i="172" s="1"/>
  <c r="J39" i="171"/>
  <c r="K39" i="171" s="1"/>
  <c r="J38" i="171"/>
  <c r="J37" i="171"/>
  <c r="K37" i="171" s="1"/>
  <c r="J36" i="171"/>
  <c r="K36" i="171" s="1"/>
  <c r="J35" i="171"/>
  <c r="K35" i="171" s="1"/>
  <c r="J34" i="171"/>
  <c r="K34" i="171" s="1"/>
  <c r="J33" i="171"/>
  <c r="K33" i="171" s="1"/>
  <c r="J32" i="171"/>
  <c r="K32" i="171" s="1"/>
  <c r="J31" i="171"/>
  <c r="K31" i="171" s="1"/>
  <c r="J30" i="171"/>
  <c r="K30" i="171" s="1"/>
  <c r="J29" i="171"/>
  <c r="K29" i="171" s="1"/>
  <c r="J28" i="171"/>
  <c r="K28" i="171" s="1"/>
  <c r="J27" i="171"/>
  <c r="K27" i="171" s="1"/>
  <c r="J26" i="171"/>
  <c r="K26" i="171" s="1"/>
  <c r="J25" i="171"/>
  <c r="K25" i="171" s="1"/>
  <c r="J24" i="171"/>
  <c r="K24" i="171" s="1"/>
  <c r="J23" i="171"/>
  <c r="K23" i="171" s="1"/>
  <c r="J22" i="171"/>
  <c r="K22" i="171" s="1"/>
  <c r="J21" i="171"/>
  <c r="K21" i="171" s="1"/>
  <c r="J20" i="171"/>
  <c r="K20" i="171" s="1"/>
  <c r="J19" i="171"/>
  <c r="K19" i="171" s="1"/>
  <c r="J18" i="171"/>
  <c r="K18" i="171" s="1"/>
  <c r="J17" i="171"/>
  <c r="K17" i="171" s="1"/>
  <c r="J16" i="171"/>
  <c r="K16" i="171" s="1"/>
  <c r="J15" i="171"/>
  <c r="K15" i="171" s="1"/>
  <c r="J14" i="171"/>
  <c r="K14" i="171" s="1"/>
  <c r="J13" i="171"/>
  <c r="K13" i="171" s="1"/>
  <c r="J12" i="171"/>
  <c r="K12" i="171" s="1"/>
  <c r="J11" i="171"/>
  <c r="K11" i="171" s="1"/>
  <c r="J10" i="171"/>
  <c r="K10" i="171" s="1"/>
  <c r="J9" i="171"/>
  <c r="K9" i="171" s="1"/>
  <c r="J8" i="171"/>
  <c r="K8" i="171" s="1"/>
  <c r="J7" i="171"/>
  <c r="K7" i="171" s="1"/>
  <c r="J6" i="171"/>
  <c r="K6" i="171" s="1"/>
  <c r="J5" i="171"/>
  <c r="K5" i="171" s="1"/>
  <c r="J4" i="171"/>
  <c r="K4" i="171" s="1"/>
  <c r="J39" i="170"/>
  <c r="K39" i="170" s="1"/>
  <c r="J38" i="170"/>
  <c r="J37" i="170"/>
  <c r="K37" i="170" s="1"/>
  <c r="J36" i="170"/>
  <c r="K36" i="170" s="1"/>
  <c r="J35" i="170"/>
  <c r="K35" i="170" s="1"/>
  <c r="J34" i="170"/>
  <c r="K34" i="170" s="1"/>
  <c r="J33" i="170"/>
  <c r="K33" i="170" s="1"/>
  <c r="J32" i="170"/>
  <c r="K32" i="170" s="1"/>
  <c r="J31" i="170"/>
  <c r="K31" i="170" s="1"/>
  <c r="J30" i="170"/>
  <c r="K30" i="170" s="1"/>
  <c r="J29" i="170"/>
  <c r="K29" i="170" s="1"/>
  <c r="J28" i="170"/>
  <c r="K28" i="170" s="1"/>
  <c r="J27" i="170"/>
  <c r="K27" i="170" s="1"/>
  <c r="J26" i="170"/>
  <c r="K26" i="170" s="1"/>
  <c r="J25" i="170"/>
  <c r="K25" i="170" s="1"/>
  <c r="J24" i="170"/>
  <c r="K24" i="170" s="1"/>
  <c r="J23" i="170"/>
  <c r="K23" i="170" s="1"/>
  <c r="J22" i="170"/>
  <c r="K22" i="170" s="1"/>
  <c r="J21" i="170"/>
  <c r="K21" i="170" s="1"/>
  <c r="J20" i="170"/>
  <c r="K20" i="170" s="1"/>
  <c r="J19" i="170"/>
  <c r="K19" i="170" s="1"/>
  <c r="J18" i="170"/>
  <c r="K18" i="170" s="1"/>
  <c r="J17" i="170"/>
  <c r="K17" i="170" s="1"/>
  <c r="J16" i="170"/>
  <c r="K16" i="170" s="1"/>
  <c r="J15" i="170"/>
  <c r="K15" i="170" s="1"/>
  <c r="J14" i="170"/>
  <c r="K14" i="170" s="1"/>
  <c r="J13" i="170"/>
  <c r="K13" i="170" s="1"/>
  <c r="J12" i="170"/>
  <c r="K12" i="170" s="1"/>
  <c r="J11" i="170"/>
  <c r="K11" i="170" s="1"/>
  <c r="J10" i="170"/>
  <c r="K10" i="170" s="1"/>
  <c r="J9" i="170"/>
  <c r="K9" i="170" s="1"/>
  <c r="J8" i="170"/>
  <c r="K8" i="170" s="1"/>
  <c r="J7" i="170"/>
  <c r="K7" i="170" s="1"/>
  <c r="J6" i="170"/>
  <c r="K6" i="170" s="1"/>
  <c r="J5" i="170"/>
  <c r="K5" i="170" s="1"/>
  <c r="J4" i="170"/>
  <c r="K4" i="170" s="1"/>
  <c r="J39" i="169"/>
  <c r="K39" i="169" s="1"/>
  <c r="J38" i="169"/>
  <c r="J37" i="169"/>
  <c r="K37" i="169" s="1"/>
  <c r="J36" i="169"/>
  <c r="K36" i="169" s="1"/>
  <c r="J35" i="169"/>
  <c r="K35" i="169" s="1"/>
  <c r="K34" i="169"/>
  <c r="J34" i="169"/>
  <c r="J33" i="169"/>
  <c r="K33" i="169" s="1"/>
  <c r="J32" i="169"/>
  <c r="K32" i="169" s="1"/>
  <c r="J31" i="169"/>
  <c r="K31" i="169" s="1"/>
  <c r="J30" i="169"/>
  <c r="K30" i="169" s="1"/>
  <c r="J29" i="169"/>
  <c r="K29" i="169" s="1"/>
  <c r="J28" i="169"/>
  <c r="K28" i="169" s="1"/>
  <c r="J27" i="169"/>
  <c r="K27" i="169" s="1"/>
  <c r="J26" i="169"/>
  <c r="K26" i="169" s="1"/>
  <c r="J25" i="169"/>
  <c r="K25" i="169" s="1"/>
  <c r="J24" i="169"/>
  <c r="K24" i="169" s="1"/>
  <c r="J23" i="169"/>
  <c r="K23" i="169" s="1"/>
  <c r="J22" i="169"/>
  <c r="K22" i="169" s="1"/>
  <c r="J21" i="169"/>
  <c r="K21" i="169" s="1"/>
  <c r="J20" i="169"/>
  <c r="K20" i="169" s="1"/>
  <c r="J19" i="169"/>
  <c r="K19" i="169" s="1"/>
  <c r="J18" i="169"/>
  <c r="K18" i="169" s="1"/>
  <c r="J17" i="169"/>
  <c r="K17" i="169" s="1"/>
  <c r="J16" i="169"/>
  <c r="K16" i="169" s="1"/>
  <c r="J15" i="169"/>
  <c r="K15" i="169" s="1"/>
  <c r="J14" i="169"/>
  <c r="K14" i="169" s="1"/>
  <c r="J13" i="169"/>
  <c r="K13" i="169" s="1"/>
  <c r="J12" i="169"/>
  <c r="K12" i="169" s="1"/>
  <c r="J11" i="169"/>
  <c r="K11" i="169" s="1"/>
  <c r="J10" i="169"/>
  <c r="K10" i="169" s="1"/>
  <c r="J9" i="169"/>
  <c r="K9" i="169" s="1"/>
  <c r="J8" i="169"/>
  <c r="K8" i="169" s="1"/>
  <c r="J7" i="169"/>
  <c r="K7" i="169" s="1"/>
  <c r="J6" i="169"/>
  <c r="K6" i="169" s="1"/>
  <c r="J5" i="169"/>
  <c r="K5" i="169" s="1"/>
  <c r="J4" i="169"/>
  <c r="K4" i="169" s="1"/>
  <c r="J39" i="168"/>
  <c r="K39" i="168" s="1"/>
  <c r="J38" i="168"/>
  <c r="J37" i="168"/>
  <c r="K37" i="168" s="1"/>
  <c r="J36" i="168"/>
  <c r="K36" i="168" s="1"/>
  <c r="J35" i="168"/>
  <c r="K35" i="168" s="1"/>
  <c r="J34" i="168"/>
  <c r="K34" i="168" s="1"/>
  <c r="J33" i="168"/>
  <c r="K33" i="168" s="1"/>
  <c r="J32" i="168"/>
  <c r="K32" i="168" s="1"/>
  <c r="J31" i="168"/>
  <c r="K31" i="168" s="1"/>
  <c r="J30" i="168"/>
  <c r="K30" i="168" s="1"/>
  <c r="J29" i="168"/>
  <c r="K29" i="168" s="1"/>
  <c r="J28" i="168"/>
  <c r="K28" i="168" s="1"/>
  <c r="J27" i="168"/>
  <c r="K27" i="168" s="1"/>
  <c r="J26" i="168"/>
  <c r="K26" i="168" s="1"/>
  <c r="J25" i="168"/>
  <c r="K25" i="168" s="1"/>
  <c r="J24" i="168"/>
  <c r="K24" i="168" s="1"/>
  <c r="J23" i="168"/>
  <c r="K23" i="168" s="1"/>
  <c r="J22" i="168"/>
  <c r="K22" i="168" s="1"/>
  <c r="J21" i="168"/>
  <c r="K21" i="168" s="1"/>
  <c r="J20" i="168"/>
  <c r="K20" i="168" s="1"/>
  <c r="J19" i="168"/>
  <c r="K19" i="168" s="1"/>
  <c r="K18" i="168"/>
  <c r="J18" i="168"/>
  <c r="J17" i="168"/>
  <c r="K17" i="168" s="1"/>
  <c r="J16" i="168"/>
  <c r="K16" i="168" s="1"/>
  <c r="J15" i="168"/>
  <c r="K15" i="168" s="1"/>
  <c r="J14" i="168"/>
  <c r="K14" i="168" s="1"/>
  <c r="J13" i="168"/>
  <c r="K13" i="168" s="1"/>
  <c r="J12" i="168"/>
  <c r="K12" i="168" s="1"/>
  <c r="J11" i="168"/>
  <c r="K11" i="168" s="1"/>
  <c r="J10" i="168"/>
  <c r="K10" i="168" s="1"/>
  <c r="J9" i="168"/>
  <c r="K9" i="168" s="1"/>
  <c r="J8" i="168"/>
  <c r="K8" i="168" s="1"/>
  <c r="J7" i="168"/>
  <c r="K7" i="168" s="1"/>
  <c r="J6" i="168"/>
  <c r="K6" i="168" s="1"/>
  <c r="J5" i="168"/>
  <c r="K5" i="168" s="1"/>
  <c r="J4" i="168"/>
  <c r="K4" i="168" s="1"/>
  <c r="J39" i="167"/>
  <c r="K39" i="167" s="1"/>
  <c r="J38" i="167"/>
  <c r="J37" i="167"/>
  <c r="K37" i="167" s="1"/>
  <c r="J36" i="167"/>
  <c r="K36" i="167" s="1"/>
  <c r="J35" i="167"/>
  <c r="K35" i="167" s="1"/>
  <c r="J34" i="167"/>
  <c r="K34" i="167" s="1"/>
  <c r="J33" i="167"/>
  <c r="K33" i="167" s="1"/>
  <c r="J32" i="167"/>
  <c r="K32" i="167" s="1"/>
  <c r="J31" i="167"/>
  <c r="K31" i="167" s="1"/>
  <c r="J30" i="167"/>
  <c r="K30" i="167" s="1"/>
  <c r="J29" i="167"/>
  <c r="K29" i="167" s="1"/>
  <c r="J28" i="167"/>
  <c r="K28" i="167" s="1"/>
  <c r="J27" i="167"/>
  <c r="K27" i="167" s="1"/>
  <c r="J26" i="167"/>
  <c r="K26" i="167" s="1"/>
  <c r="J25" i="167"/>
  <c r="K25" i="167" s="1"/>
  <c r="J24" i="167"/>
  <c r="K24" i="167" s="1"/>
  <c r="J23" i="167"/>
  <c r="K23" i="167" s="1"/>
  <c r="J22" i="167"/>
  <c r="K22" i="167" s="1"/>
  <c r="J21" i="167"/>
  <c r="K21" i="167" s="1"/>
  <c r="J20" i="167"/>
  <c r="K20" i="167" s="1"/>
  <c r="J19" i="167"/>
  <c r="K19" i="167" s="1"/>
  <c r="J18" i="167"/>
  <c r="K18" i="167" s="1"/>
  <c r="J17" i="167"/>
  <c r="K17" i="167" s="1"/>
  <c r="J16" i="167"/>
  <c r="K16" i="167" s="1"/>
  <c r="J15" i="167"/>
  <c r="K15" i="167" s="1"/>
  <c r="J14" i="167"/>
  <c r="K14" i="167" s="1"/>
  <c r="J13" i="167"/>
  <c r="K13" i="167" s="1"/>
  <c r="J12" i="167"/>
  <c r="K12" i="167" s="1"/>
  <c r="J11" i="167"/>
  <c r="K11" i="167" s="1"/>
  <c r="J10" i="167"/>
  <c r="K10" i="167" s="1"/>
  <c r="J9" i="167"/>
  <c r="K9" i="167" s="1"/>
  <c r="J8" i="167"/>
  <c r="K8" i="167" s="1"/>
  <c r="J7" i="167"/>
  <c r="K7" i="167" s="1"/>
  <c r="J6" i="167"/>
  <c r="K6" i="167" s="1"/>
  <c r="J5" i="167"/>
  <c r="K5" i="167" s="1"/>
  <c r="J4" i="167"/>
  <c r="K4" i="167" s="1"/>
  <c r="J39" i="166"/>
  <c r="K39" i="166" s="1"/>
  <c r="J38" i="166"/>
  <c r="J37" i="166"/>
  <c r="K37" i="166" s="1"/>
  <c r="J36" i="166"/>
  <c r="K36" i="166" s="1"/>
  <c r="J35" i="166"/>
  <c r="K35" i="166" s="1"/>
  <c r="J34" i="166"/>
  <c r="K34" i="166" s="1"/>
  <c r="J33" i="166"/>
  <c r="K33" i="166" s="1"/>
  <c r="J32" i="166"/>
  <c r="K32" i="166" s="1"/>
  <c r="J31" i="166"/>
  <c r="K31" i="166" s="1"/>
  <c r="J30" i="166"/>
  <c r="K30" i="166" s="1"/>
  <c r="J29" i="166"/>
  <c r="K29" i="166" s="1"/>
  <c r="J28" i="166"/>
  <c r="K28" i="166" s="1"/>
  <c r="J27" i="166"/>
  <c r="K27" i="166" s="1"/>
  <c r="J26" i="166"/>
  <c r="K26" i="166" s="1"/>
  <c r="J25" i="166"/>
  <c r="K25" i="166" s="1"/>
  <c r="J24" i="166"/>
  <c r="K24" i="166" s="1"/>
  <c r="J23" i="166"/>
  <c r="K23" i="166" s="1"/>
  <c r="J22" i="166"/>
  <c r="K22" i="166" s="1"/>
  <c r="J21" i="166"/>
  <c r="K21" i="166" s="1"/>
  <c r="J20" i="166"/>
  <c r="K20" i="166" s="1"/>
  <c r="J19" i="166"/>
  <c r="K19" i="166" s="1"/>
  <c r="J18" i="166"/>
  <c r="K18" i="166" s="1"/>
  <c r="J17" i="166"/>
  <c r="K17" i="166" s="1"/>
  <c r="J16" i="166"/>
  <c r="K16" i="166" s="1"/>
  <c r="J15" i="166"/>
  <c r="K15" i="166" s="1"/>
  <c r="J14" i="166"/>
  <c r="K14" i="166" s="1"/>
  <c r="J13" i="166"/>
  <c r="K13" i="166" s="1"/>
  <c r="J12" i="166"/>
  <c r="K12" i="166" s="1"/>
  <c r="J11" i="166"/>
  <c r="K11" i="166" s="1"/>
  <c r="J10" i="166"/>
  <c r="K10" i="166" s="1"/>
  <c r="J9" i="166"/>
  <c r="K9" i="166" s="1"/>
  <c r="J8" i="166"/>
  <c r="K8" i="166" s="1"/>
  <c r="J7" i="166"/>
  <c r="K7" i="166" s="1"/>
  <c r="J6" i="166"/>
  <c r="K6" i="166" s="1"/>
  <c r="J5" i="166"/>
  <c r="K5" i="166" s="1"/>
  <c r="J4" i="166"/>
  <c r="K4" i="166" s="1"/>
  <c r="J39" i="165"/>
  <c r="J38" i="165"/>
  <c r="J37" i="165"/>
  <c r="K37" i="165" s="1"/>
  <c r="J36" i="165"/>
  <c r="K36" i="165" s="1"/>
  <c r="J35" i="165"/>
  <c r="K35" i="165" s="1"/>
  <c r="J34" i="165"/>
  <c r="K34" i="165" s="1"/>
  <c r="J33" i="165"/>
  <c r="K33" i="165" s="1"/>
  <c r="J32" i="165"/>
  <c r="K32" i="165" s="1"/>
  <c r="J31" i="165"/>
  <c r="K31" i="165" s="1"/>
  <c r="J30" i="165"/>
  <c r="K30" i="165" s="1"/>
  <c r="J29" i="165"/>
  <c r="K29" i="165" s="1"/>
  <c r="J28" i="165"/>
  <c r="K28" i="165" s="1"/>
  <c r="J27" i="165"/>
  <c r="K27" i="165" s="1"/>
  <c r="J26" i="165"/>
  <c r="K26" i="165" s="1"/>
  <c r="J25" i="165"/>
  <c r="K25" i="165" s="1"/>
  <c r="J24" i="165"/>
  <c r="K24" i="165" s="1"/>
  <c r="J23" i="165"/>
  <c r="K23" i="165" s="1"/>
  <c r="J22" i="165"/>
  <c r="K22" i="165" s="1"/>
  <c r="J21" i="165"/>
  <c r="K21" i="165" s="1"/>
  <c r="J20" i="165"/>
  <c r="K20" i="165" s="1"/>
  <c r="J19" i="165"/>
  <c r="K19" i="165" s="1"/>
  <c r="J18" i="165"/>
  <c r="K18" i="165" s="1"/>
  <c r="J17" i="165"/>
  <c r="K17" i="165" s="1"/>
  <c r="J16" i="165"/>
  <c r="K16" i="165" s="1"/>
  <c r="J15" i="165"/>
  <c r="K15" i="165" s="1"/>
  <c r="J14" i="165"/>
  <c r="K14" i="165" s="1"/>
  <c r="J13" i="165"/>
  <c r="K13" i="165" s="1"/>
  <c r="J12" i="165"/>
  <c r="K12" i="165" s="1"/>
  <c r="J11" i="165"/>
  <c r="K11" i="165" s="1"/>
  <c r="J10" i="165"/>
  <c r="K10" i="165" s="1"/>
  <c r="J9" i="165"/>
  <c r="K9" i="165" s="1"/>
  <c r="J8" i="165"/>
  <c r="K8" i="165" s="1"/>
  <c r="J7" i="165"/>
  <c r="K7" i="165" s="1"/>
  <c r="J6" i="165"/>
  <c r="K6" i="165" s="1"/>
  <c r="J5" i="165"/>
  <c r="K5" i="165" s="1"/>
  <c r="J4" i="165"/>
  <c r="K4" i="165" s="1"/>
  <c r="J39" i="164"/>
  <c r="K39" i="164" s="1"/>
  <c r="J38" i="164"/>
  <c r="J37" i="164"/>
  <c r="K37" i="164" s="1"/>
  <c r="J36" i="164"/>
  <c r="K36" i="164" s="1"/>
  <c r="J35" i="164"/>
  <c r="K35" i="164" s="1"/>
  <c r="J34" i="164"/>
  <c r="K34" i="164" s="1"/>
  <c r="J33" i="164"/>
  <c r="K33" i="164" s="1"/>
  <c r="J32" i="164"/>
  <c r="K32" i="164" s="1"/>
  <c r="J31" i="164"/>
  <c r="K31" i="164" s="1"/>
  <c r="J30" i="164"/>
  <c r="K30" i="164" s="1"/>
  <c r="J29" i="164"/>
  <c r="K29" i="164" s="1"/>
  <c r="J28" i="164"/>
  <c r="K28" i="164" s="1"/>
  <c r="J27" i="164"/>
  <c r="K27" i="164" s="1"/>
  <c r="J26" i="164"/>
  <c r="K26" i="164" s="1"/>
  <c r="J25" i="164"/>
  <c r="K25" i="164" s="1"/>
  <c r="J24" i="164"/>
  <c r="K24" i="164" s="1"/>
  <c r="J23" i="164"/>
  <c r="K23" i="164" s="1"/>
  <c r="J22" i="164"/>
  <c r="K22" i="164" s="1"/>
  <c r="J21" i="164"/>
  <c r="K21" i="164" s="1"/>
  <c r="J20" i="164"/>
  <c r="K20" i="164" s="1"/>
  <c r="J19" i="164"/>
  <c r="K19" i="164" s="1"/>
  <c r="J18" i="164"/>
  <c r="K18" i="164" s="1"/>
  <c r="J17" i="164"/>
  <c r="K17" i="164" s="1"/>
  <c r="J16" i="164"/>
  <c r="K16" i="164" s="1"/>
  <c r="J15" i="164"/>
  <c r="K15" i="164" s="1"/>
  <c r="J14" i="164"/>
  <c r="K14" i="164" s="1"/>
  <c r="J13" i="164"/>
  <c r="K13" i="164" s="1"/>
  <c r="J12" i="164"/>
  <c r="K12" i="164" s="1"/>
  <c r="J11" i="164"/>
  <c r="K11" i="164" s="1"/>
  <c r="J10" i="164"/>
  <c r="K10" i="164" s="1"/>
  <c r="J9" i="164"/>
  <c r="K9" i="164" s="1"/>
  <c r="J8" i="164"/>
  <c r="K8" i="164" s="1"/>
  <c r="J7" i="164"/>
  <c r="K7" i="164" s="1"/>
  <c r="J6" i="164"/>
  <c r="J5" i="164"/>
  <c r="K5" i="164" s="1"/>
  <c r="J4" i="164"/>
  <c r="K4" i="164" s="1"/>
  <c r="J39" i="163"/>
  <c r="K39" i="163" s="1"/>
  <c r="J38" i="163"/>
  <c r="J37" i="163"/>
  <c r="K37" i="163" s="1"/>
  <c r="J36" i="163"/>
  <c r="K36" i="163" s="1"/>
  <c r="J35" i="163"/>
  <c r="K35" i="163" s="1"/>
  <c r="J34" i="163"/>
  <c r="K34" i="163" s="1"/>
  <c r="J33" i="163"/>
  <c r="K33" i="163" s="1"/>
  <c r="J32" i="163"/>
  <c r="K32" i="163" s="1"/>
  <c r="J31" i="163"/>
  <c r="K31" i="163" s="1"/>
  <c r="J30" i="163"/>
  <c r="K30" i="163" s="1"/>
  <c r="J29" i="163"/>
  <c r="K29" i="163" s="1"/>
  <c r="J28" i="163"/>
  <c r="K28" i="163" s="1"/>
  <c r="J27" i="163"/>
  <c r="K27" i="163" s="1"/>
  <c r="J26" i="163"/>
  <c r="K26" i="163" s="1"/>
  <c r="J25" i="163"/>
  <c r="K25" i="163" s="1"/>
  <c r="J24" i="163"/>
  <c r="K24" i="163" s="1"/>
  <c r="J23" i="163"/>
  <c r="K23" i="163" s="1"/>
  <c r="J22" i="163"/>
  <c r="K22" i="163" s="1"/>
  <c r="J21" i="163"/>
  <c r="K21" i="163" s="1"/>
  <c r="J20" i="163"/>
  <c r="K20" i="163" s="1"/>
  <c r="J19" i="163"/>
  <c r="K19" i="163" s="1"/>
  <c r="J18" i="163"/>
  <c r="K18" i="163" s="1"/>
  <c r="J17" i="163"/>
  <c r="K17" i="163" s="1"/>
  <c r="J16" i="163"/>
  <c r="K16" i="163" s="1"/>
  <c r="J15" i="163"/>
  <c r="K15" i="163" s="1"/>
  <c r="J14" i="163"/>
  <c r="K14" i="163" s="1"/>
  <c r="J13" i="163"/>
  <c r="K13" i="163" s="1"/>
  <c r="J12" i="163"/>
  <c r="K12" i="163" s="1"/>
  <c r="J11" i="163"/>
  <c r="K11" i="163" s="1"/>
  <c r="J10" i="163"/>
  <c r="K10" i="163" s="1"/>
  <c r="J9" i="163"/>
  <c r="K9" i="163" s="1"/>
  <c r="J8" i="163"/>
  <c r="K8" i="163" s="1"/>
  <c r="J7" i="163"/>
  <c r="K7" i="163" s="1"/>
  <c r="J6" i="163"/>
  <c r="K6" i="163" s="1"/>
  <c r="J5" i="163"/>
  <c r="K5" i="163" s="1"/>
  <c r="J4" i="163"/>
  <c r="K4" i="163" s="1"/>
  <c r="M40" i="150"/>
  <c r="N40" i="150"/>
  <c r="O40" i="150"/>
  <c r="P40" i="150"/>
  <c r="Q40" i="150"/>
  <c r="R40" i="150"/>
  <c r="S40" i="150"/>
  <c r="T40" i="150"/>
  <c r="U40" i="150"/>
  <c r="V40" i="150"/>
  <c r="W40" i="150"/>
  <c r="X40" i="150"/>
  <c r="Y40" i="150"/>
  <c r="Z40" i="150"/>
  <c r="J8" i="150"/>
  <c r="K8" i="150"/>
  <c r="J38" i="150"/>
  <c r="L40" i="150"/>
  <c r="J12" i="150"/>
  <c r="K12" i="150"/>
  <c r="J30" i="150"/>
  <c r="K30" i="150" s="1"/>
  <c r="J39" i="150"/>
  <c r="K39" i="150" s="1"/>
  <c r="J7" i="150"/>
  <c r="K7" i="150" s="1"/>
  <c r="J9" i="150"/>
  <c r="K9" i="150" s="1"/>
  <c r="J10" i="150"/>
  <c r="K10" i="150" s="1"/>
  <c r="J11" i="150"/>
  <c r="K11" i="150" s="1"/>
  <c r="J13" i="150"/>
  <c r="K13" i="150" s="1"/>
  <c r="J14" i="150"/>
  <c r="K14" i="150" s="1"/>
  <c r="J15" i="150"/>
  <c r="K15" i="150" s="1"/>
  <c r="J16" i="150"/>
  <c r="K16" i="150" s="1"/>
  <c r="J17" i="150"/>
  <c r="K17" i="150" s="1"/>
  <c r="J18" i="150"/>
  <c r="K18" i="150" s="1"/>
  <c r="J19" i="150"/>
  <c r="K19" i="150" s="1"/>
  <c r="J20" i="150"/>
  <c r="K20" i="150" s="1"/>
  <c r="J21" i="150"/>
  <c r="K21" i="150" s="1"/>
  <c r="J22" i="150"/>
  <c r="K22" i="150" s="1"/>
  <c r="J23" i="150"/>
  <c r="K23" i="150" s="1"/>
  <c r="J24" i="150"/>
  <c r="K24" i="150" s="1"/>
  <c r="J25" i="150"/>
  <c r="K25" i="150" s="1"/>
  <c r="J26" i="150"/>
  <c r="K26" i="150" s="1"/>
  <c r="J27" i="150"/>
  <c r="K27" i="150" s="1"/>
  <c r="J28" i="150"/>
  <c r="K28" i="150" s="1"/>
  <c r="J29" i="150"/>
  <c r="K29" i="150" s="1"/>
  <c r="J31" i="150"/>
  <c r="K31" i="150" s="1"/>
  <c r="J32" i="150"/>
  <c r="K32" i="150" s="1"/>
  <c r="J33" i="150"/>
  <c r="K33" i="150" s="1"/>
  <c r="J34" i="150"/>
  <c r="K34" i="150" s="1"/>
  <c r="J35" i="150"/>
  <c r="K35" i="150" s="1"/>
  <c r="J36" i="150"/>
  <c r="K36" i="150" s="1"/>
  <c r="J37" i="150"/>
  <c r="K37" i="150" s="1"/>
  <c r="J4" i="150"/>
  <c r="K8" i="173" l="1"/>
  <c r="J7" i="162"/>
  <c r="K39" i="165"/>
  <c r="J38" i="162"/>
  <c r="K6" i="164"/>
  <c r="J5" i="162"/>
  <c r="M5" i="162" s="1"/>
  <c r="K7" i="173"/>
  <c r="J6" i="162"/>
  <c r="K5" i="175"/>
  <c r="J3" i="162"/>
  <c r="M3" i="162" s="1"/>
  <c r="K7" i="162" l="1"/>
  <c r="M7" i="162"/>
  <c r="M38" i="162"/>
  <c r="K38" i="162"/>
  <c r="M6" i="162"/>
  <c r="K6" i="162"/>
  <c r="L3" i="162"/>
  <c r="L4" i="162"/>
  <c r="L5" i="162"/>
  <c r="J6" i="150"/>
  <c r="K6" i="150" s="1"/>
  <c r="J5" i="150"/>
  <c r="K4" i="150"/>
  <c r="K5" i="150" l="1"/>
  <c r="J4" i="162"/>
  <c r="M4" i="162" s="1"/>
  <c r="L39" i="162"/>
  <c r="D45" i="162" s="1"/>
  <c r="B42" i="162"/>
  <c r="M39" i="162" l="1"/>
  <c r="D46" i="162" s="1"/>
  <c r="K5" i="162"/>
  <c r="K3" i="162" l="1"/>
  <c r="D48" i="162"/>
  <c r="K4" i="162"/>
  <c r="K39" i="162" l="1"/>
</calcChain>
</file>

<file path=xl/comments1.xml><?xml version="1.0" encoding="utf-8"?>
<comments xmlns="http://schemas.openxmlformats.org/spreadsheetml/2006/main">
  <authors>
    <author>tc={352E877B-F4FC-4C29-967C-8FECB93FBA2B}</author>
    <author>tc={C63343EC-96FA-455D-AFF0-D253D2F3497A}</author>
  </authors>
  <commentList>
    <comment ref="I5" authorId="0" shapeId="0">
      <text>
        <r>
          <rPr>
            <sz val="10"/>
            <rFont val="Arial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Cota referente ao aditivo cedida ao CAV em 17/05/24.</t>
        </r>
      </text>
    </comment>
    <comment ref="I7" authorId="1" shapeId="0">
      <text>
        <r>
          <rPr>
            <sz val="10"/>
            <rFont val="Arial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Cota referente ao aditivo cedida ao CESMO em 13/05/24.</t>
        </r>
      </text>
    </comment>
  </commentList>
</comments>
</file>

<file path=xl/sharedStrings.xml><?xml version="1.0" encoding="utf-8"?>
<sst xmlns="http://schemas.openxmlformats.org/spreadsheetml/2006/main" count="3590" uniqueCount="148">
  <si>
    <t>Saldo / Automático</t>
  </si>
  <si>
    <t>...../...../......</t>
  </si>
  <si>
    <t>ALERTA</t>
  </si>
  <si>
    <t>Item</t>
  </si>
  <si>
    <t>Qtde Registrada</t>
  </si>
  <si>
    <t>Quantidade Utilizada</t>
  </si>
  <si>
    <t>SALDO</t>
  </si>
  <si>
    <t>Valor Total Registrado</t>
  </si>
  <si>
    <t>Valor Total Utilizado</t>
  </si>
  <si>
    <t>Valor Utilizado</t>
  </si>
  <si>
    <t>% Aditivos</t>
  </si>
  <si>
    <t>% Utilizado</t>
  </si>
  <si>
    <t>Especificação</t>
  </si>
  <si>
    <t>Grupo-Classe</t>
  </si>
  <si>
    <t>Código NUC</t>
  </si>
  <si>
    <t>Empresa</t>
  </si>
  <si>
    <t>Preço  Unitário</t>
  </si>
  <si>
    <t xml:space="preserve">Valor Total da Ata </t>
  </si>
  <si>
    <t>13-01</t>
  </si>
  <si>
    <t>Detalhamento</t>
  </si>
  <si>
    <t>449052.35</t>
  </si>
  <si>
    <t>449052 35</t>
  </si>
  <si>
    <t>00472 3 349</t>
  </si>
  <si>
    <t>04181 5 055</t>
  </si>
  <si>
    <t xml:space="preserve">13 01 </t>
  </si>
  <si>
    <t>PROCESSO: PE 1749/2023/UDESC</t>
  </si>
  <si>
    <r>
      <t xml:space="preserve">VIGÊNCIA DA ATA: 06/03/2024 </t>
    </r>
    <r>
      <rPr>
        <b/>
        <sz val="11"/>
        <rFont val="Calibri"/>
        <family val="2"/>
        <scheme val="minor"/>
      </rPr>
      <t>até 06/03/2025</t>
    </r>
  </si>
  <si>
    <t>CENTRO PARTICIPANTE: REITORIA</t>
  </si>
  <si>
    <t>Marca /Modelo</t>
  </si>
  <si>
    <t xml:space="preserve"> AF nº  xxxx/2024 Qtde.</t>
  </si>
  <si>
    <t>LENOVO TECNOLOGIA (BRASIL) LIMITADA, CNPJ 07.275.920/0001-61</t>
  </si>
  <si>
    <t>Microcomputador Básico Completo</t>
  </si>
  <si>
    <t>LENOVO / THINKCENTRE M75S</t>
  </si>
  <si>
    <t>00472-3-320</t>
  </si>
  <si>
    <t>Microcomputador Avançado Completo</t>
  </si>
  <si>
    <t>LENOVO / THINKCENTRE M90S</t>
  </si>
  <si>
    <t>00472-3-321</t>
  </si>
  <si>
    <t>MICROTECNICA INFORMATICA LTDA, CNPJ 01.590.728/0009-30</t>
  </si>
  <si>
    <t>Notebook Básico</t>
  </si>
  <si>
    <t>LENOVO / K14 GEN1 - Procedência Nacional.</t>
  </si>
  <si>
    <t>04181-5-035</t>
  </si>
  <si>
    <t>ATHENAS AUTOMACAO LTDA, CNPJ 01.425.676/0003-51</t>
  </si>
  <si>
    <t>Notebook Avançado</t>
  </si>
  <si>
    <t xml:space="preserve">Lenovo / ThinkPad E14 Gen5 AMD </t>
  </si>
  <si>
    <t>04181-5-055</t>
  </si>
  <si>
    <t>DATEN TECNOLOGIA LTDA, CNPJ 04.602.789/0001-01</t>
  </si>
  <si>
    <t>Monitor 23,8''</t>
  </si>
  <si>
    <t>DATEN / DM238</t>
  </si>
  <si>
    <t>13 04</t>
  </si>
  <si>
    <t xml:space="preserve">12527 0 001 </t>
  </si>
  <si>
    <t>REPREMIG REPRESENTAÇÃO E COMERCIO DE MINAS GERAIS LTDA, CNPJ 65.149.197/0002-51</t>
  </si>
  <si>
    <t>Monitor 27''</t>
  </si>
  <si>
    <t>AOC / 27P2Q</t>
  </si>
  <si>
    <t xml:space="preserve">13 04 </t>
  </si>
  <si>
    <t>12527 0 002</t>
  </si>
  <si>
    <t>Dock para Notebook</t>
  </si>
  <si>
    <t>Lenovo / ThinkPad Universal USB-C Dock – 40AY0090</t>
  </si>
  <si>
    <t xml:space="preserve">13 05 </t>
  </si>
  <si>
    <t>12085 5 001</t>
  </si>
  <si>
    <t>MWV WEB SITE COMÉRCIO DE PRODUTOS ELETROELETRÔNICOS LTDA ME, CNPJ 10.513.136/0001-59</t>
  </si>
  <si>
    <t>Mesa Digitalizadora (BC)</t>
  </si>
  <si>
    <t>Wacom Cintiq 16 Pen DTK1660K0A1</t>
  </si>
  <si>
    <t>13 01</t>
  </si>
  <si>
    <t>00464 2 001</t>
  </si>
  <si>
    <t>KLEBER MACHADO &amp; CIA LTDA, CNPJ 11.118.645/0001-40</t>
  </si>
  <si>
    <t>Monitor 4K 27'' (CEART)</t>
  </si>
  <si>
    <t>DELL / PQ2723QE</t>
  </si>
  <si>
    <t>3D CRIAR CONSULTORIA E COMERCIO DE SOLUÇÕES DIGITAIS LTDA, CNPJ 08.068.098/0001-20</t>
  </si>
  <si>
    <t>Impressora 3D Multifuncional ((CEART)</t>
  </si>
  <si>
    <t>SNAPMAKER / 	ARTISAN 3 EM 1 COM GABINETE</t>
  </si>
  <si>
    <t>00471 5 224</t>
  </si>
  <si>
    <t>Impressora 3D Resina (CEART)</t>
  </si>
  <si>
    <t>FORMLABS / FORM 3 + COMPLETA</t>
  </si>
  <si>
    <t>MASTERBIDS SUPORTE EM INFORMATICA LTDA, CNPJ 52.017.064/0001-07</t>
  </si>
  <si>
    <t>Mesa Digitalizadora (CEART)</t>
  </si>
  <si>
    <t>WACOM / Intuos PRO</t>
  </si>
  <si>
    <t>COMP1 INFORMÁTICA LTDA, CNPJ 17.299.299/0001-20</t>
  </si>
  <si>
    <t>Microcomputador Avançado (CAV)</t>
  </si>
  <si>
    <t>Comp4 + AOC / Cougar Plus + 27G2/BK</t>
  </si>
  <si>
    <t>Microcomputador Gamer (CCT)</t>
  </si>
  <si>
    <t>DELL / 	ALIENWARE AURORA R15</t>
  </si>
  <si>
    <t xml:space="preserve">ATHENAS AUTOMACAO LTDA, CNPJ 01.425.676/0003-51
</t>
  </si>
  <si>
    <t>Estação de Trabalho "WorkStation" (CCT)</t>
  </si>
  <si>
    <t>Lenovo / ThinkStation P3TW</t>
  </si>
  <si>
    <t>Carro de Armazenamento de Notebooks (CEAVI)</t>
  </si>
  <si>
    <t>TES/GUARDIAN K4-24H</t>
  </si>
  <si>
    <t>6490-4-085</t>
  </si>
  <si>
    <t>Lousa Interativa Digital (CEAVI)</t>
  </si>
  <si>
    <t>LG / Interativa 86" Ultra HD 86TR3DJ-B.AUWQ</t>
  </si>
  <si>
    <t>10408 6 003</t>
  </si>
  <si>
    <t>Mini Computador (CEAVI)</t>
  </si>
  <si>
    <t>APPLE / MACMINI M2</t>
  </si>
  <si>
    <t>06490 4 081</t>
  </si>
  <si>
    <t>Notebook (CEAVI)</t>
  </si>
  <si>
    <t>APPLE / MACCBOOK AIR 2023</t>
  </si>
  <si>
    <t>Mesa Digitalizadora (CEAVI)</t>
  </si>
  <si>
    <t>WACOM / ONE SMALL</t>
  </si>
  <si>
    <t>Scanner 3D (CEAVI)</t>
  </si>
  <si>
    <t>Creality / CR-SCAN LIZARD PREMIUM</t>
  </si>
  <si>
    <t>00468 5 034</t>
  </si>
  <si>
    <t>YNOV DISTRIBUICAO DE PRODUTOS LTDA ME, CNPJ 38.903.127/0001-93</t>
  </si>
  <si>
    <t>Impressora 3D (CEAVI)</t>
  </si>
  <si>
    <t>Creality</t>
  </si>
  <si>
    <t>Impressora 3D II (CEAVI)</t>
  </si>
  <si>
    <t>CREALITY / CR-6 SE</t>
  </si>
  <si>
    <t>Notebook (CEPLAN)</t>
  </si>
  <si>
    <t xml:space="preserve">DELL / G15 </t>
  </si>
  <si>
    <t>Raspberry PI 3 Model B</t>
  </si>
  <si>
    <t>RASPBERRY / PI 3 MODEL B</t>
  </si>
  <si>
    <t xml:space="preserve">7622 8 003 </t>
  </si>
  <si>
    <t>449052.28</t>
  </si>
  <si>
    <t>VLXCOMP COMERCIO ELETRO ELETRONICO E EPI, CNPJ 36.165.807/0001-21</t>
  </si>
  <si>
    <t>NodeMCU ESP32 Wifi+Bluetooth (CEPLAN)</t>
  </si>
  <si>
    <t>IMPORTADO / NODEMCU ESP32</t>
  </si>
  <si>
    <t>7622 8 003</t>
  </si>
  <si>
    <t>J&amp;A SOLUÇOES, CNPJ 24.608.949/0002-18</t>
  </si>
  <si>
    <t>ESP32 Wifi+Bluetooth+CAM (CEPLAN)</t>
  </si>
  <si>
    <t>BDA / ESP32 Wifi+Bluetooth+CAM</t>
  </si>
  <si>
    <t>PROINFO INFORMATICA E TECNOLOGIA LTDA, CNPJ 49.351.310/0001-40</t>
  </si>
  <si>
    <t>Monitor 34'' (CERES)</t>
  </si>
  <si>
    <t>DELL / U3423WE</t>
  </si>
  <si>
    <t>12527 0 006</t>
  </si>
  <si>
    <t>Monitor 38'' (CERES)</t>
  </si>
  <si>
    <t>DELL / U3824DW</t>
  </si>
  <si>
    <t>PRODATAINFO INFORMATICA LTDA, CNPJ 26.572.299/0001-42</t>
  </si>
  <si>
    <t>Notebook WorkStation – GPU Ultraperformance (CERES)</t>
  </si>
  <si>
    <t>DELL / M16 R1</t>
  </si>
  <si>
    <t xml:space="preserve">Ultrabook WorkStation (CERES) </t>
  </si>
  <si>
    <t>DELL / XPS 13</t>
  </si>
  <si>
    <t>Microcomputador Avançado (CEART)</t>
  </si>
  <si>
    <t>DELL / T3660</t>
  </si>
  <si>
    <t>OBJETO: AQUISIÇÃO DE EQUIPAMENTOS DE INFORMÁTICA PARA A UDESC</t>
  </si>
  <si>
    <t>FRACASSADO</t>
  </si>
  <si>
    <t>CENTRO PARTICIPANTE: ESAG</t>
  </si>
  <si>
    <t>CENTRO PARTICIPANTE: CEAD</t>
  </si>
  <si>
    <t>CENTRO PARTICIPANTE: CEART</t>
  </si>
  <si>
    <t>CENTRO PARTICIPANTE: FAED</t>
  </si>
  <si>
    <t>CENTRO PARTICIPANTE: CEFID</t>
  </si>
  <si>
    <t>CENTRO PARTICIPANTE: CCT</t>
  </si>
  <si>
    <t>CENTRO PARTICIPANTE: CAV</t>
  </si>
  <si>
    <t>CENTRO PARTICIPANTE: CEAVI</t>
  </si>
  <si>
    <t>CENTRO PARTICIPANTE: CEPLAN</t>
  </si>
  <si>
    <t>CENTRO PARTICIPANTE: CEO</t>
  </si>
  <si>
    <t>CENTRO PARTICIPANTE: CESFI</t>
  </si>
  <si>
    <t>CENTRO PARTICIPANTE: CERES</t>
  </si>
  <si>
    <t>CENTRO PARTICIPANTE: CESMO</t>
  </si>
  <si>
    <t>Resumo Atualizado em 06/03/2024</t>
  </si>
  <si>
    <t xml:space="preserve"> AF nº  1054/2024 Qtde.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</si>
</sst>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_-* #,##0_-;\-* #,##0_-;_-* &quot;-&quot;??_-;_-@_-"/>
    <numFmt numFmtId="170" formatCode="&quot;R$&quot;\ #,##0.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050"/>
        <bgColor indexed="10"/>
      </patternFill>
    </fill>
    <fill>
      <patternFill patternType="solid">
        <fgColor rgb="FF66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96">
    <xf numFmtId="0" fontId="0" fillId="0" borderId="0"/>
    <xf numFmtId="0" fontId="2" fillId="0" borderId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0" fontId="3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wrapText="1"/>
    </xf>
    <xf numFmtId="0" fontId="4" fillId="0" borderId="0" xfId="1" applyFont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1" fontId="4" fillId="0" borderId="0" xfId="1" applyNumberFormat="1" applyFont="1" applyAlignment="1" applyProtection="1">
      <alignment horizontal="center" wrapText="1"/>
      <protection locked="0"/>
    </xf>
    <xf numFmtId="3" fontId="4" fillId="6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5" borderId="1" xfId="1" applyNumberFormat="1" applyFont="1" applyFill="1" applyBorder="1" applyAlignment="1">
      <alignment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1" fontId="4" fillId="2" borderId="1" xfId="1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4" fontId="4" fillId="0" borderId="0" xfId="1" applyNumberFormat="1" applyFont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44" fontId="7" fillId="8" borderId="1" xfId="13" applyFont="1" applyFill="1" applyBorder="1" applyAlignment="1" applyProtection="1">
      <alignment horizontal="center" vertical="center" wrapText="1"/>
    </xf>
    <xf numFmtId="44" fontId="4" fillId="0" borderId="0" xfId="13" applyFont="1" applyFill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vertical="center" wrapText="1"/>
    </xf>
    <xf numFmtId="168" fontId="4" fillId="3" borderId="1" xfId="3" applyNumberFormat="1" applyFont="1" applyFill="1" applyBorder="1" applyAlignment="1" applyProtection="1">
      <alignment horizontal="center" vertical="center" wrapText="1"/>
    </xf>
    <xf numFmtId="169" fontId="4" fillId="4" borderId="1" xfId="26" applyNumberFormat="1" applyFont="1" applyFill="1" applyBorder="1" applyAlignment="1">
      <alignment vertical="center" wrapText="1"/>
    </xf>
    <xf numFmtId="169" fontId="4" fillId="0" borderId="0" xfId="26" applyNumberFormat="1" applyFont="1" applyFill="1" applyAlignment="1">
      <alignment wrapText="1"/>
    </xf>
    <xf numFmtId="169" fontId="4" fillId="0" borderId="0" xfId="26" applyNumberFormat="1" applyFont="1" applyAlignment="1">
      <alignment wrapText="1"/>
    </xf>
    <xf numFmtId="168" fontId="4" fillId="3" borderId="3" xfId="3" applyNumberFormat="1" applyFont="1" applyFill="1" applyBorder="1" applyAlignment="1" applyProtection="1">
      <alignment horizontal="center" vertical="center" wrapText="1"/>
    </xf>
    <xf numFmtId="44" fontId="4" fillId="5" borderId="3" xfId="1" applyNumberFormat="1" applyFont="1" applyFill="1" applyBorder="1" applyAlignment="1">
      <alignment horizontal="center" vertical="center" wrapText="1"/>
    </xf>
    <xf numFmtId="170" fontId="4" fillId="7" borderId="5" xfId="0" applyNumberFormat="1" applyFont="1" applyFill="1" applyBorder="1" applyAlignment="1">
      <alignment horizontal="center" vertical="center"/>
    </xf>
    <xf numFmtId="170" fontId="4" fillId="9" borderId="5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44" fontId="4" fillId="0" borderId="0" xfId="13" applyFont="1" applyAlignment="1">
      <alignment wrapText="1"/>
    </xf>
    <xf numFmtId="0" fontId="4" fillId="7" borderId="12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3" fontId="4" fillId="11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12" borderId="1" xfId="0" applyNumberFormat="1" applyFont="1" applyFill="1" applyBorder="1" applyAlignment="1">
      <alignment horizontal="center" vertical="center" wrapText="1"/>
    </xf>
    <xf numFmtId="3" fontId="1" fillId="13" borderId="1" xfId="0" applyNumberFormat="1" applyFont="1" applyFill="1" applyBorder="1" applyAlignment="1">
      <alignment horizontal="center" vertical="center"/>
    </xf>
    <xf numFmtId="0" fontId="11" fillId="13" borderId="13" xfId="0" applyFont="1" applyFill="1" applyBorder="1" applyAlignment="1">
      <alignment horizontal="center" vertical="center"/>
    </xf>
    <xf numFmtId="0" fontId="4" fillId="7" borderId="1" xfId="1" applyFont="1" applyFill="1" applyBorder="1" applyAlignment="1">
      <alignment horizontal="center" vertical="center" wrapText="1"/>
    </xf>
    <xf numFmtId="169" fontId="4" fillId="3" borderId="1" xfId="26" applyNumberFormat="1" applyFont="1" applyFill="1" applyBorder="1" applyAlignment="1" applyProtection="1">
      <alignment horizontal="center" vertical="center" wrapText="1"/>
      <protection locked="0"/>
    </xf>
    <xf numFmtId="0" fontId="4" fillId="4" borderId="6" xfId="1" applyFont="1" applyFill="1" applyBorder="1" applyAlignment="1" applyProtection="1">
      <alignment horizontal="left" wrapText="1"/>
      <protection locked="0"/>
    </xf>
    <xf numFmtId="0" fontId="4" fillId="4" borderId="10" xfId="1" applyFont="1" applyFill="1" applyBorder="1" applyAlignment="1" applyProtection="1">
      <alignment horizontal="left" wrapText="1"/>
      <protection locked="0"/>
    </xf>
    <xf numFmtId="0" fontId="4" fillId="4" borderId="7" xfId="1" applyFont="1" applyFill="1" applyBorder="1" applyAlignment="1" applyProtection="1">
      <alignment horizontal="left" wrapText="1"/>
      <protection locked="0"/>
    </xf>
    <xf numFmtId="0" fontId="4" fillId="4" borderId="0" xfId="1" applyFont="1" applyFill="1" applyAlignment="1" applyProtection="1">
      <alignment horizontal="left" wrapText="1"/>
      <protection locked="0"/>
    </xf>
    <xf numFmtId="169" fontId="4" fillId="4" borderId="0" xfId="26" applyNumberFormat="1" applyFont="1" applyFill="1" applyBorder="1" applyAlignment="1" applyProtection="1">
      <alignment wrapText="1"/>
      <protection locked="0"/>
    </xf>
    <xf numFmtId="0" fontId="4" fillId="4" borderId="8" xfId="1" applyFont="1" applyFill="1" applyBorder="1" applyAlignment="1" applyProtection="1">
      <alignment horizontal="left" wrapText="1"/>
      <protection locked="0"/>
    </xf>
    <xf numFmtId="0" fontId="4" fillId="4" borderId="9" xfId="1" applyFont="1" applyFill="1" applyBorder="1" applyAlignment="1" applyProtection="1">
      <alignment horizontal="left" wrapText="1"/>
      <protection locked="0"/>
    </xf>
    <xf numFmtId="9" fontId="4" fillId="4" borderId="9" xfId="102" applyFont="1" applyFill="1" applyBorder="1" applyAlignment="1" applyProtection="1">
      <alignment wrapText="1"/>
      <protection locked="0"/>
    </xf>
    <xf numFmtId="4" fontId="4" fillId="0" borderId="0" xfId="1" applyNumberFormat="1" applyFont="1" applyAlignment="1" applyProtection="1">
      <alignment wrapText="1"/>
      <protection locked="0"/>
    </xf>
    <xf numFmtId="43" fontId="4" fillId="0" borderId="0" xfId="26" applyFont="1" applyFill="1" applyAlignment="1">
      <alignment wrapText="1"/>
    </xf>
    <xf numFmtId="43" fontId="4" fillId="4" borderId="10" xfId="26" applyFont="1" applyFill="1" applyBorder="1" applyAlignment="1" applyProtection="1">
      <alignment wrapText="1"/>
      <protection locked="0"/>
    </xf>
    <xf numFmtId="43" fontId="4" fillId="4" borderId="0" xfId="26" applyFont="1" applyFill="1" applyBorder="1" applyAlignment="1" applyProtection="1">
      <alignment wrapText="1"/>
      <protection locked="0"/>
    </xf>
    <xf numFmtId="0" fontId="8" fillId="3" borderId="1" xfId="1" applyFont="1" applyFill="1" applyBorder="1" applyAlignment="1">
      <alignment horizontal="center" vertical="center" wrapText="1"/>
    </xf>
    <xf numFmtId="3" fontId="4" fillId="15" borderId="11" xfId="0" applyNumberFormat="1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/>
    </xf>
    <xf numFmtId="3" fontId="1" fillId="16" borderId="1" xfId="0" applyNumberFormat="1" applyFont="1" applyFill="1" applyBorder="1" applyAlignment="1">
      <alignment horizontal="center" vertical="center"/>
    </xf>
    <xf numFmtId="3" fontId="4" fillId="14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0" borderId="1" xfId="0" applyFont="1" applyFill="1" applyBorder="1" applyAlignment="1">
      <alignment horizontal="left" vertical="center" wrapText="1"/>
    </xf>
    <xf numFmtId="0" fontId="11" fillId="13" borderId="3" xfId="0" applyFont="1" applyFill="1" applyBorder="1" applyAlignment="1">
      <alignment horizontal="center" vertical="center" wrapText="1"/>
    </xf>
    <xf numFmtId="0" fontId="11" fillId="13" borderId="4" xfId="0" applyFont="1" applyFill="1" applyBorder="1" applyAlignment="1">
      <alignment horizontal="center" vertical="center" wrapText="1"/>
    </xf>
    <xf numFmtId="0" fontId="11" fillId="13" borderId="5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left" vertical="center" wrapText="1"/>
    </xf>
    <xf numFmtId="0" fontId="4" fillId="10" borderId="4" xfId="0" applyFont="1" applyFill="1" applyBorder="1" applyAlignment="1">
      <alignment horizontal="left" vertical="center" wrapText="1"/>
    </xf>
    <xf numFmtId="0" fontId="4" fillId="10" borderId="5" xfId="0" applyFont="1" applyFill="1" applyBorder="1" applyAlignment="1">
      <alignment horizontal="left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vertical="center" wrapText="1"/>
    </xf>
    <xf numFmtId="0" fontId="4" fillId="10" borderId="4" xfId="0" applyFont="1" applyFill="1" applyBorder="1" applyAlignment="1">
      <alignment vertical="center" wrapText="1"/>
    </xf>
    <xf numFmtId="0" fontId="4" fillId="10" borderId="5" xfId="0" applyFont="1" applyFill="1" applyBorder="1" applyAlignment="1">
      <alignment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 applyProtection="1">
      <alignment horizontal="left" wrapText="1"/>
      <protection locked="0"/>
    </xf>
    <xf numFmtId="0" fontId="4" fillId="4" borderId="4" xfId="1" applyFont="1" applyFill="1" applyBorder="1" applyAlignment="1" applyProtection="1">
      <alignment horizontal="left" wrapText="1"/>
      <protection locked="0"/>
    </xf>
    <xf numFmtId="0" fontId="4" fillId="15" borderId="3" xfId="0" applyFont="1" applyFill="1" applyBorder="1" applyAlignment="1">
      <alignment horizontal="center" vertical="center" wrapText="1"/>
    </xf>
    <xf numFmtId="0" fontId="4" fillId="15" borderId="4" xfId="0" applyFont="1" applyFill="1" applyBorder="1" applyAlignment="1">
      <alignment horizontal="center" vertical="center" wrapText="1"/>
    </xf>
    <xf numFmtId="0" fontId="4" fillId="15" borderId="5" xfId="0" applyFont="1" applyFill="1" applyBorder="1" applyAlignment="1">
      <alignment horizontal="center" vertical="center" wrapText="1"/>
    </xf>
    <xf numFmtId="0" fontId="4" fillId="15" borderId="8" xfId="0" applyFont="1" applyFill="1" applyBorder="1" applyAlignment="1">
      <alignment horizontal="center" vertical="center" wrapText="1"/>
    </xf>
    <xf numFmtId="0" fontId="4" fillId="15" borderId="9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196">
    <cellStyle name="Moeda" xfId="13" builtinId="4"/>
    <cellStyle name="Moeda 10" xfId="108"/>
    <cellStyle name="Moeda 2" xfId="5"/>
    <cellStyle name="Moeda 2 2" xfId="9"/>
    <cellStyle name="Moeda 3" xfId="8"/>
    <cellStyle name="Moeda 3 2" xfId="19"/>
    <cellStyle name="Moeda 3 2 2" xfId="38"/>
    <cellStyle name="Moeda 3 2 2 2" xfId="132"/>
    <cellStyle name="Moeda 3 2 3" xfId="57"/>
    <cellStyle name="Moeda 3 2 3 2" xfId="151"/>
    <cellStyle name="Moeda 3 2 4" xfId="76"/>
    <cellStyle name="Moeda 3 2 4 2" xfId="170"/>
    <cellStyle name="Moeda 3 2 5" xfId="94"/>
    <cellStyle name="Moeda 3 2 5 2" xfId="188"/>
    <cellStyle name="Moeda 3 2 6" xfId="114"/>
    <cellStyle name="Moeda 3 3" xfId="29"/>
    <cellStyle name="Moeda 3 3 2" xfId="123"/>
    <cellStyle name="Moeda 3 4" xfId="48"/>
    <cellStyle name="Moeda 3 4 2" xfId="142"/>
    <cellStyle name="Moeda 3 5" xfId="67"/>
    <cellStyle name="Moeda 3 5 2" xfId="161"/>
    <cellStyle name="Moeda 3 6" xfId="85"/>
    <cellStyle name="Moeda 3 6 2" xfId="179"/>
    <cellStyle name="Moeda 3 7" xfId="105"/>
    <cellStyle name="Moeda 4" xfId="14"/>
    <cellStyle name="Moeda 4 2" xfId="23"/>
    <cellStyle name="Moeda 4 2 2" xfId="42"/>
    <cellStyle name="Moeda 4 2 2 2" xfId="136"/>
    <cellStyle name="Moeda 4 2 3" xfId="61"/>
    <cellStyle name="Moeda 4 2 3 2" xfId="155"/>
    <cellStyle name="Moeda 4 2 4" xfId="80"/>
    <cellStyle name="Moeda 4 2 4 2" xfId="174"/>
    <cellStyle name="Moeda 4 2 5" xfId="98"/>
    <cellStyle name="Moeda 4 2 5 2" xfId="192"/>
    <cellStyle name="Moeda 4 2 6" xfId="118"/>
    <cellStyle name="Moeda 4 3" xfId="33"/>
    <cellStyle name="Moeda 4 3 2" xfId="127"/>
    <cellStyle name="Moeda 4 4" xfId="52"/>
    <cellStyle name="Moeda 4 4 2" xfId="146"/>
    <cellStyle name="Moeda 4 5" xfId="71"/>
    <cellStyle name="Moeda 4 5 2" xfId="165"/>
    <cellStyle name="Moeda 4 6" xfId="89"/>
    <cellStyle name="Moeda 4 6 2" xfId="183"/>
    <cellStyle name="Moeda 4 7" xfId="109"/>
    <cellStyle name="Moeda 5" xfId="22"/>
    <cellStyle name="Moeda 5 2" xfId="41"/>
    <cellStyle name="Moeda 5 2 2" xfId="135"/>
    <cellStyle name="Moeda 5 3" xfId="60"/>
    <cellStyle name="Moeda 5 3 2" xfId="154"/>
    <cellStyle name="Moeda 5 4" xfId="79"/>
    <cellStyle name="Moeda 5 4 2" xfId="173"/>
    <cellStyle name="Moeda 5 5" xfId="97"/>
    <cellStyle name="Moeda 5 5 2" xfId="191"/>
    <cellStyle name="Moeda 5 6" xfId="117"/>
    <cellStyle name="Moeda 6" xfId="32"/>
    <cellStyle name="Moeda 6 2" xfId="126"/>
    <cellStyle name="Moeda 7" xfId="51"/>
    <cellStyle name="Moeda 7 2" xfId="145"/>
    <cellStyle name="Moeda 8" xfId="70"/>
    <cellStyle name="Moeda 8 2" xfId="164"/>
    <cellStyle name="Moeda 9" xfId="88"/>
    <cellStyle name="Moeda 9 2" xfId="182"/>
    <cellStyle name="Normal" xfId="0" builtinId="0"/>
    <cellStyle name="Normal 2" xfId="1"/>
    <cellStyle name="Porcentagem" xfId="102" builtinId="5"/>
    <cellStyle name="Porcentagem 2" xfId="12"/>
    <cellStyle name="Separador de milhares 2" xfId="2"/>
    <cellStyle name="Separador de milhares 2 2" xfId="7"/>
    <cellStyle name="Separador de milhares 2 2 2" xfId="11"/>
    <cellStyle name="Separador de milhares 2 2 2 2" xfId="21"/>
    <cellStyle name="Separador de milhares 2 2 2 2 2" xfId="40"/>
    <cellStyle name="Separador de milhares 2 2 2 2 2 2" xfId="134"/>
    <cellStyle name="Separador de milhares 2 2 2 2 3" xfId="59"/>
    <cellStyle name="Separador de milhares 2 2 2 2 3 2" xfId="153"/>
    <cellStyle name="Separador de milhares 2 2 2 2 4" xfId="78"/>
    <cellStyle name="Separador de milhares 2 2 2 2 4 2" xfId="172"/>
    <cellStyle name="Separador de milhares 2 2 2 2 5" xfId="96"/>
    <cellStyle name="Separador de milhares 2 2 2 2 5 2" xfId="190"/>
    <cellStyle name="Separador de milhares 2 2 2 2 6" xfId="116"/>
    <cellStyle name="Separador de milhares 2 2 2 3" xfId="31"/>
    <cellStyle name="Separador de milhares 2 2 2 3 2" xfId="125"/>
    <cellStyle name="Separador de milhares 2 2 2 4" xfId="50"/>
    <cellStyle name="Separador de milhares 2 2 2 4 2" xfId="144"/>
    <cellStyle name="Separador de milhares 2 2 2 5" xfId="69"/>
    <cellStyle name="Separador de milhares 2 2 2 5 2" xfId="163"/>
    <cellStyle name="Separador de milhares 2 2 2 6" xfId="87"/>
    <cellStyle name="Separador de milhares 2 2 2 6 2" xfId="181"/>
    <cellStyle name="Separador de milhares 2 2 2 7" xfId="107"/>
    <cellStyle name="Separador de milhares 2 2 3" xfId="16"/>
    <cellStyle name="Separador de milhares 2 2 3 2" xfId="25"/>
    <cellStyle name="Separador de milhares 2 2 3 2 2" xfId="44"/>
    <cellStyle name="Separador de milhares 2 2 3 2 2 2" xfId="138"/>
    <cellStyle name="Separador de milhares 2 2 3 2 3" xfId="63"/>
    <cellStyle name="Separador de milhares 2 2 3 2 3 2" xfId="157"/>
    <cellStyle name="Separador de milhares 2 2 3 2 4" xfId="82"/>
    <cellStyle name="Separador de milhares 2 2 3 2 4 2" xfId="176"/>
    <cellStyle name="Separador de milhares 2 2 3 2 5" xfId="100"/>
    <cellStyle name="Separador de milhares 2 2 3 2 5 2" xfId="194"/>
    <cellStyle name="Separador de milhares 2 2 3 2 6" xfId="120"/>
    <cellStyle name="Separador de milhares 2 2 3 3" xfId="35"/>
    <cellStyle name="Separador de milhares 2 2 3 3 2" xfId="129"/>
    <cellStyle name="Separador de milhares 2 2 3 4" xfId="54"/>
    <cellStyle name="Separador de milhares 2 2 3 4 2" xfId="148"/>
    <cellStyle name="Separador de milhares 2 2 3 5" xfId="73"/>
    <cellStyle name="Separador de milhares 2 2 3 5 2" xfId="167"/>
    <cellStyle name="Separador de milhares 2 2 3 6" xfId="91"/>
    <cellStyle name="Separador de milhares 2 2 3 6 2" xfId="185"/>
    <cellStyle name="Separador de milhares 2 2 3 7" xfId="111"/>
    <cellStyle name="Separador de milhares 2 2 4" xfId="18"/>
    <cellStyle name="Separador de milhares 2 2 4 2" xfId="37"/>
    <cellStyle name="Separador de milhares 2 2 4 2 2" xfId="131"/>
    <cellStyle name="Separador de milhares 2 2 4 3" xfId="56"/>
    <cellStyle name="Separador de milhares 2 2 4 3 2" xfId="150"/>
    <cellStyle name="Separador de milhares 2 2 4 4" xfId="75"/>
    <cellStyle name="Separador de milhares 2 2 4 4 2" xfId="169"/>
    <cellStyle name="Separador de milhares 2 2 4 5" xfId="93"/>
    <cellStyle name="Separador de milhares 2 2 4 5 2" xfId="187"/>
    <cellStyle name="Separador de milhares 2 2 4 6" xfId="113"/>
    <cellStyle name="Separador de milhares 2 2 5" xfId="28"/>
    <cellStyle name="Separador de milhares 2 2 5 2" xfId="122"/>
    <cellStyle name="Separador de milhares 2 2 6" xfId="47"/>
    <cellStyle name="Separador de milhares 2 2 6 2" xfId="141"/>
    <cellStyle name="Separador de milhares 2 2 7" xfId="66"/>
    <cellStyle name="Separador de milhares 2 2 7 2" xfId="160"/>
    <cellStyle name="Separador de milhares 2 2 8" xfId="84"/>
    <cellStyle name="Separador de milhares 2 2 8 2" xfId="178"/>
    <cellStyle name="Separador de milhares 2 2 9" xfId="104"/>
    <cellStyle name="Separador de milhares 2 3" xfId="6"/>
    <cellStyle name="Separador de milhares 2 3 2" xfId="10"/>
    <cellStyle name="Separador de milhares 2 3 2 2" xfId="20"/>
    <cellStyle name="Separador de milhares 2 3 2 2 2" xfId="39"/>
    <cellStyle name="Separador de milhares 2 3 2 2 2 2" xfId="133"/>
    <cellStyle name="Separador de milhares 2 3 2 2 3" xfId="58"/>
    <cellStyle name="Separador de milhares 2 3 2 2 3 2" xfId="152"/>
    <cellStyle name="Separador de milhares 2 3 2 2 4" xfId="77"/>
    <cellStyle name="Separador de milhares 2 3 2 2 4 2" xfId="171"/>
    <cellStyle name="Separador de milhares 2 3 2 2 5" xfId="95"/>
    <cellStyle name="Separador de milhares 2 3 2 2 5 2" xfId="189"/>
    <cellStyle name="Separador de milhares 2 3 2 2 6" xfId="115"/>
    <cellStyle name="Separador de milhares 2 3 2 3" xfId="30"/>
    <cellStyle name="Separador de milhares 2 3 2 3 2" xfId="124"/>
    <cellStyle name="Separador de milhares 2 3 2 4" xfId="49"/>
    <cellStyle name="Separador de milhares 2 3 2 4 2" xfId="143"/>
    <cellStyle name="Separador de milhares 2 3 2 5" xfId="68"/>
    <cellStyle name="Separador de milhares 2 3 2 5 2" xfId="162"/>
    <cellStyle name="Separador de milhares 2 3 2 6" xfId="86"/>
    <cellStyle name="Separador de milhares 2 3 2 6 2" xfId="180"/>
    <cellStyle name="Separador de milhares 2 3 2 7" xfId="106"/>
    <cellStyle name="Separador de milhares 2 3 3" xfId="15"/>
    <cellStyle name="Separador de milhares 2 3 3 2" xfId="24"/>
    <cellStyle name="Separador de milhares 2 3 3 2 2" xfId="43"/>
    <cellStyle name="Separador de milhares 2 3 3 2 2 2" xfId="137"/>
    <cellStyle name="Separador de milhares 2 3 3 2 3" xfId="62"/>
    <cellStyle name="Separador de milhares 2 3 3 2 3 2" xfId="156"/>
    <cellStyle name="Separador de milhares 2 3 3 2 4" xfId="81"/>
    <cellStyle name="Separador de milhares 2 3 3 2 4 2" xfId="175"/>
    <cellStyle name="Separador de milhares 2 3 3 2 5" xfId="99"/>
    <cellStyle name="Separador de milhares 2 3 3 2 5 2" xfId="193"/>
    <cellStyle name="Separador de milhares 2 3 3 2 6" xfId="119"/>
    <cellStyle name="Separador de milhares 2 3 3 3" xfId="34"/>
    <cellStyle name="Separador de milhares 2 3 3 3 2" xfId="128"/>
    <cellStyle name="Separador de milhares 2 3 3 4" xfId="53"/>
    <cellStyle name="Separador de milhares 2 3 3 4 2" xfId="147"/>
    <cellStyle name="Separador de milhares 2 3 3 5" xfId="72"/>
    <cellStyle name="Separador de milhares 2 3 3 5 2" xfId="166"/>
    <cellStyle name="Separador de milhares 2 3 3 6" xfId="90"/>
    <cellStyle name="Separador de milhares 2 3 3 6 2" xfId="184"/>
    <cellStyle name="Separador de milhares 2 3 3 7" xfId="110"/>
    <cellStyle name="Separador de milhares 2 3 4" xfId="17"/>
    <cellStyle name="Separador de milhares 2 3 4 2" xfId="36"/>
    <cellStyle name="Separador de milhares 2 3 4 2 2" xfId="130"/>
    <cellStyle name="Separador de milhares 2 3 4 3" xfId="55"/>
    <cellStyle name="Separador de milhares 2 3 4 3 2" xfId="149"/>
    <cellStyle name="Separador de milhares 2 3 4 4" xfId="74"/>
    <cellStyle name="Separador de milhares 2 3 4 4 2" xfId="168"/>
    <cellStyle name="Separador de milhares 2 3 4 5" xfId="92"/>
    <cellStyle name="Separador de milhares 2 3 4 5 2" xfId="186"/>
    <cellStyle name="Separador de milhares 2 3 4 6" xfId="112"/>
    <cellStyle name="Separador de milhares 2 3 5" xfId="27"/>
    <cellStyle name="Separador de milhares 2 3 5 2" xfId="121"/>
    <cellStyle name="Separador de milhares 2 3 6" xfId="46"/>
    <cellStyle name="Separador de milhares 2 3 6 2" xfId="140"/>
    <cellStyle name="Separador de milhares 2 3 7" xfId="65"/>
    <cellStyle name="Separador de milhares 2 3 7 2" xfId="159"/>
    <cellStyle name="Separador de milhares 2 3 8" xfId="83"/>
    <cellStyle name="Separador de milhares 2 3 8 2" xfId="177"/>
    <cellStyle name="Separador de milhares 2 3 9" xfId="103"/>
    <cellStyle name="Separador de milhares 3" xfId="3"/>
    <cellStyle name="Título 5" xfId="4"/>
    <cellStyle name="Vírgula" xfId="26" builtinId="3"/>
    <cellStyle name="Vírgula 2" xfId="45"/>
    <cellStyle name="Vírgula 2 2" xfId="139"/>
    <cellStyle name="Vírgula 3" xfId="64"/>
    <cellStyle name="Vírgula 3 2" xfId="158"/>
    <cellStyle name="Vírgula 4" xfId="101"/>
    <cellStyle name="Vírgula 4 2" xfId="195"/>
  </cellStyles>
  <dxfs count="42">
    <dxf>
      <font>
        <b val="0"/>
        <i val="0"/>
        <color auto="1"/>
      </font>
      <fill>
        <patternFill patternType="solid">
          <fgColor auto="1"/>
          <bgColor rgb="FFFFFF00"/>
        </patternFill>
      </fill>
      <border>
        <vertical/>
        <horizontal/>
      </border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66"/>
        </patternFill>
      </fill>
    </dxf>
    <dxf>
      <font>
        <b val="0"/>
        <i val="0"/>
        <color auto="1"/>
      </font>
      <fill>
        <patternFill patternType="solid">
          <fgColor auto="1"/>
          <bgColor rgb="FFFFFF00"/>
        </patternFill>
      </fill>
      <border>
        <vertical/>
        <horizontal/>
      </border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66"/>
        </patternFill>
      </fill>
    </dxf>
    <dxf>
      <font>
        <b val="0"/>
        <i val="0"/>
        <color auto="1"/>
      </font>
      <fill>
        <patternFill patternType="solid">
          <fgColor auto="1"/>
          <bgColor rgb="FFFFFF00"/>
        </patternFill>
      </fill>
      <border>
        <vertical/>
        <horizontal/>
      </border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66"/>
        </patternFill>
      </fill>
    </dxf>
    <dxf>
      <font>
        <b val="0"/>
        <i val="0"/>
        <color auto="1"/>
      </font>
      <fill>
        <patternFill patternType="solid">
          <fgColor auto="1"/>
          <bgColor rgb="FFFFFF00"/>
        </patternFill>
      </fill>
      <border>
        <vertical/>
        <horizontal/>
      </border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66"/>
        </patternFill>
      </fill>
    </dxf>
    <dxf>
      <font>
        <b val="0"/>
        <i val="0"/>
        <color auto="1"/>
      </font>
      <fill>
        <patternFill patternType="solid">
          <fgColor auto="1"/>
          <bgColor rgb="FFFFFF00"/>
        </patternFill>
      </fill>
      <border>
        <vertical/>
        <horizontal/>
      </border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66"/>
        </patternFill>
      </fill>
    </dxf>
    <dxf>
      <font>
        <b val="0"/>
        <i val="0"/>
        <color auto="1"/>
      </font>
      <fill>
        <patternFill patternType="solid">
          <fgColor auto="1"/>
          <bgColor rgb="FFFFFF00"/>
        </patternFill>
      </fill>
      <border>
        <vertical/>
        <horizontal/>
      </border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66"/>
        </patternFill>
      </fill>
    </dxf>
    <dxf>
      <font>
        <b val="0"/>
        <i val="0"/>
        <color auto="1"/>
      </font>
      <fill>
        <patternFill patternType="solid">
          <fgColor auto="1"/>
          <bgColor rgb="FFFFFF00"/>
        </patternFill>
      </fill>
      <border>
        <vertical/>
        <horizontal/>
      </border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66"/>
        </patternFill>
      </fill>
    </dxf>
    <dxf>
      <font>
        <b val="0"/>
        <i val="0"/>
        <color auto="1"/>
      </font>
      <fill>
        <patternFill patternType="solid">
          <fgColor auto="1"/>
          <bgColor rgb="FFFFFF00"/>
        </patternFill>
      </fill>
      <border>
        <vertical/>
        <horizontal/>
      </border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66"/>
        </patternFill>
      </fill>
    </dxf>
    <dxf>
      <font>
        <b val="0"/>
        <i val="0"/>
        <color auto="1"/>
      </font>
      <fill>
        <patternFill patternType="solid">
          <fgColor auto="1"/>
          <bgColor rgb="FFFFFF00"/>
        </patternFill>
      </fill>
      <border>
        <vertical/>
        <horizontal/>
      </border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66"/>
        </patternFill>
      </fill>
    </dxf>
    <dxf>
      <font>
        <b val="0"/>
        <i val="0"/>
        <color auto="1"/>
      </font>
      <fill>
        <patternFill patternType="solid">
          <fgColor auto="1"/>
          <bgColor rgb="FFFFFF00"/>
        </patternFill>
      </fill>
      <border>
        <vertical/>
        <horizontal/>
      </border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66"/>
        </patternFill>
      </fill>
    </dxf>
    <dxf>
      <font>
        <b val="0"/>
        <i val="0"/>
        <color auto="1"/>
      </font>
      <fill>
        <patternFill patternType="solid">
          <fgColor auto="1"/>
          <bgColor rgb="FFFFFF00"/>
        </patternFill>
      </fill>
      <border>
        <vertical/>
        <horizontal/>
      </border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66"/>
        </patternFill>
      </fill>
    </dxf>
    <dxf>
      <font>
        <b val="0"/>
        <i val="0"/>
        <color auto="1"/>
      </font>
      <fill>
        <patternFill patternType="solid">
          <fgColor auto="1"/>
          <bgColor rgb="FFFFFF00"/>
        </patternFill>
      </fill>
      <border>
        <vertical/>
        <horizontal/>
      </border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66"/>
        </patternFill>
      </fill>
    </dxf>
    <dxf>
      <font>
        <b val="0"/>
        <i val="0"/>
        <color auto="1"/>
      </font>
      <fill>
        <patternFill patternType="solid">
          <fgColor auto="1"/>
          <bgColor rgb="FFFFFF00"/>
        </patternFill>
      </fill>
      <border>
        <vertical/>
        <horizontal/>
      </border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66"/>
        </patternFill>
      </fill>
    </dxf>
    <dxf>
      <font>
        <b val="0"/>
        <i val="0"/>
        <color auto="1"/>
      </font>
      <fill>
        <patternFill patternType="solid">
          <fgColor auto="1"/>
          <bgColor rgb="FFFFFF00"/>
        </patternFill>
      </fill>
      <border>
        <vertical/>
        <horizontal/>
      </border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66"/>
        </patternFill>
      </fill>
    </dxf>
  </dxfs>
  <tableStyles count="0" defaultTableStyle="TableStyleMedium9" defaultPivotStyle="PivotStyleLight16"/>
  <colors>
    <mruColors>
      <color rgb="FFFFFF66"/>
      <color rgb="FF66FF66"/>
      <color rgb="FFFF5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94B9B2EE-9031-410A-86E4-33724673A611}"/>
            </a:ext>
          </a:extLst>
        </xdr:cNvPr>
        <xdr:cNvSpPr>
          <a:spLocks noChangeArrowheads="1"/>
        </xdr:cNvSpPr>
      </xdr:nvSpPr>
      <xdr:spPr bwMode="auto">
        <a:xfrm>
          <a:off x="2700068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AEBEE65D-62A7-422D-ABEC-EA66E4A0B88D}"/>
            </a:ext>
          </a:extLst>
        </xdr:cNvPr>
        <xdr:cNvSpPr>
          <a:spLocks noChangeArrowheads="1"/>
        </xdr:cNvSpPr>
      </xdr:nvSpPr>
      <xdr:spPr bwMode="auto">
        <a:xfrm>
          <a:off x="2700068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27E3B845-1C94-49C6-91BD-47175532E3FF}"/>
            </a:ext>
          </a:extLst>
        </xdr:cNvPr>
        <xdr:cNvSpPr>
          <a:spLocks noChangeArrowheads="1"/>
        </xdr:cNvSpPr>
      </xdr:nvSpPr>
      <xdr:spPr bwMode="auto">
        <a:xfrm>
          <a:off x="2700068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17D4F7A5-AD32-4EE2-9EDD-52F496D8AD46}"/>
            </a:ext>
          </a:extLst>
        </xdr:cNvPr>
        <xdr:cNvSpPr>
          <a:spLocks noChangeArrowheads="1"/>
        </xdr:cNvSpPr>
      </xdr:nvSpPr>
      <xdr:spPr bwMode="auto">
        <a:xfrm>
          <a:off x="2700068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29BC9CF6-85B4-4042-900F-25772F92F695}"/>
            </a:ext>
          </a:extLst>
        </xdr:cNvPr>
        <xdr:cNvSpPr>
          <a:spLocks noChangeArrowheads="1"/>
        </xdr:cNvSpPr>
      </xdr:nvSpPr>
      <xdr:spPr bwMode="auto">
        <a:xfrm>
          <a:off x="2700068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579A0EDD-CA39-4FD9-8AEA-95486E15C549}"/>
            </a:ext>
          </a:extLst>
        </xdr:cNvPr>
        <xdr:cNvSpPr>
          <a:spLocks noChangeArrowheads="1"/>
        </xdr:cNvSpPr>
      </xdr:nvSpPr>
      <xdr:spPr bwMode="auto">
        <a:xfrm>
          <a:off x="2700068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384DAB89-E871-4378-8C2E-C941F5FEEE70}"/>
            </a:ext>
          </a:extLst>
        </xdr:cNvPr>
        <xdr:cNvSpPr>
          <a:spLocks noChangeArrowheads="1"/>
        </xdr:cNvSpPr>
      </xdr:nvSpPr>
      <xdr:spPr bwMode="auto">
        <a:xfrm>
          <a:off x="2700068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AE918F80-AC74-4CB4-8B0A-243B64D9A359}"/>
            </a:ext>
          </a:extLst>
        </xdr:cNvPr>
        <xdr:cNvSpPr>
          <a:spLocks noChangeArrowheads="1"/>
        </xdr:cNvSpPr>
      </xdr:nvSpPr>
      <xdr:spPr bwMode="auto">
        <a:xfrm>
          <a:off x="2700068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8D41A97D-69B8-40BC-8207-5BADA3ACA7BC}"/>
            </a:ext>
          </a:extLst>
        </xdr:cNvPr>
        <xdr:cNvSpPr>
          <a:spLocks noChangeArrowheads="1"/>
        </xdr:cNvSpPr>
      </xdr:nvSpPr>
      <xdr:spPr bwMode="auto">
        <a:xfrm>
          <a:off x="2700068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6862BC11-495C-4D84-AD85-FD738EBA442B}"/>
            </a:ext>
          </a:extLst>
        </xdr:cNvPr>
        <xdr:cNvSpPr>
          <a:spLocks noChangeArrowheads="1"/>
        </xdr:cNvSpPr>
      </xdr:nvSpPr>
      <xdr:spPr bwMode="auto">
        <a:xfrm>
          <a:off x="2700068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E5F3E25-FAE9-448A-95EF-181E9C11CF46}"/>
            </a:ext>
          </a:extLst>
        </xdr:cNvPr>
        <xdr:cNvSpPr>
          <a:spLocks noChangeArrowheads="1"/>
        </xdr:cNvSpPr>
      </xdr:nvSpPr>
      <xdr:spPr bwMode="auto">
        <a:xfrm>
          <a:off x="2700068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15E69DC5-2594-4244-9A58-9B4EF1F5EF34}"/>
            </a:ext>
          </a:extLst>
        </xdr:cNvPr>
        <xdr:cNvSpPr>
          <a:spLocks noChangeArrowheads="1"/>
        </xdr:cNvSpPr>
      </xdr:nvSpPr>
      <xdr:spPr bwMode="auto">
        <a:xfrm>
          <a:off x="2700068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9D4FE923-D9D5-4ACF-B899-95548000644D}"/>
            </a:ext>
          </a:extLst>
        </xdr:cNvPr>
        <xdr:cNvSpPr>
          <a:spLocks noChangeArrowheads="1"/>
        </xdr:cNvSpPr>
      </xdr:nvSpPr>
      <xdr:spPr bwMode="auto">
        <a:xfrm>
          <a:off x="2700068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ARISSA DE MENDONCA SCHLICKMANN" id="{7D474239-DF62-4634-A94A-ED7E50BE0932}" userId="S::07353374977@udesc.br::6d2f55c6-f7c0-407a-8620-e388c59e210e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5" dT="2024-05-17T13:14:10.20" personId="{7D474239-DF62-4634-A94A-ED7E50BE0932}" id="{352E877B-F4FC-4C29-967C-8FECB93FBA2B}">
    <text>Cota referente ao aditivo cedida ao CAV em 17/05/24.</text>
  </threadedComment>
  <threadedComment ref="I7" dT="2024-05-14T16:35:14.55" personId="{7D474239-DF62-4634-A94A-ED7E50BE0932}" id="{C63343EC-96FA-455D-AFF0-D253D2F3497A}">
    <text>Cota referente ao aditivo cedida ao CESMO em 13/05/24.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zoomScaleNormal="100" workbookViewId="0">
      <selection activeCell="L9" sqref="L9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24.42578125" style="11" customWidth="1"/>
    <col min="4" max="4" width="25" style="11" customWidth="1"/>
    <col min="5" max="5" width="12.28515625" style="1" customWidth="1"/>
    <col min="6" max="7" width="14.85546875" style="1" customWidth="1"/>
    <col min="8" max="8" width="15.7109375" style="16" bestFit="1" customWidth="1"/>
    <col min="9" max="9" width="13.28515625" style="5" customWidth="1"/>
    <col min="10" max="10" width="13.28515625" style="12" customWidth="1"/>
    <col min="11" max="11" width="12.5703125" style="4" customWidth="1"/>
    <col min="12" max="26" width="13.7109375" style="2" customWidth="1"/>
    <col min="27" max="16384" width="9.7109375" style="2"/>
  </cols>
  <sheetData>
    <row r="1" spans="1:26" ht="25.9" customHeight="1" x14ac:dyDescent="0.25">
      <c r="A1" s="65" t="s">
        <v>25</v>
      </c>
      <c r="B1" s="66"/>
      <c r="C1" s="67" t="s">
        <v>131</v>
      </c>
      <c r="D1" s="68"/>
      <c r="E1" s="68"/>
      <c r="F1" s="68"/>
      <c r="G1" s="68"/>
      <c r="H1" s="69"/>
      <c r="I1" s="62" t="s">
        <v>26</v>
      </c>
      <c r="J1" s="63"/>
      <c r="K1" s="64"/>
      <c r="L1" s="57" t="s">
        <v>29</v>
      </c>
      <c r="M1" s="57" t="s">
        <v>29</v>
      </c>
      <c r="N1" s="57" t="s">
        <v>29</v>
      </c>
      <c r="O1" s="57" t="s">
        <v>29</v>
      </c>
      <c r="P1" s="57" t="s">
        <v>29</v>
      </c>
      <c r="Q1" s="57" t="s">
        <v>29</v>
      </c>
      <c r="R1" s="57" t="s">
        <v>29</v>
      </c>
      <c r="S1" s="57" t="s">
        <v>29</v>
      </c>
      <c r="T1" s="57" t="s">
        <v>29</v>
      </c>
      <c r="U1" s="57" t="s">
        <v>29</v>
      </c>
      <c r="V1" s="57" t="s">
        <v>29</v>
      </c>
      <c r="W1" s="57" t="s">
        <v>29</v>
      </c>
      <c r="X1" s="57" t="s">
        <v>29</v>
      </c>
      <c r="Y1" s="57" t="s">
        <v>29</v>
      </c>
      <c r="Z1" s="57" t="s">
        <v>29</v>
      </c>
    </row>
    <row r="2" spans="1:26" ht="23.1" customHeight="1" x14ac:dyDescent="0.25">
      <c r="A2" s="58" t="s">
        <v>27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s="3" customFormat="1" ht="30" x14ac:dyDescent="0.2">
      <c r="A3" s="13" t="s">
        <v>3</v>
      </c>
      <c r="B3" s="13" t="s">
        <v>15</v>
      </c>
      <c r="C3" s="13" t="s">
        <v>12</v>
      </c>
      <c r="D3" s="13" t="s">
        <v>28</v>
      </c>
      <c r="E3" s="14" t="s">
        <v>13</v>
      </c>
      <c r="F3" s="14" t="s">
        <v>14</v>
      </c>
      <c r="G3" s="14" t="s">
        <v>19</v>
      </c>
      <c r="H3" s="15" t="s">
        <v>16</v>
      </c>
      <c r="I3" s="9" t="s">
        <v>4</v>
      </c>
      <c r="J3" s="10" t="s">
        <v>0</v>
      </c>
      <c r="K3" s="8" t="s">
        <v>2</v>
      </c>
      <c r="L3" s="8" t="s">
        <v>1</v>
      </c>
      <c r="M3" s="8" t="s">
        <v>1</v>
      </c>
      <c r="N3" s="8" t="s">
        <v>1</v>
      </c>
      <c r="O3" s="8" t="s">
        <v>1</v>
      </c>
      <c r="P3" s="8" t="s">
        <v>1</v>
      </c>
      <c r="Q3" s="8" t="s">
        <v>1</v>
      </c>
      <c r="R3" s="8" t="s">
        <v>1</v>
      </c>
      <c r="S3" s="8" t="s">
        <v>1</v>
      </c>
      <c r="T3" s="8" t="s">
        <v>1</v>
      </c>
      <c r="U3" s="8" t="s">
        <v>1</v>
      </c>
      <c r="V3" s="8" t="s">
        <v>1</v>
      </c>
      <c r="W3" s="8" t="s">
        <v>1</v>
      </c>
      <c r="X3" s="8" t="s">
        <v>1</v>
      </c>
      <c r="Y3" s="8" t="s">
        <v>1</v>
      </c>
      <c r="Z3" s="8" t="s">
        <v>1</v>
      </c>
    </row>
    <row r="4" spans="1:26" ht="45" x14ac:dyDescent="0.25">
      <c r="A4" s="31">
        <v>1</v>
      </c>
      <c r="B4" s="26" t="s">
        <v>30</v>
      </c>
      <c r="C4" s="26" t="s">
        <v>31</v>
      </c>
      <c r="D4" s="26" t="s">
        <v>32</v>
      </c>
      <c r="E4" s="26" t="s">
        <v>18</v>
      </c>
      <c r="F4" s="26" t="s">
        <v>33</v>
      </c>
      <c r="G4" s="27" t="s">
        <v>20</v>
      </c>
      <c r="H4" s="24">
        <v>4703</v>
      </c>
      <c r="I4" s="37">
        <v>16</v>
      </c>
      <c r="J4" s="36">
        <f>I4-(SUM(L4:Z4))</f>
        <v>16</v>
      </c>
      <c r="K4" s="35" t="str">
        <f t="shared" ref="K4:K39" si="0">IF(J4&lt;0,"ATENÇÃO","OK")</f>
        <v>OK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45" x14ac:dyDescent="0.25">
      <c r="A5" s="32">
        <v>2</v>
      </c>
      <c r="B5" s="28" t="s">
        <v>30</v>
      </c>
      <c r="C5" s="28" t="s">
        <v>34</v>
      </c>
      <c r="D5" s="28" t="s">
        <v>35</v>
      </c>
      <c r="E5" s="28" t="s">
        <v>18</v>
      </c>
      <c r="F5" s="28" t="s">
        <v>36</v>
      </c>
      <c r="G5" s="29" t="s">
        <v>20</v>
      </c>
      <c r="H5" s="25">
        <v>6458</v>
      </c>
      <c r="I5" s="37">
        <v>16</v>
      </c>
      <c r="J5" s="36">
        <f t="shared" ref="J5:J39" si="1">I5-(SUM(L5:Z5))</f>
        <v>16</v>
      </c>
      <c r="K5" s="35" t="str">
        <f t="shared" si="0"/>
        <v>OK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30" x14ac:dyDescent="0.25">
      <c r="A6" s="33">
        <v>3</v>
      </c>
      <c r="B6" s="26" t="s">
        <v>37</v>
      </c>
      <c r="C6" s="34" t="s">
        <v>38</v>
      </c>
      <c r="D6" s="34" t="s">
        <v>39</v>
      </c>
      <c r="E6" s="26" t="s">
        <v>18</v>
      </c>
      <c r="F6" s="26" t="s">
        <v>40</v>
      </c>
      <c r="G6" s="27" t="s">
        <v>20</v>
      </c>
      <c r="H6" s="24">
        <v>4295.3900000000003</v>
      </c>
      <c r="I6" s="37">
        <v>16</v>
      </c>
      <c r="J6" s="36">
        <f t="shared" si="1"/>
        <v>16</v>
      </c>
      <c r="K6" s="35" t="str">
        <f t="shared" si="0"/>
        <v>OK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30" x14ac:dyDescent="0.25">
      <c r="A7" s="32">
        <v>4</v>
      </c>
      <c r="B7" s="28" t="s">
        <v>41</v>
      </c>
      <c r="C7" s="28" t="s">
        <v>42</v>
      </c>
      <c r="D7" s="28" t="s">
        <v>43</v>
      </c>
      <c r="E7" s="28" t="s">
        <v>18</v>
      </c>
      <c r="F7" s="28" t="s">
        <v>44</v>
      </c>
      <c r="G7" s="29" t="s">
        <v>20</v>
      </c>
      <c r="H7" s="25">
        <v>6600</v>
      </c>
      <c r="I7" s="37">
        <v>16</v>
      </c>
      <c r="J7" s="36">
        <f t="shared" si="1"/>
        <v>16</v>
      </c>
      <c r="K7" s="35" t="str">
        <f t="shared" si="0"/>
        <v>OK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x14ac:dyDescent="0.25">
      <c r="A8" s="38">
        <v>5</v>
      </c>
      <c r="B8" s="59" t="s">
        <v>132</v>
      </c>
      <c r="C8" s="60"/>
      <c r="D8" s="60"/>
      <c r="E8" s="60"/>
      <c r="F8" s="60"/>
      <c r="G8" s="60"/>
      <c r="H8" s="61"/>
      <c r="I8" s="37">
        <v>0</v>
      </c>
      <c r="J8" s="36">
        <f t="shared" si="1"/>
        <v>0</v>
      </c>
      <c r="K8" s="35" t="str">
        <f t="shared" si="0"/>
        <v>OK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30" x14ac:dyDescent="0.25">
      <c r="A9" s="33">
        <v>6</v>
      </c>
      <c r="B9" s="26" t="s">
        <v>45</v>
      </c>
      <c r="C9" s="34" t="s">
        <v>46</v>
      </c>
      <c r="D9" s="34" t="s">
        <v>47</v>
      </c>
      <c r="E9" s="26" t="s">
        <v>48</v>
      </c>
      <c r="F9" s="26" t="s">
        <v>49</v>
      </c>
      <c r="G9" s="27" t="s">
        <v>20</v>
      </c>
      <c r="H9" s="24">
        <v>670</v>
      </c>
      <c r="I9" s="37">
        <v>96</v>
      </c>
      <c r="J9" s="36">
        <f t="shared" si="1"/>
        <v>96</v>
      </c>
      <c r="K9" s="35" t="str">
        <f t="shared" si="0"/>
        <v>OK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45" x14ac:dyDescent="0.25">
      <c r="A10" s="32">
        <v>7</v>
      </c>
      <c r="B10" s="28" t="s">
        <v>50</v>
      </c>
      <c r="C10" s="28" t="s">
        <v>51</v>
      </c>
      <c r="D10" s="28" t="s">
        <v>52</v>
      </c>
      <c r="E10" s="28" t="s">
        <v>53</v>
      </c>
      <c r="F10" s="28" t="s">
        <v>54</v>
      </c>
      <c r="G10" s="29" t="s">
        <v>20</v>
      </c>
      <c r="H10" s="25">
        <v>1100</v>
      </c>
      <c r="I10" s="37">
        <v>96</v>
      </c>
      <c r="J10" s="36">
        <f t="shared" si="1"/>
        <v>96</v>
      </c>
      <c r="K10" s="35" t="str">
        <f t="shared" si="0"/>
        <v>OK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45" x14ac:dyDescent="0.25">
      <c r="A11" s="33">
        <v>8</v>
      </c>
      <c r="B11" s="26" t="s">
        <v>41</v>
      </c>
      <c r="C11" s="34" t="s">
        <v>55</v>
      </c>
      <c r="D11" s="34" t="s">
        <v>56</v>
      </c>
      <c r="E11" s="26" t="s">
        <v>57</v>
      </c>
      <c r="F11" s="26" t="s">
        <v>58</v>
      </c>
      <c r="G11" s="27" t="s">
        <v>20</v>
      </c>
      <c r="H11" s="24">
        <v>1200</v>
      </c>
      <c r="I11" s="37">
        <v>92</v>
      </c>
      <c r="J11" s="36">
        <f t="shared" si="1"/>
        <v>92</v>
      </c>
      <c r="K11" s="35" t="str">
        <f t="shared" si="0"/>
        <v>OK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x14ac:dyDescent="0.25">
      <c r="A12" s="38">
        <v>9</v>
      </c>
      <c r="B12" s="59" t="s">
        <v>132</v>
      </c>
      <c r="C12" s="60"/>
      <c r="D12" s="60"/>
      <c r="E12" s="60"/>
      <c r="F12" s="60"/>
      <c r="G12" s="60"/>
      <c r="H12" s="61"/>
      <c r="I12" s="37">
        <v>0</v>
      </c>
      <c r="J12" s="36">
        <f t="shared" si="1"/>
        <v>0</v>
      </c>
      <c r="K12" s="35" t="str">
        <f t="shared" si="0"/>
        <v>OK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60" x14ac:dyDescent="0.25">
      <c r="A13" s="32">
        <v>10</v>
      </c>
      <c r="B13" s="28" t="s">
        <v>59</v>
      </c>
      <c r="C13" s="28" t="s">
        <v>60</v>
      </c>
      <c r="D13" s="28" t="s">
        <v>61</v>
      </c>
      <c r="E13" s="28" t="s">
        <v>62</v>
      </c>
      <c r="F13" s="28" t="s">
        <v>63</v>
      </c>
      <c r="G13" s="29" t="s">
        <v>21</v>
      </c>
      <c r="H13" s="25">
        <v>4600</v>
      </c>
      <c r="I13" s="37">
        <v>2</v>
      </c>
      <c r="J13" s="36">
        <f t="shared" si="1"/>
        <v>2</v>
      </c>
      <c r="K13" s="35" t="str">
        <f t="shared" si="0"/>
        <v>OK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30" x14ac:dyDescent="0.25">
      <c r="A14" s="33">
        <v>11</v>
      </c>
      <c r="B14" s="26" t="s">
        <v>64</v>
      </c>
      <c r="C14" s="34" t="s">
        <v>65</v>
      </c>
      <c r="D14" s="34" t="s">
        <v>66</v>
      </c>
      <c r="E14" s="26" t="s">
        <v>53</v>
      </c>
      <c r="F14" s="26" t="s">
        <v>54</v>
      </c>
      <c r="G14" s="27" t="s">
        <v>20</v>
      </c>
      <c r="H14" s="24">
        <v>2200</v>
      </c>
      <c r="I14" s="37">
        <v>0</v>
      </c>
      <c r="J14" s="36">
        <f t="shared" si="1"/>
        <v>0</v>
      </c>
      <c r="K14" s="35" t="str">
        <f t="shared" si="0"/>
        <v>OK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60" x14ac:dyDescent="0.25">
      <c r="A15" s="32">
        <v>12</v>
      </c>
      <c r="B15" s="28" t="s">
        <v>67</v>
      </c>
      <c r="C15" s="28" t="s">
        <v>68</v>
      </c>
      <c r="D15" s="28" t="s">
        <v>69</v>
      </c>
      <c r="E15" s="28" t="s">
        <v>24</v>
      </c>
      <c r="F15" s="28" t="s">
        <v>70</v>
      </c>
      <c r="G15" s="29" t="s">
        <v>20</v>
      </c>
      <c r="H15" s="25">
        <v>39000</v>
      </c>
      <c r="I15" s="37">
        <v>0</v>
      </c>
      <c r="J15" s="36">
        <f t="shared" si="1"/>
        <v>0</v>
      </c>
      <c r="K15" s="35" t="str">
        <f t="shared" si="0"/>
        <v>OK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60" x14ac:dyDescent="0.25">
      <c r="A16" s="33">
        <v>13</v>
      </c>
      <c r="B16" s="26" t="s">
        <v>67</v>
      </c>
      <c r="C16" s="34" t="s">
        <v>71</v>
      </c>
      <c r="D16" s="34" t="s">
        <v>72</v>
      </c>
      <c r="E16" s="26" t="s">
        <v>24</v>
      </c>
      <c r="F16" s="26" t="s">
        <v>70</v>
      </c>
      <c r="G16" s="27" t="s">
        <v>20</v>
      </c>
      <c r="H16" s="24">
        <v>48000</v>
      </c>
      <c r="I16" s="37">
        <v>0</v>
      </c>
      <c r="J16" s="36">
        <f t="shared" si="1"/>
        <v>0</v>
      </c>
      <c r="K16" s="35" t="str">
        <f t="shared" si="0"/>
        <v>OK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45" x14ac:dyDescent="0.25">
      <c r="A17" s="32">
        <v>14</v>
      </c>
      <c r="B17" s="28" t="s">
        <v>73</v>
      </c>
      <c r="C17" s="28" t="s">
        <v>74</v>
      </c>
      <c r="D17" s="28" t="s">
        <v>75</v>
      </c>
      <c r="E17" s="28" t="s">
        <v>62</v>
      </c>
      <c r="F17" s="28" t="s">
        <v>63</v>
      </c>
      <c r="G17" s="29" t="s">
        <v>21</v>
      </c>
      <c r="H17" s="25">
        <v>3069</v>
      </c>
      <c r="I17" s="37">
        <v>0</v>
      </c>
      <c r="J17" s="36">
        <f t="shared" si="1"/>
        <v>0</v>
      </c>
      <c r="K17" s="35" t="str">
        <f t="shared" si="0"/>
        <v>OK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30" x14ac:dyDescent="0.25">
      <c r="A18" s="33">
        <v>15</v>
      </c>
      <c r="B18" s="26" t="s">
        <v>76</v>
      </c>
      <c r="C18" s="34" t="s">
        <v>77</v>
      </c>
      <c r="D18" s="34" t="s">
        <v>78</v>
      </c>
      <c r="E18" s="26" t="s">
        <v>18</v>
      </c>
      <c r="F18" s="26" t="s">
        <v>22</v>
      </c>
      <c r="G18" s="27" t="s">
        <v>20</v>
      </c>
      <c r="H18" s="24">
        <v>16500</v>
      </c>
      <c r="I18" s="37">
        <v>0</v>
      </c>
      <c r="J18" s="36">
        <f t="shared" si="1"/>
        <v>0</v>
      </c>
      <c r="K18" s="35" t="str">
        <f t="shared" si="0"/>
        <v>OK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45" x14ac:dyDescent="0.25">
      <c r="A19" s="32">
        <v>16</v>
      </c>
      <c r="B19" s="28" t="s">
        <v>73</v>
      </c>
      <c r="C19" s="28" t="s">
        <v>79</v>
      </c>
      <c r="D19" s="28" t="s">
        <v>80</v>
      </c>
      <c r="E19" s="28" t="s">
        <v>18</v>
      </c>
      <c r="F19" s="28" t="s">
        <v>22</v>
      </c>
      <c r="G19" s="29" t="s">
        <v>20</v>
      </c>
      <c r="H19" s="25">
        <v>18503.099999999999</v>
      </c>
      <c r="I19" s="37">
        <v>0</v>
      </c>
      <c r="J19" s="36">
        <f t="shared" si="1"/>
        <v>0</v>
      </c>
      <c r="K19" s="35" t="str">
        <f t="shared" si="0"/>
        <v>OK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45" x14ac:dyDescent="0.25">
      <c r="A20" s="33">
        <v>17</v>
      </c>
      <c r="B20" s="26" t="s">
        <v>81</v>
      </c>
      <c r="C20" s="34" t="s">
        <v>82</v>
      </c>
      <c r="D20" s="34" t="s">
        <v>83</v>
      </c>
      <c r="E20" s="26" t="s">
        <v>18</v>
      </c>
      <c r="F20" s="26" t="s">
        <v>22</v>
      </c>
      <c r="G20" s="27" t="s">
        <v>20</v>
      </c>
      <c r="H20" s="24">
        <v>35550</v>
      </c>
      <c r="I20" s="37">
        <v>0</v>
      </c>
      <c r="J20" s="36">
        <f t="shared" si="1"/>
        <v>0</v>
      </c>
      <c r="K20" s="35" t="str">
        <f t="shared" si="0"/>
        <v>OK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60" x14ac:dyDescent="0.25">
      <c r="A21" s="32">
        <v>18</v>
      </c>
      <c r="B21" s="28" t="s">
        <v>59</v>
      </c>
      <c r="C21" s="28" t="s">
        <v>84</v>
      </c>
      <c r="D21" s="28" t="s">
        <v>85</v>
      </c>
      <c r="E21" s="28" t="s">
        <v>62</v>
      </c>
      <c r="F21" s="28" t="s">
        <v>86</v>
      </c>
      <c r="G21" s="29" t="s">
        <v>20</v>
      </c>
      <c r="H21" s="25">
        <v>5590</v>
      </c>
      <c r="I21" s="37">
        <v>0</v>
      </c>
      <c r="J21" s="36">
        <f t="shared" si="1"/>
        <v>0</v>
      </c>
      <c r="K21" s="35" t="str">
        <f t="shared" si="0"/>
        <v>OK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60" x14ac:dyDescent="0.25">
      <c r="A22" s="33">
        <v>19</v>
      </c>
      <c r="B22" s="26" t="s">
        <v>59</v>
      </c>
      <c r="C22" s="34" t="s">
        <v>87</v>
      </c>
      <c r="D22" s="34" t="s">
        <v>88</v>
      </c>
      <c r="E22" s="26" t="s">
        <v>24</v>
      </c>
      <c r="F22" s="26" t="s">
        <v>89</v>
      </c>
      <c r="G22" s="27" t="s">
        <v>20</v>
      </c>
      <c r="H22" s="24">
        <v>18980</v>
      </c>
      <c r="I22" s="37">
        <v>0</v>
      </c>
      <c r="J22" s="36">
        <f t="shared" si="1"/>
        <v>0</v>
      </c>
      <c r="K22" s="35" t="str">
        <f t="shared" si="0"/>
        <v>OK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45" x14ac:dyDescent="0.25">
      <c r="A23" s="32">
        <v>20</v>
      </c>
      <c r="B23" s="28" t="s">
        <v>73</v>
      </c>
      <c r="C23" s="28" t="s">
        <v>90</v>
      </c>
      <c r="D23" s="28" t="s">
        <v>91</v>
      </c>
      <c r="E23" s="28" t="s">
        <v>24</v>
      </c>
      <c r="F23" s="28" t="s">
        <v>92</v>
      </c>
      <c r="G23" s="29" t="s">
        <v>20</v>
      </c>
      <c r="H23" s="25">
        <v>7959</v>
      </c>
      <c r="I23" s="37">
        <v>0</v>
      </c>
      <c r="J23" s="36">
        <f t="shared" si="1"/>
        <v>0</v>
      </c>
      <c r="K23" s="35" t="str">
        <f t="shared" si="0"/>
        <v>OK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45" x14ac:dyDescent="0.25">
      <c r="A24" s="33">
        <v>21</v>
      </c>
      <c r="B24" s="26" t="s">
        <v>73</v>
      </c>
      <c r="C24" s="34" t="s">
        <v>93</v>
      </c>
      <c r="D24" s="34" t="s">
        <v>94</v>
      </c>
      <c r="E24" s="26" t="s">
        <v>18</v>
      </c>
      <c r="F24" s="26" t="s">
        <v>23</v>
      </c>
      <c r="G24" s="27" t="s">
        <v>20</v>
      </c>
      <c r="H24" s="24">
        <v>10499.99</v>
      </c>
      <c r="I24" s="37">
        <v>0</v>
      </c>
      <c r="J24" s="36">
        <f t="shared" si="1"/>
        <v>0</v>
      </c>
      <c r="K24" s="35" t="str">
        <f t="shared" si="0"/>
        <v>OK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45" x14ac:dyDescent="0.25">
      <c r="A25" s="32">
        <v>22</v>
      </c>
      <c r="B25" s="28" t="s">
        <v>73</v>
      </c>
      <c r="C25" s="28" t="s">
        <v>95</v>
      </c>
      <c r="D25" s="28" t="s">
        <v>96</v>
      </c>
      <c r="E25" s="28" t="s">
        <v>62</v>
      </c>
      <c r="F25" s="28" t="s">
        <v>63</v>
      </c>
      <c r="G25" s="29" t="s">
        <v>21</v>
      </c>
      <c r="H25" s="25">
        <v>289.08</v>
      </c>
      <c r="I25" s="37">
        <v>0</v>
      </c>
      <c r="J25" s="36">
        <f t="shared" si="1"/>
        <v>0</v>
      </c>
      <c r="K25" s="35" t="str">
        <f t="shared" si="0"/>
        <v>OK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30" x14ac:dyDescent="0.25">
      <c r="A26" s="33">
        <v>23</v>
      </c>
      <c r="B26" s="26" t="s">
        <v>76</v>
      </c>
      <c r="C26" s="34" t="s">
        <v>97</v>
      </c>
      <c r="D26" s="34" t="s">
        <v>98</v>
      </c>
      <c r="E26" s="26" t="s">
        <v>62</v>
      </c>
      <c r="F26" s="26" t="s">
        <v>99</v>
      </c>
      <c r="G26" s="27" t="s">
        <v>20</v>
      </c>
      <c r="H26" s="24">
        <v>3940</v>
      </c>
      <c r="I26" s="37">
        <v>0</v>
      </c>
      <c r="J26" s="36">
        <f t="shared" si="1"/>
        <v>0</v>
      </c>
      <c r="K26" s="35" t="str">
        <f t="shared" si="0"/>
        <v>OK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45" x14ac:dyDescent="0.25">
      <c r="A27" s="32">
        <v>24</v>
      </c>
      <c r="B27" s="28" t="s">
        <v>100</v>
      </c>
      <c r="C27" s="28" t="s">
        <v>101</v>
      </c>
      <c r="D27" s="28" t="s">
        <v>102</v>
      </c>
      <c r="E27" s="28" t="s">
        <v>24</v>
      </c>
      <c r="F27" s="28" t="s">
        <v>70</v>
      </c>
      <c r="G27" s="29" t="s">
        <v>20</v>
      </c>
      <c r="H27" s="25">
        <v>2900</v>
      </c>
      <c r="I27" s="37">
        <v>0</v>
      </c>
      <c r="J27" s="36">
        <f t="shared" si="1"/>
        <v>0</v>
      </c>
      <c r="K27" s="35" t="str">
        <f t="shared" si="0"/>
        <v>OK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45" x14ac:dyDescent="0.25">
      <c r="A28" s="33">
        <v>25</v>
      </c>
      <c r="B28" s="26" t="s">
        <v>73</v>
      </c>
      <c r="C28" s="34" t="s">
        <v>103</v>
      </c>
      <c r="D28" s="34" t="s">
        <v>104</v>
      </c>
      <c r="E28" s="26" t="s">
        <v>24</v>
      </c>
      <c r="F28" s="26" t="s">
        <v>70</v>
      </c>
      <c r="G28" s="27" t="s">
        <v>20</v>
      </c>
      <c r="H28" s="24">
        <v>3168</v>
      </c>
      <c r="I28" s="37">
        <v>0</v>
      </c>
      <c r="J28" s="36">
        <f t="shared" si="1"/>
        <v>0</v>
      </c>
      <c r="K28" s="35" t="str">
        <f t="shared" si="0"/>
        <v>OK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45" x14ac:dyDescent="0.25">
      <c r="A29" s="32">
        <v>26</v>
      </c>
      <c r="B29" s="28" t="s">
        <v>73</v>
      </c>
      <c r="C29" s="28" t="s">
        <v>105</v>
      </c>
      <c r="D29" s="28" t="s">
        <v>106</v>
      </c>
      <c r="E29" s="28" t="s">
        <v>18</v>
      </c>
      <c r="F29" s="28" t="s">
        <v>23</v>
      </c>
      <c r="G29" s="29" t="s">
        <v>20</v>
      </c>
      <c r="H29" s="25">
        <v>15633.99</v>
      </c>
      <c r="I29" s="37">
        <v>0</v>
      </c>
      <c r="J29" s="36">
        <f t="shared" si="1"/>
        <v>0</v>
      </c>
      <c r="K29" s="35" t="str">
        <f t="shared" si="0"/>
        <v>OK</v>
      </c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x14ac:dyDescent="0.25">
      <c r="A30" s="38">
        <v>27</v>
      </c>
      <c r="B30" s="59" t="s">
        <v>132</v>
      </c>
      <c r="C30" s="60"/>
      <c r="D30" s="60"/>
      <c r="E30" s="60"/>
      <c r="F30" s="60"/>
      <c r="G30" s="60"/>
      <c r="H30" s="61"/>
      <c r="I30" s="37">
        <v>0</v>
      </c>
      <c r="J30" s="36">
        <f t="shared" si="1"/>
        <v>0</v>
      </c>
      <c r="K30" s="35" t="str">
        <f t="shared" si="0"/>
        <v>OK</v>
      </c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45" x14ac:dyDescent="0.25">
      <c r="A31" s="33">
        <v>28</v>
      </c>
      <c r="B31" s="26" t="s">
        <v>73</v>
      </c>
      <c r="C31" s="34" t="s">
        <v>107</v>
      </c>
      <c r="D31" s="34" t="s">
        <v>108</v>
      </c>
      <c r="E31" s="26" t="s">
        <v>62</v>
      </c>
      <c r="F31" s="26" t="s">
        <v>109</v>
      </c>
      <c r="G31" s="27" t="s">
        <v>110</v>
      </c>
      <c r="H31" s="24">
        <v>513.05999999999995</v>
      </c>
      <c r="I31" s="37">
        <v>10</v>
      </c>
      <c r="J31" s="36">
        <f t="shared" si="1"/>
        <v>10</v>
      </c>
      <c r="K31" s="35" t="str">
        <f t="shared" si="0"/>
        <v>OK</v>
      </c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45" x14ac:dyDescent="0.25">
      <c r="A32" s="32">
        <v>29</v>
      </c>
      <c r="B32" s="28" t="s">
        <v>111</v>
      </c>
      <c r="C32" s="28" t="s">
        <v>112</v>
      </c>
      <c r="D32" s="28" t="s">
        <v>113</v>
      </c>
      <c r="E32" s="28" t="s">
        <v>62</v>
      </c>
      <c r="F32" s="28" t="s">
        <v>114</v>
      </c>
      <c r="G32" s="29" t="s">
        <v>110</v>
      </c>
      <c r="H32" s="25">
        <v>54.25</v>
      </c>
      <c r="I32" s="37">
        <v>0</v>
      </c>
      <c r="J32" s="36">
        <f t="shared" si="1"/>
        <v>0</v>
      </c>
      <c r="K32" s="35" t="str">
        <f t="shared" si="0"/>
        <v>OK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45" x14ac:dyDescent="0.25">
      <c r="A33" s="33">
        <v>30</v>
      </c>
      <c r="B33" s="26" t="s">
        <v>115</v>
      </c>
      <c r="C33" s="34" t="s">
        <v>116</v>
      </c>
      <c r="D33" s="34" t="s">
        <v>117</v>
      </c>
      <c r="E33" s="26" t="s">
        <v>62</v>
      </c>
      <c r="F33" s="26" t="s">
        <v>114</v>
      </c>
      <c r="G33" s="27" t="s">
        <v>110</v>
      </c>
      <c r="H33" s="24">
        <v>89.6</v>
      </c>
      <c r="I33" s="37">
        <v>0</v>
      </c>
      <c r="J33" s="36">
        <f t="shared" si="1"/>
        <v>0</v>
      </c>
      <c r="K33" s="35" t="str">
        <f t="shared" si="0"/>
        <v>OK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45" x14ac:dyDescent="0.25">
      <c r="A34" s="32">
        <v>31</v>
      </c>
      <c r="B34" s="28" t="s">
        <v>118</v>
      </c>
      <c r="C34" s="28" t="s">
        <v>119</v>
      </c>
      <c r="D34" s="28" t="s">
        <v>120</v>
      </c>
      <c r="E34" s="28" t="s">
        <v>53</v>
      </c>
      <c r="F34" s="28" t="s">
        <v>121</v>
      </c>
      <c r="G34" s="29" t="s">
        <v>20</v>
      </c>
      <c r="H34" s="25">
        <v>6200</v>
      </c>
      <c r="I34" s="37">
        <v>0</v>
      </c>
      <c r="J34" s="36">
        <f t="shared" si="1"/>
        <v>0</v>
      </c>
      <c r="K34" s="35" t="str">
        <f t="shared" si="0"/>
        <v>OK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45" x14ac:dyDescent="0.25">
      <c r="A35" s="33">
        <v>32</v>
      </c>
      <c r="B35" s="26" t="s">
        <v>118</v>
      </c>
      <c r="C35" s="34" t="s">
        <v>122</v>
      </c>
      <c r="D35" s="34" t="s">
        <v>123</v>
      </c>
      <c r="E35" s="26" t="s">
        <v>53</v>
      </c>
      <c r="F35" s="26" t="s">
        <v>121</v>
      </c>
      <c r="G35" s="27" t="s">
        <v>20</v>
      </c>
      <c r="H35" s="24">
        <v>9000</v>
      </c>
      <c r="I35" s="37">
        <v>0</v>
      </c>
      <c r="J35" s="36">
        <f t="shared" si="1"/>
        <v>0</v>
      </c>
      <c r="K35" s="35" t="str">
        <f t="shared" si="0"/>
        <v>OK</v>
      </c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45" x14ac:dyDescent="0.25">
      <c r="A36" s="32">
        <v>33</v>
      </c>
      <c r="B36" s="28" t="s">
        <v>124</v>
      </c>
      <c r="C36" s="28" t="s">
        <v>125</v>
      </c>
      <c r="D36" s="28" t="s">
        <v>126</v>
      </c>
      <c r="E36" s="28" t="s">
        <v>18</v>
      </c>
      <c r="F36" s="28" t="s">
        <v>23</v>
      </c>
      <c r="G36" s="29" t="s">
        <v>20</v>
      </c>
      <c r="H36" s="25">
        <v>19000</v>
      </c>
      <c r="I36" s="37">
        <v>0</v>
      </c>
      <c r="J36" s="36">
        <f t="shared" si="1"/>
        <v>0</v>
      </c>
      <c r="K36" s="35" t="str">
        <f t="shared" si="0"/>
        <v>OK</v>
      </c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45" x14ac:dyDescent="0.25">
      <c r="A37" s="33">
        <v>34</v>
      </c>
      <c r="B37" s="26" t="s">
        <v>118</v>
      </c>
      <c r="C37" s="34" t="s">
        <v>127</v>
      </c>
      <c r="D37" s="34" t="s">
        <v>128</v>
      </c>
      <c r="E37" s="26" t="s">
        <v>18</v>
      </c>
      <c r="F37" s="26" t="s">
        <v>23</v>
      </c>
      <c r="G37" s="27" t="s">
        <v>20</v>
      </c>
      <c r="H37" s="24">
        <v>16500</v>
      </c>
      <c r="I37" s="37">
        <v>0</v>
      </c>
      <c r="J37" s="36">
        <f t="shared" si="1"/>
        <v>0</v>
      </c>
      <c r="K37" s="35" t="str">
        <f t="shared" si="0"/>
        <v>OK</v>
      </c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x14ac:dyDescent="0.25">
      <c r="A38" s="38">
        <v>35</v>
      </c>
      <c r="B38" s="59" t="s">
        <v>132</v>
      </c>
      <c r="C38" s="60"/>
      <c r="D38" s="60"/>
      <c r="E38" s="60"/>
      <c r="F38" s="60"/>
      <c r="G38" s="60"/>
      <c r="H38" s="61"/>
      <c r="I38" s="37">
        <v>0</v>
      </c>
      <c r="J38" s="36">
        <f t="shared" si="1"/>
        <v>0</v>
      </c>
      <c r="K38" s="35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30" x14ac:dyDescent="0.25">
      <c r="A39" s="32">
        <v>36</v>
      </c>
      <c r="B39" s="28" t="s">
        <v>124</v>
      </c>
      <c r="C39" s="28" t="s">
        <v>129</v>
      </c>
      <c r="D39" s="28" t="s">
        <v>130</v>
      </c>
      <c r="E39" s="28" t="s">
        <v>18</v>
      </c>
      <c r="F39" s="28" t="s">
        <v>22</v>
      </c>
      <c r="G39" s="29" t="s">
        <v>20</v>
      </c>
      <c r="H39" s="25">
        <v>9350</v>
      </c>
      <c r="I39" s="37">
        <v>0</v>
      </c>
      <c r="J39" s="36">
        <f t="shared" si="1"/>
        <v>0</v>
      </c>
      <c r="K39" s="35" t="str">
        <f t="shared" si="0"/>
        <v>OK</v>
      </c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x14ac:dyDescent="0.25">
      <c r="L40" s="30">
        <f>SUMPRODUCT($H$4:$H$39,L4:L39)</f>
        <v>0</v>
      </c>
      <c r="M40" s="30">
        <f t="shared" ref="M40:Z40" si="2">SUMPRODUCT($H$4:$H$39,M4:M39)</f>
        <v>0</v>
      </c>
      <c r="N40" s="30">
        <f t="shared" si="2"/>
        <v>0</v>
      </c>
      <c r="O40" s="30">
        <f t="shared" si="2"/>
        <v>0</v>
      </c>
      <c r="P40" s="30">
        <f t="shared" si="2"/>
        <v>0</v>
      </c>
      <c r="Q40" s="30">
        <f t="shared" si="2"/>
        <v>0</v>
      </c>
      <c r="R40" s="30">
        <f t="shared" si="2"/>
        <v>0</v>
      </c>
      <c r="S40" s="30">
        <f t="shared" si="2"/>
        <v>0</v>
      </c>
      <c r="T40" s="30">
        <f t="shared" si="2"/>
        <v>0</v>
      </c>
      <c r="U40" s="30">
        <f t="shared" si="2"/>
        <v>0</v>
      </c>
      <c r="V40" s="30">
        <f t="shared" si="2"/>
        <v>0</v>
      </c>
      <c r="W40" s="30">
        <f t="shared" si="2"/>
        <v>0</v>
      </c>
      <c r="X40" s="30">
        <f t="shared" si="2"/>
        <v>0</v>
      </c>
      <c r="Y40" s="30">
        <f t="shared" si="2"/>
        <v>0</v>
      </c>
      <c r="Z40" s="30">
        <f t="shared" si="2"/>
        <v>0</v>
      </c>
    </row>
  </sheetData>
  <mergeCells count="23">
    <mergeCell ref="B30:H30"/>
    <mergeCell ref="B38:H38"/>
    <mergeCell ref="B12:H12"/>
    <mergeCell ref="B8:H8"/>
    <mergeCell ref="M1:M2"/>
    <mergeCell ref="I1:K1"/>
    <mergeCell ref="A1:B1"/>
    <mergeCell ref="C1:H1"/>
    <mergeCell ref="Z1:Z2"/>
    <mergeCell ref="A2:K2"/>
    <mergeCell ref="Y1:Y2"/>
    <mergeCell ref="W1:W2"/>
    <mergeCell ref="X1:X2"/>
    <mergeCell ref="R1:R2"/>
    <mergeCell ref="S1:S2"/>
    <mergeCell ref="T1:T2"/>
    <mergeCell ref="U1:U2"/>
    <mergeCell ref="V1:V2"/>
    <mergeCell ref="Q1:Q2"/>
    <mergeCell ref="N1:N2"/>
    <mergeCell ref="O1:O2"/>
    <mergeCell ref="P1:P2"/>
    <mergeCell ref="L1:L2"/>
  </mergeCells>
  <conditionalFormatting sqref="L4:Z39">
    <cfRule type="cellIs" dxfId="41" priority="1" operator="greaterThan">
      <formula>0</formula>
    </cfRule>
    <cfRule type="cellIs" dxfId="40" priority="2" operator="greaterThan">
      <formula>0</formula>
    </cfRule>
    <cfRule type="cellIs" dxfId="39" priority="3" operator="greaterThan">
      <formula>1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opLeftCell="A28" zoomScaleNormal="100" workbookViewId="0">
      <selection activeCell="L9" sqref="L9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24.42578125" style="11" customWidth="1"/>
    <col min="4" max="4" width="25" style="11" customWidth="1"/>
    <col min="5" max="5" width="12.28515625" style="1" customWidth="1"/>
    <col min="6" max="7" width="14.85546875" style="1" customWidth="1"/>
    <col min="8" max="8" width="15.7109375" style="16" bestFit="1" customWidth="1"/>
    <col min="9" max="9" width="13.28515625" style="5" customWidth="1"/>
    <col min="10" max="10" width="13.28515625" style="12" customWidth="1"/>
    <col min="11" max="11" width="12.5703125" style="4" customWidth="1"/>
    <col min="12" max="26" width="13.7109375" style="2" customWidth="1"/>
    <col min="27" max="16384" width="9.7109375" style="2"/>
  </cols>
  <sheetData>
    <row r="1" spans="1:26" ht="25.9" customHeight="1" x14ac:dyDescent="0.25">
      <c r="A1" s="65" t="s">
        <v>25</v>
      </c>
      <c r="B1" s="66"/>
      <c r="C1" s="67" t="s">
        <v>131</v>
      </c>
      <c r="D1" s="68"/>
      <c r="E1" s="68"/>
      <c r="F1" s="68"/>
      <c r="G1" s="68"/>
      <c r="H1" s="69"/>
      <c r="I1" s="62" t="s">
        <v>26</v>
      </c>
      <c r="J1" s="63"/>
      <c r="K1" s="64"/>
      <c r="L1" s="57" t="s">
        <v>29</v>
      </c>
      <c r="M1" s="57" t="s">
        <v>29</v>
      </c>
      <c r="N1" s="57" t="s">
        <v>29</v>
      </c>
      <c r="O1" s="57" t="s">
        <v>29</v>
      </c>
      <c r="P1" s="57" t="s">
        <v>29</v>
      </c>
      <c r="Q1" s="57" t="s">
        <v>29</v>
      </c>
      <c r="R1" s="57" t="s">
        <v>29</v>
      </c>
      <c r="S1" s="57" t="s">
        <v>29</v>
      </c>
      <c r="T1" s="57" t="s">
        <v>29</v>
      </c>
      <c r="U1" s="57" t="s">
        <v>29</v>
      </c>
      <c r="V1" s="57" t="s">
        <v>29</v>
      </c>
      <c r="W1" s="57" t="s">
        <v>29</v>
      </c>
      <c r="X1" s="57" t="s">
        <v>29</v>
      </c>
      <c r="Y1" s="57" t="s">
        <v>29</v>
      </c>
      <c r="Z1" s="57" t="s">
        <v>29</v>
      </c>
    </row>
    <row r="2" spans="1:26" ht="23.1" customHeight="1" x14ac:dyDescent="0.25">
      <c r="A2" s="58" t="s">
        <v>141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s="3" customFormat="1" ht="30" x14ac:dyDescent="0.2">
      <c r="A3" s="13" t="s">
        <v>3</v>
      </c>
      <c r="B3" s="13" t="s">
        <v>15</v>
      </c>
      <c r="C3" s="13" t="s">
        <v>12</v>
      </c>
      <c r="D3" s="13" t="s">
        <v>28</v>
      </c>
      <c r="E3" s="14" t="s">
        <v>13</v>
      </c>
      <c r="F3" s="14" t="s">
        <v>14</v>
      </c>
      <c r="G3" s="14" t="s">
        <v>19</v>
      </c>
      <c r="H3" s="15" t="s">
        <v>16</v>
      </c>
      <c r="I3" s="9" t="s">
        <v>4</v>
      </c>
      <c r="J3" s="10" t="s">
        <v>0</v>
      </c>
      <c r="K3" s="8" t="s">
        <v>2</v>
      </c>
      <c r="L3" s="8" t="s">
        <v>1</v>
      </c>
      <c r="M3" s="8" t="s">
        <v>1</v>
      </c>
      <c r="N3" s="8" t="s">
        <v>1</v>
      </c>
      <c r="O3" s="8" t="s">
        <v>1</v>
      </c>
      <c r="P3" s="8" t="s">
        <v>1</v>
      </c>
      <c r="Q3" s="8" t="s">
        <v>1</v>
      </c>
      <c r="R3" s="8" t="s">
        <v>1</v>
      </c>
      <c r="S3" s="8" t="s">
        <v>1</v>
      </c>
      <c r="T3" s="8" t="s">
        <v>1</v>
      </c>
      <c r="U3" s="8" t="s">
        <v>1</v>
      </c>
      <c r="V3" s="8" t="s">
        <v>1</v>
      </c>
      <c r="W3" s="8" t="s">
        <v>1</v>
      </c>
      <c r="X3" s="8" t="s">
        <v>1</v>
      </c>
      <c r="Y3" s="8" t="s">
        <v>1</v>
      </c>
      <c r="Z3" s="8" t="s">
        <v>1</v>
      </c>
    </row>
    <row r="4" spans="1:26" ht="45" x14ac:dyDescent="0.25">
      <c r="A4" s="31">
        <v>1</v>
      </c>
      <c r="B4" s="26" t="s">
        <v>30</v>
      </c>
      <c r="C4" s="26" t="s">
        <v>31</v>
      </c>
      <c r="D4" s="26" t="s">
        <v>32</v>
      </c>
      <c r="E4" s="26" t="s">
        <v>18</v>
      </c>
      <c r="F4" s="26" t="s">
        <v>33</v>
      </c>
      <c r="G4" s="27" t="s">
        <v>20</v>
      </c>
      <c r="H4" s="24">
        <v>4703</v>
      </c>
      <c r="I4" s="37">
        <v>0</v>
      </c>
      <c r="J4" s="36">
        <f>I4-(SUM(L4:Z4))</f>
        <v>0</v>
      </c>
      <c r="K4" s="35" t="str">
        <f t="shared" ref="K4:K39" si="0">IF(J4&lt;0,"ATENÇÃO","OK")</f>
        <v>OK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45" x14ac:dyDescent="0.25">
      <c r="A5" s="32">
        <v>2</v>
      </c>
      <c r="B5" s="28" t="s">
        <v>30</v>
      </c>
      <c r="C5" s="28" t="s">
        <v>34</v>
      </c>
      <c r="D5" s="28" t="s">
        <v>35</v>
      </c>
      <c r="E5" s="28" t="s">
        <v>18</v>
      </c>
      <c r="F5" s="28" t="s">
        <v>36</v>
      </c>
      <c r="G5" s="29" t="s">
        <v>20</v>
      </c>
      <c r="H5" s="25">
        <v>6458</v>
      </c>
      <c r="I5" s="37">
        <v>90</v>
      </c>
      <c r="J5" s="36">
        <f t="shared" ref="J5:J39" si="1">I5-(SUM(L5:Z5))</f>
        <v>90</v>
      </c>
      <c r="K5" s="35" t="str">
        <f t="shared" si="0"/>
        <v>OK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30" x14ac:dyDescent="0.25">
      <c r="A6" s="33">
        <v>3</v>
      </c>
      <c r="B6" s="26" t="s">
        <v>37</v>
      </c>
      <c r="C6" s="34" t="s">
        <v>38</v>
      </c>
      <c r="D6" s="34" t="s">
        <v>39</v>
      </c>
      <c r="E6" s="26" t="s">
        <v>18</v>
      </c>
      <c r="F6" s="26" t="s">
        <v>40</v>
      </c>
      <c r="G6" s="27" t="s">
        <v>20</v>
      </c>
      <c r="H6" s="24">
        <v>4295.3900000000003</v>
      </c>
      <c r="I6" s="37">
        <v>0</v>
      </c>
      <c r="J6" s="36">
        <f t="shared" si="1"/>
        <v>0</v>
      </c>
      <c r="K6" s="35" t="str">
        <f t="shared" si="0"/>
        <v>OK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30" x14ac:dyDescent="0.25">
      <c r="A7" s="32">
        <v>4</v>
      </c>
      <c r="B7" s="28" t="s">
        <v>41</v>
      </c>
      <c r="C7" s="28" t="s">
        <v>42</v>
      </c>
      <c r="D7" s="28" t="s">
        <v>43</v>
      </c>
      <c r="E7" s="28" t="s">
        <v>18</v>
      </c>
      <c r="F7" s="28" t="s">
        <v>44</v>
      </c>
      <c r="G7" s="29" t="s">
        <v>20</v>
      </c>
      <c r="H7" s="25">
        <v>6600</v>
      </c>
      <c r="I7" s="37">
        <v>60</v>
      </c>
      <c r="J7" s="36">
        <f t="shared" si="1"/>
        <v>60</v>
      </c>
      <c r="K7" s="35" t="str">
        <f t="shared" si="0"/>
        <v>OK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x14ac:dyDescent="0.25">
      <c r="A8" s="38">
        <v>5</v>
      </c>
      <c r="B8" s="59" t="s">
        <v>132</v>
      </c>
      <c r="C8" s="60"/>
      <c r="D8" s="60"/>
      <c r="E8" s="60"/>
      <c r="F8" s="60"/>
      <c r="G8" s="60"/>
      <c r="H8" s="61"/>
      <c r="I8" s="37">
        <v>0</v>
      </c>
      <c r="J8" s="36">
        <f t="shared" si="1"/>
        <v>0</v>
      </c>
      <c r="K8" s="35" t="str">
        <f t="shared" si="0"/>
        <v>OK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30" x14ac:dyDescent="0.25">
      <c r="A9" s="33">
        <v>6</v>
      </c>
      <c r="B9" s="26" t="s">
        <v>45</v>
      </c>
      <c r="C9" s="34" t="s">
        <v>46</v>
      </c>
      <c r="D9" s="34" t="s">
        <v>47</v>
      </c>
      <c r="E9" s="26" t="s">
        <v>48</v>
      </c>
      <c r="F9" s="26" t="s">
        <v>49</v>
      </c>
      <c r="G9" s="27" t="s">
        <v>20</v>
      </c>
      <c r="H9" s="24">
        <v>670</v>
      </c>
      <c r="I9" s="37">
        <v>15</v>
      </c>
      <c r="J9" s="36">
        <f t="shared" si="1"/>
        <v>15</v>
      </c>
      <c r="K9" s="35" t="str">
        <f t="shared" si="0"/>
        <v>OK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45" x14ac:dyDescent="0.25">
      <c r="A10" s="32">
        <v>7</v>
      </c>
      <c r="B10" s="28" t="s">
        <v>50</v>
      </c>
      <c r="C10" s="28" t="s">
        <v>51</v>
      </c>
      <c r="D10" s="28" t="s">
        <v>52</v>
      </c>
      <c r="E10" s="28" t="s">
        <v>53</v>
      </c>
      <c r="F10" s="28" t="s">
        <v>54</v>
      </c>
      <c r="G10" s="29" t="s">
        <v>20</v>
      </c>
      <c r="H10" s="25">
        <v>1100</v>
      </c>
      <c r="I10" s="37">
        <v>10</v>
      </c>
      <c r="J10" s="36">
        <f t="shared" si="1"/>
        <v>10</v>
      </c>
      <c r="K10" s="35" t="str">
        <f t="shared" si="0"/>
        <v>OK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45" x14ac:dyDescent="0.25">
      <c r="A11" s="33">
        <v>8</v>
      </c>
      <c r="B11" s="26" t="s">
        <v>41</v>
      </c>
      <c r="C11" s="34" t="s">
        <v>55</v>
      </c>
      <c r="D11" s="34" t="s">
        <v>56</v>
      </c>
      <c r="E11" s="26" t="s">
        <v>57</v>
      </c>
      <c r="F11" s="26" t="s">
        <v>58</v>
      </c>
      <c r="G11" s="27" t="s">
        <v>20</v>
      </c>
      <c r="H11" s="24">
        <v>1200</v>
      </c>
      <c r="I11" s="37">
        <v>0</v>
      </c>
      <c r="J11" s="36">
        <f t="shared" si="1"/>
        <v>0</v>
      </c>
      <c r="K11" s="35" t="str">
        <f t="shared" si="0"/>
        <v>OK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x14ac:dyDescent="0.25">
      <c r="A12" s="38">
        <v>9</v>
      </c>
      <c r="B12" s="59" t="s">
        <v>132</v>
      </c>
      <c r="C12" s="60"/>
      <c r="D12" s="60"/>
      <c r="E12" s="60"/>
      <c r="F12" s="60"/>
      <c r="G12" s="60"/>
      <c r="H12" s="61"/>
      <c r="I12" s="37">
        <v>0</v>
      </c>
      <c r="J12" s="36">
        <f t="shared" si="1"/>
        <v>0</v>
      </c>
      <c r="K12" s="35" t="str">
        <f t="shared" si="0"/>
        <v>OK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60" x14ac:dyDescent="0.25">
      <c r="A13" s="32">
        <v>10</v>
      </c>
      <c r="B13" s="28" t="s">
        <v>59</v>
      </c>
      <c r="C13" s="28" t="s">
        <v>60</v>
      </c>
      <c r="D13" s="28" t="s">
        <v>61</v>
      </c>
      <c r="E13" s="28" t="s">
        <v>62</v>
      </c>
      <c r="F13" s="28" t="s">
        <v>63</v>
      </c>
      <c r="G13" s="29" t="s">
        <v>21</v>
      </c>
      <c r="H13" s="25">
        <v>4600</v>
      </c>
      <c r="I13" s="37">
        <v>0</v>
      </c>
      <c r="J13" s="36">
        <f t="shared" si="1"/>
        <v>0</v>
      </c>
      <c r="K13" s="35" t="str">
        <f t="shared" si="0"/>
        <v>OK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30" x14ac:dyDescent="0.25">
      <c r="A14" s="33">
        <v>11</v>
      </c>
      <c r="B14" s="26" t="s">
        <v>64</v>
      </c>
      <c r="C14" s="34" t="s">
        <v>65</v>
      </c>
      <c r="D14" s="34" t="s">
        <v>66</v>
      </c>
      <c r="E14" s="26" t="s">
        <v>53</v>
      </c>
      <c r="F14" s="26" t="s">
        <v>54</v>
      </c>
      <c r="G14" s="27" t="s">
        <v>20</v>
      </c>
      <c r="H14" s="24">
        <v>2200</v>
      </c>
      <c r="I14" s="37">
        <v>0</v>
      </c>
      <c r="J14" s="36">
        <f t="shared" si="1"/>
        <v>0</v>
      </c>
      <c r="K14" s="35" t="str">
        <f t="shared" si="0"/>
        <v>OK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60" x14ac:dyDescent="0.25">
      <c r="A15" s="32">
        <v>12</v>
      </c>
      <c r="B15" s="28" t="s">
        <v>67</v>
      </c>
      <c r="C15" s="28" t="s">
        <v>68</v>
      </c>
      <c r="D15" s="28" t="s">
        <v>69</v>
      </c>
      <c r="E15" s="28" t="s">
        <v>24</v>
      </c>
      <c r="F15" s="28" t="s">
        <v>70</v>
      </c>
      <c r="G15" s="29" t="s">
        <v>20</v>
      </c>
      <c r="H15" s="25">
        <v>39000</v>
      </c>
      <c r="I15" s="37">
        <v>0</v>
      </c>
      <c r="J15" s="36">
        <f t="shared" si="1"/>
        <v>0</v>
      </c>
      <c r="K15" s="35" t="str">
        <f t="shared" si="0"/>
        <v>OK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60" x14ac:dyDescent="0.25">
      <c r="A16" s="33">
        <v>13</v>
      </c>
      <c r="B16" s="26" t="s">
        <v>67</v>
      </c>
      <c r="C16" s="34" t="s">
        <v>71</v>
      </c>
      <c r="D16" s="34" t="s">
        <v>72</v>
      </c>
      <c r="E16" s="26" t="s">
        <v>24</v>
      </c>
      <c r="F16" s="26" t="s">
        <v>70</v>
      </c>
      <c r="G16" s="27" t="s">
        <v>20</v>
      </c>
      <c r="H16" s="24">
        <v>48000</v>
      </c>
      <c r="I16" s="37">
        <v>0</v>
      </c>
      <c r="J16" s="36">
        <f t="shared" si="1"/>
        <v>0</v>
      </c>
      <c r="K16" s="35" t="str">
        <f t="shared" si="0"/>
        <v>OK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45" x14ac:dyDescent="0.25">
      <c r="A17" s="32">
        <v>14</v>
      </c>
      <c r="B17" s="28" t="s">
        <v>73</v>
      </c>
      <c r="C17" s="28" t="s">
        <v>74</v>
      </c>
      <c r="D17" s="28" t="s">
        <v>75</v>
      </c>
      <c r="E17" s="28" t="s">
        <v>62</v>
      </c>
      <c r="F17" s="28" t="s">
        <v>63</v>
      </c>
      <c r="G17" s="29" t="s">
        <v>21</v>
      </c>
      <c r="H17" s="25">
        <v>3069</v>
      </c>
      <c r="I17" s="37">
        <v>0</v>
      </c>
      <c r="J17" s="36">
        <f t="shared" si="1"/>
        <v>0</v>
      </c>
      <c r="K17" s="35" t="str">
        <f t="shared" si="0"/>
        <v>OK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30" x14ac:dyDescent="0.25">
      <c r="A18" s="33">
        <v>15</v>
      </c>
      <c r="B18" s="26" t="s">
        <v>76</v>
      </c>
      <c r="C18" s="34" t="s">
        <v>77</v>
      </c>
      <c r="D18" s="34" t="s">
        <v>78</v>
      </c>
      <c r="E18" s="26" t="s">
        <v>18</v>
      </c>
      <c r="F18" s="26" t="s">
        <v>22</v>
      </c>
      <c r="G18" s="27" t="s">
        <v>20</v>
      </c>
      <c r="H18" s="24">
        <v>16500</v>
      </c>
      <c r="I18" s="37">
        <v>0</v>
      </c>
      <c r="J18" s="36">
        <f t="shared" si="1"/>
        <v>0</v>
      </c>
      <c r="K18" s="35" t="str">
        <f t="shared" si="0"/>
        <v>OK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45" x14ac:dyDescent="0.25">
      <c r="A19" s="32">
        <v>16</v>
      </c>
      <c r="B19" s="28" t="s">
        <v>73</v>
      </c>
      <c r="C19" s="28" t="s">
        <v>79</v>
      </c>
      <c r="D19" s="28" t="s">
        <v>80</v>
      </c>
      <c r="E19" s="28" t="s">
        <v>18</v>
      </c>
      <c r="F19" s="28" t="s">
        <v>22</v>
      </c>
      <c r="G19" s="29" t="s">
        <v>20</v>
      </c>
      <c r="H19" s="25">
        <v>18503.099999999999</v>
      </c>
      <c r="I19" s="37">
        <v>0</v>
      </c>
      <c r="J19" s="36">
        <f t="shared" si="1"/>
        <v>0</v>
      </c>
      <c r="K19" s="35" t="str">
        <f t="shared" si="0"/>
        <v>OK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45" x14ac:dyDescent="0.25">
      <c r="A20" s="33">
        <v>17</v>
      </c>
      <c r="B20" s="26" t="s">
        <v>81</v>
      </c>
      <c r="C20" s="34" t="s">
        <v>82</v>
      </c>
      <c r="D20" s="34" t="s">
        <v>83</v>
      </c>
      <c r="E20" s="26" t="s">
        <v>18</v>
      </c>
      <c r="F20" s="26" t="s">
        <v>22</v>
      </c>
      <c r="G20" s="27" t="s">
        <v>20</v>
      </c>
      <c r="H20" s="24">
        <v>35550</v>
      </c>
      <c r="I20" s="37">
        <v>0</v>
      </c>
      <c r="J20" s="36">
        <f t="shared" si="1"/>
        <v>0</v>
      </c>
      <c r="K20" s="35" t="str">
        <f t="shared" si="0"/>
        <v>OK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60" x14ac:dyDescent="0.25">
      <c r="A21" s="32">
        <v>18</v>
      </c>
      <c r="B21" s="28" t="s">
        <v>59</v>
      </c>
      <c r="C21" s="28" t="s">
        <v>84</v>
      </c>
      <c r="D21" s="28" t="s">
        <v>85</v>
      </c>
      <c r="E21" s="28" t="s">
        <v>62</v>
      </c>
      <c r="F21" s="28" t="s">
        <v>86</v>
      </c>
      <c r="G21" s="29" t="s">
        <v>20</v>
      </c>
      <c r="H21" s="25">
        <v>5590</v>
      </c>
      <c r="I21" s="37">
        <v>0</v>
      </c>
      <c r="J21" s="36">
        <f t="shared" si="1"/>
        <v>0</v>
      </c>
      <c r="K21" s="35" t="str">
        <f t="shared" si="0"/>
        <v>OK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60" x14ac:dyDescent="0.25">
      <c r="A22" s="33">
        <v>19</v>
      </c>
      <c r="B22" s="26" t="s">
        <v>59</v>
      </c>
      <c r="C22" s="34" t="s">
        <v>87</v>
      </c>
      <c r="D22" s="34" t="s">
        <v>88</v>
      </c>
      <c r="E22" s="26" t="s">
        <v>24</v>
      </c>
      <c r="F22" s="26" t="s">
        <v>89</v>
      </c>
      <c r="G22" s="27" t="s">
        <v>20</v>
      </c>
      <c r="H22" s="24">
        <v>18980</v>
      </c>
      <c r="I22" s="37">
        <v>0</v>
      </c>
      <c r="J22" s="36">
        <f t="shared" si="1"/>
        <v>0</v>
      </c>
      <c r="K22" s="35" t="str">
        <f t="shared" si="0"/>
        <v>OK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45" x14ac:dyDescent="0.25">
      <c r="A23" s="32">
        <v>20</v>
      </c>
      <c r="B23" s="28" t="s">
        <v>73</v>
      </c>
      <c r="C23" s="28" t="s">
        <v>90</v>
      </c>
      <c r="D23" s="28" t="s">
        <v>91</v>
      </c>
      <c r="E23" s="28" t="s">
        <v>24</v>
      </c>
      <c r="F23" s="28" t="s">
        <v>92</v>
      </c>
      <c r="G23" s="29" t="s">
        <v>20</v>
      </c>
      <c r="H23" s="25">
        <v>7959</v>
      </c>
      <c r="I23" s="37">
        <v>0</v>
      </c>
      <c r="J23" s="36">
        <f t="shared" si="1"/>
        <v>0</v>
      </c>
      <c r="K23" s="35" t="str">
        <f t="shared" si="0"/>
        <v>OK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45" x14ac:dyDescent="0.25">
      <c r="A24" s="33">
        <v>21</v>
      </c>
      <c r="B24" s="26" t="s">
        <v>73</v>
      </c>
      <c r="C24" s="34" t="s">
        <v>93</v>
      </c>
      <c r="D24" s="34" t="s">
        <v>94</v>
      </c>
      <c r="E24" s="26" t="s">
        <v>18</v>
      </c>
      <c r="F24" s="26" t="s">
        <v>23</v>
      </c>
      <c r="G24" s="27" t="s">
        <v>20</v>
      </c>
      <c r="H24" s="24">
        <v>10499.99</v>
      </c>
      <c r="I24" s="37">
        <v>0</v>
      </c>
      <c r="J24" s="36">
        <f t="shared" si="1"/>
        <v>0</v>
      </c>
      <c r="K24" s="35" t="str">
        <f t="shared" si="0"/>
        <v>OK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45" x14ac:dyDescent="0.25">
      <c r="A25" s="32">
        <v>22</v>
      </c>
      <c r="B25" s="28" t="s">
        <v>73</v>
      </c>
      <c r="C25" s="28" t="s">
        <v>95</v>
      </c>
      <c r="D25" s="28" t="s">
        <v>96</v>
      </c>
      <c r="E25" s="28" t="s">
        <v>62</v>
      </c>
      <c r="F25" s="28" t="s">
        <v>63</v>
      </c>
      <c r="G25" s="29" t="s">
        <v>21</v>
      </c>
      <c r="H25" s="25">
        <v>289.08</v>
      </c>
      <c r="I25" s="37">
        <v>0</v>
      </c>
      <c r="J25" s="36">
        <f t="shared" si="1"/>
        <v>0</v>
      </c>
      <c r="K25" s="35" t="str">
        <f t="shared" si="0"/>
        <v>OK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30" x14ac:dyDescent="0.25">
      <c r="A26" s="33">
        <v>23</v>
      </c>
      <c r="B26" s="26" t="s">
        <v>76</v>
      </c>
      <c r="C26" s="34" t="s">
        <v>97</v>
      </c>
      <c r="D26" s="34" t="s">
        <v>98</v>
      </c>
      <c r="E26" s="26" t="s">
        <v>62</v>
      </c>
      <c r="F26" s="26" t="s">
        <v>99</v>
      </c>
      <c r="G26" s="27" t="s">
        <v>20</v>
      </c>
      <c r="H26" s="24">
        <v>3940</v>
      </c>
      <c r="I26" s="37">
        <v>0</v>
      </c>
      <c r="J26" s="36">
        <f t="shared" si="1"/>
        <v>0</v>
      </c>
      <c r="K26" s="35" t="str">
        <f t="shared" si="0"/>
        <v>OK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45" x14ac:dyDescent="0.25">
      <c r="A27" s="32">
        <v>24</v>
      </c>
      <c r="B27" s="28" t="s">
        <v>100</v>
      </c>
      <c r="C27" s="28" t="s">
        <v>101</v>
      </c>
      <c r="D27" s="28" t="s">
        <v>102</v>
      </c>
      <c r="E27" s="28" t="s">
        <v>24</v>
      </c>
      <c r="F27" s="28" t="s">
        <v>70</v>
      </c>
      <c r="G27" s="29" t="s">
        <v>20</v>
      </c>
      <c r="H27" s="25">
        <v>2900</v>
      </c>
      <c r="I27" s="37">
        <v>0</v>
      </c>
      <c r="J27" s="36">
        <f t="shared" si="1"/>
        <v>0</v>
      </c>
      <c r="K27" s="35" t="str">
        <f t="shared" si="0"/>
        <v>OK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45" x14ac:dyDescent="0.25">
      <c r="A28" s="33">
        <v>25</v>
      </c>
      <c r="B28" s="26" t="s">
        <v>73</v>
      </c>
      <c r="C28" s="34" t="s">
        <v>103</v>
      </c>
      <c r="D28" s="34" t="s">
        <v>104</v>
      </c>
      <c r="E28" s="26" t="s">
        <v>24</v>
      </c>
      <c r="F28" s="26" t="s">
        <v>70</v>
      </c>
      <c r="G28" s="27" t="s">
        <v>20</v>
      </c>
      <c r="H28" s="24">
        <v>3168</v>
      </c>
      <c r="I28" s="37">
        <v>0</v>
      </c>
      <c r="J28" s="36">
        <f t="shared" si="1"/>
        <v>0</v>
      </c>
      <c r="K28" s="35" t="str">
        <f t="shared" si="0"/>
        <v>OK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45" x14ac:dyDescent="0.25">
      <c r="A29" s="32">
        <v>26</v>
      </c>
      <c r="B29" s="28" t="s">
        <v>73</v>
      </c>
      <c r="C29" s="28" t="s">
        <v>105</v>
      </c>
      <c r="D29" s="28" t="s">
        <v>106</v>
      </c>
      <c r="E29" s="28" t="s">
        <v>18</v>
      </c>
      <c r="F29" s="28" t="s">
        <v>23</v>
      </c>
      <c r="G29" s="29" t="s">
        <v>20</v>
      </c>
      <c r="H29" s="25">
        <v>15633.99</v>
      </c>
      <c r="I29" s="37">
        <v>2</v>
      </c>
      <c r="J29" s="36">
        <f t="shared" si="1"/>
        <v>2</v>
      </c>
      <c r="K29" s="35" t="str">
        <f t="shared" si="0"/>
        <v>OK</v>
      </c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x14ac:dyDescent="0.25">
      <c r="A30" s="38">
        <v>27</v>
      </c>
      <c r="B30" s="59" t="s">
        <v>132</v>
      </c>
      <c r="C30" s="60"/>
      <c r="D30" s="60"/>
      <c r="E30" s="60"/>
      <c r="F30" s="60"/>
      <c r="G30" s="60"/>
      <c r="H30" s="61"/>
      <c r="I30" s="37">
        <v>0</v>
      </c>
      <c r="J30" s="36">
        <f t="shared" si="1"/>
        <v>0</v>
      </c>
      <c r="K30" s="35" t="str">
        <f t="shared" si="0"/>
        <v>OK</v>
      </c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45" x14ac:dyDescent="0.25">
      <c r="A31" s="33">
        <v>28</v>
      </c>
      <c r="B31" s="26" t="s">
        <v>73</v>
      </c>
      <c r="C31" s="34" t="s">
        <v>107</v>
      </c>
      <c r="D31" s="34" t="s">
        <v>108</v>
      </c>
      <c r="E31" s="26" t="s">
        <v>62</v>
      </c>
      <c r="F31" s="26" t="s">
        <v>109</v>
      </c>
      <c r="G31" s="27" t="s">
        <v>110</v>
      </c>
      <c r="H31" s="24">
        <v>513.05999999999995</v>
      </c>
      <c r="I31" s="37">
        <v>2</v>
      </c>
      <c r="J31" s="36">
        <f t="shared" si="1"/>
        <v>2</v>
      </c>
      <c r="K31" s="35" t="str">
        <f t="shared" si="0"/>
        <v>OK</v>
      </c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45" x14ac:dyDescent="0.25">
      <c r="A32" s="32">
        <v>29</v>
      </c>
      <c r="B32" s="28" t="s">
        <v>111</v>
      </c>
      <c r="C32" s="28" t="s">
        <v>112</v>
      </c>
      <c r="D32" s="28" t="s">
        <v>113</v>
      </c>
      <c r="E32" s="28" t="s">
        <v>62</v>
      </c>
      <c r="F32" s="28" t="s">
        <v>114</v>
      </c>
      <c r="G32" s="29" t="s">
        <v>110</v>
      </c>
      <c r="H32" s="25">
        <v>54.25</v>
      </c>
      <c r="I32" s="37">
        <v>30</v>
      </c>
      <c r="J32" s="36">
        <f t="shared" si="1"/>
        <v>30</v>
      </c>
      <c r="K32" s="35" t="str">
        <f t="shared" si="0"/>
        <v>OK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45" x14ac:dyDescent="0.25">
      <c r="A33" s="33">
        <v>30</v>
      </c>
      <c r="B33" s="26" t="s">
        <v>115</v>
      </c>
      <c r="C33" s="34" t="s">
        <v>116</v>
      </c>
      <c r="D33" s="34" t="s">
        <v>117</v>
      </c>
      <c r="E33" s="26" t="s">
        <v>62</v>
      </c>
      <c r="F33" s="26" t="s">
        <v>114</v>
      </c>
      <c r="G33" s="27" t="s">
        <v>110</v>
      </c>
      <c r="H33" s="24">
        <v>89.6</v>
      </c>
      <c r="I33" s="37">
        <v>20</v>
      </c>
      <c r="J33" s="36">
        <f t="shared" si="1"/>
        <v>20</v>
      </c>
      <c r="K33" s="35" t="str">
        <f t="shared" si="0"/>
        <v>OK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45" x14ac:dyDescent="0.25">
      <c r="A34" s="32">
        <v>31</v>
      </c>
      <c r="B34" s="28" t="s">
        <v>118</v>
      </c>
      <c r="C34" s="28" t="s">
        <v>119</v>
      </c>
      <c r="D34" s="28" t="s">
        <v>120</v>
      </c>
      <c r="E34" s="28" t="s">
        <v>53</v>
      </c>
      <c r="F34" s="28" t="s">
        <v>121</v>
      </c>
      <c r="G34" s="29" t="s">
        <v>20</v>
      </c>
      <c r="H34" s="25">
        <v>6200</v>
      </c>
      <c r="I34" s="37">
        <v>2</v>
      </c>
      <c r="J34" s="36">
        <f t="shared" si="1"/>
        <v>2</v>
      </c>
      <c r="K34" s="35" t="str">
        <f t="shared" si="0"/>
        <v>OK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45" x14ac:dyDescent="0.25">
      <c r="A35" s="33">
        <v>32</v>
      </c>
      <c r="B35" s="26" t="s">
        <v>118</v>
      </c>
      <c r="C35" s="34" t="s">
        <v>122</v>
      </c>
      <c r="D35" s="34" t="s">
        <v>123</v>
      </c>
      <c r="E35" s="26" t="s">
        <v>53</v>
      </c>
      <c r="F35" s="26" t="s">
        <v>121</v>
      </c>
      <c r="G35" s="27" t="s">
        <v>20</v>
      </c>
      <c r="H35" s="24">
        <v>9000</v>
      </c>
      <c r="I35" s="37">
        <v>2</v>
      </c>
      <c r="J35" s="36">
        <f t="shared" si="1"/>
        <v>2</v>
      </c>
      <c r="K35" s="35" t="str">
        <f t="shared" si="0"/>
        <v>OK</v>
      </c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45" x14ac:dyDescent="0.25">
      <c r="A36" s="32">
        <v>33</v>
      </c>
      <c r="B36" s="28" t="s">
        <v>124</v>
      </c>
      <c r="C36" s="28" t="s">
        <v>125</v>
      </c>
      <c r="D36" s="28" t="s">
        <v>126</v>
      </c>
      <c r="E36" s="28" t="s">
        <v>18</v>
      </c>
      <c r="F36" s="28" t="s">
        <v>23</v>
      </c>
      <c r="G36" s="29" t="s">
        <v>20</v>
      </c>
      <c r="H36" s="25">
        <v>19000</v>
      </c>
      <c r="I36" s="37">
        <v>8</v>
      </c>
      <c r="J36" s="36">
        <f t="shared" si="1"/>
        <v>8</v>
      </c>
      <c r="K36" s="35" t="str">
        <f t="shared" si="0"/>
        <v>OK</v>
      </c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45" x14ac:dyDescent="0.25">
      <c r="A37" s="33">
        <v>34</v>
      </c>
      <c r="B37" s="26" t="s">
        <v>118</v>
      </c>
      <c r="C37" s="34" t="s">
        <v>127</v>
      </c>
      <c r="D37" s="34" t="s">
        <v>128</v>
      </c>
      <c r="E37" s="26" t="s">
        <v>18</v>
      </c>
      <c r="F37" s="26" t="s">
        <v>23</v>
      </c>
      <c r="G37" s="27" t="s">
        <v>20</v>
      </c>
      <c r="H37" s="24">
        <v>16500</v>
      </c>
      <c r="I37" s="37">
        <v>4</v>
      </c>
      <c r="J37" s="36">
        <f t="shared" si="1"/>
        <v>4</v>
      </c>
      <c r="K37" s="35" t="str">
        <f t="shared" si="0"/>
        <v>OK</v>
      </c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x14ac:dyDescent="0.25">
      <c r="A38" s="38">
        <v>35</v>
      </c>
      <c r="B38" s="59" t="s">
        <v>132</v>
      </c>
      <c r="C38" s="60"/>
      <c r="D38" s="60"/>
      <c r="E38" s="60"/>
      <c r="F38" s="60"/>
      <c r="G38" s="60"/>
      <c r="H38" s="61"/>
      <c r="I38" s="37">
        <v>0</v>
      </c>
      <c r="J38" s="36">
        <f t="shared" si="1"/>
        <v>0</v>
      </c>
      <c r="K38" s="35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30" x14ac:dyDescent="0.25">
      <c r="A39" s="32">
        <v>36</v>
      </c>
      <c r="B39" s="28" t="s">
        <v>124</v>
      </c>
      <c r="C39" s="28" t="s">
        <v>129</v>
      </c>
      <c r="D39" s="28" t="s">
        <v>130</v>
      </c>
      <c r="E39" s="28" t="s">
        <v>18</v>
      </c>
      <c r="F39" s="28" t="s">
        <v>22</v>
      </c>
      <c r="G39" s="29" t="s">
        <v>20</v>
      </c>
      <c r="H39" s="25">
        <v>9350</v>
      </c>
      <c r="I39" s="37">
        <v>0</v>
      </c>
      <c r="J39" s="36">
        <f t="shared" si="1"/>
        <v>0</v>
      </c>
      <c r="K39" s="35" t="str">
        <f t="shared" si="0"/>
        <v>OK</v>
      </c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x14ac:dyDescent="0.25">
      <c r="L40" s="30">
        <f>SUMPRODUCT($H$4:$H$39,L4:L39)</f>
        <v>0</v>
      </c>
      <c r="M40" s="30">
        <f t="shared" ref="M40:Z40" si="2">SUMPRODUCT($H$4:$H$39,M4:M39)</f>
        <v>0</v>
      </c>
      <c r="N40" s="30">
        <f t="shared" si="2"/>
        <v>0</v>
      </c>
      <c r="O40" s="30">
        <f t="shared" si="2"/>
        <v>0</v>
      </c>
      <c r="P40" s="30">
        <f t="shared" si="2"/>
        <v>0</v>
      </c>
      <c r="Q40" s="30">
        <f t="shared" si="2"/>
        <v>0</v>
      </c>
      <c r="R40" s="30">
        <f t="shared" si="2"/>
        <v>0</v>
      </c>
      <c r="S40" s="30">
        <f t="shared" si="2"/>
        <v>0</v>
      </c>
      <c r="T40" s="30">
        <f t="shared" si="2"/>
        <v>0</v>
      </c>
      <c r="U40" s="30">
        <f t="shared" si="2"/>
        <v>0</v>
      </c>
      <c r="V40" s="30">
        <f t="shared" si="2"/>
        <v>0</v>
      </c>
      <c r="W40" s="30">
        <f t="shared" si="2"/>
        <v>0</v>
      </c>
      <c r="X40" s="30">
        <f t="shared" si="2"/>
        <v>0</v>
      </c>
      <c r="Y40" s="30">
        <f t="shared" si="2"/>
        <v>0</v>
      </c>
      <c r="Z40" s="30">
        <f t="shared" si="2"/>
        <v>0</v>
      </c>
    </row>
  </sheetData>
  <mergeCells count="23">
    <mergeCell ref="Y1:Y2"/>
    <mergeCell ref="Z1:Z2"/>
    <mergeCell ref="B8:H8"/>
    <mergeCell ref="B12:H12"/>
    <mergeCell ref="B30:H30"/>
    <mergeCell ref="N1:N2"/>
    <mergeCell ref="A2:K2"/>
    <mergeCell ref="V1:V2"/>
    <mergeCell ref="W1:W2"/>
    <mergeCell ref="X1:X2"/>
    <mergeCell ref="B38:H38"/>
    <mergeCell ref="U1:U2"/>
    <mergeCell ref="O1:O2"/>
    <mergeCell ref="P1:P2"/>
    <mergeCell ref="Q1:Q2"/>
    <mergeCell ref="R1:R2"/>
    <mergeCell ref="S1:S2"/>
    <mergeCell ref="T1:T2"/>
    <mergeCell ref="A1:B1"/>
    <mergeCell ref="C1:H1"/>
    <mergeCell ref="I1:K1"/>
    <mergeCell ref="L1:L2"/>
    <mergeCell ref="M1:M2"/>
  </mergeCells>
  <conditionalFormatting sqref="L4:Z39">
    <cfRule type="cellIs" dxfId="14" priority="1" operator="greaterThan">
      <formula>0</formula>
    </cfRule>
    <cfRule type="cellIs" dxfId="13" priority="2" operator="greaterThan">
      <formula>0</formula>
    </cfRule>
    <cfRule type="cellIs" dxfId="12" priority="3" operator="greaterThan">
      <formula>1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opLeftCell="A28" zoomScaleNormal="100" workbookViewId="0">
      <selection activeCell="L9" sqref="L9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24.42578125" style="11" customWidth="1"/>
    <col min="4" max="4" width="25" style="11" customWidth="1"/>
    <col min="5" max="5" width="12.28515625" style="1" customWidth="1"/>
    <col min="6" max="7" width="14.85546875" style="1" customWidth="1"/>
    <col min="8" max="8" width="15.7109375" style="16" bestFit="1" customWidth="1"/>
    <col min="9" max="9" width="13.28515625" style="5" customWidth="1"/>
    <col min="10" max="10" width="13.28515625" style="12" customWidth="1"/>
    <col min="11" max="11" width="12.5703125" style="4" customWidth="1"/>
    <col min="12" max="26" width="13.7109375" style="2" customWidth="1"/>
    <col min="27" max="16384" width="9.7109375" style="2"/>
  </cols>
  <sheetData>
    <row r="1" spans="1:26" ht="25.9" customHeight="1" x14ac:dyDescent="0.25">
      <c r="A1" s="65" t="s">
        <v>25</v>
      </c>
      <c r="B1" s="66"/>
      <c r="C1" s="67" t="s">
        <v>131</v>
      </c>
      <c r="D1" s="68"/>
      <c r="E1" s="68"/>
      <c r="F1" s="68"/>
      <c r="G1" s="68"/>
      <c r="H1" s="69"/>
      <c r="I1" s="62" t="s">
        <v>26</v>
      </c>
      <c r="J1" s="63"/>
      <c r="K1" s="64"/>
      <c r="L1" s="57" t="s">
        <v>29</v>
      </c>
      <c r="M1" s="57" t="s">
        <v>29</v>
      </c>
      <c r="N1" s="57" t="s">
        <v>29</v>
      </c>
      <c r="O1" s="57" t="s">
        <v>29</v>
      </c>
      <c r="P1" s="57" t="s">
        <v>29</v>
      </c>
      <c r="Q1" s="57" t="s">
        <v>29</v>
      </c>
      <c r="R1" s="57" t="s">
        <v>29</v>
      </c>
      <c r="S1" s="57" t="s">
        <v>29</v>
      </c>
      <c r="T1" s="57" t="s">
        <v>29</v>
      </c>
      <c r="U1" s="57" t="s">
        <v>29</v>
      </c>
      <c r="V1" s="57" t="s">
        <v>29</v>
      </c>
      <c r="W1" s="57" t="s">
        <v>29</v>
      </c>
      <c r="X1" s="57" t="s">
        <v>29</v>
      </c>
      <c r="Y1" s="57" t="s">
        <v>29</v>
      </c>
      <c r="Z1" s="57" t="s">
        <v>29</v>
      </c>
    </row>
    <row r="2" spans="1:26" ht="23.1" customHeight="1" x14ac:dyDescent="0.25">
      <c r="A2" s="58" t="s">
        <v>142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s="3" customFormat="1" ht="30" x14ac:dyDescent="0.2">
      <c r="A3" s="13" t="s">
        <v>3</v>
      </c>
      <c r="B3" s="13" t="s">
        <v>15</v>
      </c>
      <c r="C3" s="13" t="s">
        <v>12</v>
      </c>
      <c r="D3" s="13" t="s">
        <v>28</v>
      </c>
      <c r="E3" s="14" t="s">
        <v>13</v>
      </c>
      <c r="F3" s="14" t="s">
        <v>14</v>
      </c>
      <c r="G3" s="14" t="s">
        <v>19</v>
      </c>
      <c r="H3" s="15" t="s">
        <v>16</v>
      </c>
      <c r="I3" s="9" t="s">
        <v>4</v>
      </c>
      <c r="J3" s="10" t="s">
        <v>0</v>
      </c>
      <c r="K3" s="8" t="s">
        <v>2</v>
      </c>
      <c r="L3" s="8" t="s">
        <v>1</v>
      </c>
      <c r="M3" s="8" t="s">
        <v>1</v>
      </c>
      <c r="N3" s="8" t="s">
        <v>1</v>
      </c>
      <c r="O3" s="8" t="s">
        <v>1</v>
      </c>
      <c r="P3" s="8" t="s">
        <v>1</v>
      </c>
      <c r="Q3" s="8" t="s">
        <v>1</v>
      </c>
      <c r="R3" s="8" t="s">
        <v>1</v>
      </c>
      <c r="S3" s="8" t="s">
        <v>1</v>
      </c>
      <c r="T3" s="8" t="s">
        <v>1</v>
      </c>
      <c r="U3" s="8" t="s">
        <v>1</v>
      </c>
      <c r="V3" s="8" t="s">
        <v>1</v>
      </c>
      <c r="W3" s="8" t="s">
        <v>1</v>
      </c>
      <c r="X3" s="8" t="s">
        <v>1</v>
      </c>
      <c r="Y3" s="8" t="s">
        <v>1</v>
      </c>
      <c r="Z3" s="8" t="s">
        <v>1</v>
      </c>
    </row>
    <row r="4" spans="1:26" ht="45" x14ac:dyDescent="0.25">
      <c r="A4" s="31">
        <v>1</v>
      </c>
      <c r="B4" s="26" t="s">
        <v>30</v>
      </c>
      <c r="C4" s="26" t="s">
        <v>31</v>
      </c>
      <c r="D4" s="26" t="s">
        <v>32</v>
      </c>
      <c r="E4" s="26" t="s">
        <v>18</v>
      </c>
      <c r="F4" s="26" t="s">
        <v>33</v>
      </c>
      <c r="G4" s="27" t="s">
        <v>20</v>
      </c>
      <c r="H4" s="24">
        <v>4703</v>
      </c>
      <c r="I4" s="37">
        <v>54</v>
      </c>
      <c r="J4" s="36">
        <f>I4-(SUM(L4:Z4))</f>
        <v>54</v>
      </c>
      <c r="K4" s="35" t="str">
        <f t="shared" ref="K4:K39" si="0">IF(J4&lt;0,"ATENÇÃO","OK")</f>
        <v>OK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45" x14ac:dyDescent="0.25">
      <c r="A5" s="32">
        <v>2</v>
      </c>
      <c r="B5" s="28" t="s">
        <v>30</v>
      </c>
      <c r="C5" s="28" t="s">
        <v>34</v>
      </c>
      <c r="D5" s="28" t="s">
        <v>35</v>
      </c>
      <c r="E5" s="28" t="s">
        <v>18</v>
      </c>
      <c r="F5" s="28" t="s">
        <v>36</v>
      </c>
      <c r="G5" s="29" t="s">
        <v>20</v>
      </c>
      <c r="H5" s="25">
        <v>6458</v>
      </c>
      <c r="I5" s="37">
        <v>5</v>
      </c>
      <c r="J5" s="36">
        <f t="shared" ref="J5:J39" si="1">I5-(SUM(L5:Z5))</f>
        <v>5</v>
      </c>
      <c r="K5" s="35" t="str">
        <f t="shared" si="0"/>
        <v>OK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30" x14ac:dyDescent="0.25">
      <c r="A6" s="33">
        <v>3</v>
      </c>
      <c r="B6" s="26" t="s">
        <v>37</v>
      </c>
      <c r="C6" s="34" t="s">
        <v>38</v>
      </c>
      <c r="D6" s="34" t="s">
        <v>39</v>
      </c>
      <c r="E6" s="26" t="s">
        <v>18</v>
      </c>
      <c r="F6" s="26" t="s">
        <v>40</v>
      </c>
      <c r="G6" s="27" t="s">
        <v>20</v>
      </c>
      <c r="H6" s="24">
        <v>4295.3900000000003</v>
      </c>
      <c r="I6" s="37">
        <v>7</v>
      </c>
      <c r="J6" s="36">
        <f t="shared" si="1"/>
        <v>7</v>
      </c>
      <c r="K6" s="35" t="str">
        <f t="shared" si="0"/>
        <v>OK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30" x14ac:dyDescent="0.25">
      <c r="A7" s="32">
        <v>4</v>
      </c>
      <c r="B7" s="28" t="s">
        <v>41</v>
      </c>
      <c r="C7" s="28" t="s">
        <v>42</v>
      </c>
      <c r="D7" s="28" t="s">
        <v>43</v>
      </c>
      <c r="E7" s="28" t="s">
        <v>18</v>
      </c>
      <c r="F7" s="28" t="s">
        <v>44</v>
      </c>
      <c r="G7" s="29" t="s">
        <v>20</v>
      </c>
      <c r="H7" s="25">
        <v>6600</v>
      </c>
      <c r="I7" s="37">
        <v>9</v>
      </c>
      <c r="J7" s="36">
        <f t="shared" si="1"/>
        <v>9</v>
      </c>
      <c r="K7" s="35" t="str">
        <f t="shared" si="0"/>
        <v>OK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x14ac:dyDescent="0.25">
      <c r="A8" s="38">
        <v>5</v>
      </c>
      <c r="B8" s="59" t="s">
        <v>132</v>
      </c>
      <c r="C8" s="60"/>
      <c r="D8" s="60"/>
      <c r="E8" s="60"/>
      <c r="F8" s="60"/>
      <c r="G8" s="60"/>
      <c r="H8" s="61"/>
      <c r="I8" s="37">
        <v>0</v>
      </c>
      <c r="J8" s="36">
        <f t="shared" si="1"/>
        <v>0</v>
      </c>
      <c r="K8" s="35" t="str">
        <f t="shared" si="0"/>
        <v>OK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30" x14ac:dyDescent="0.25">
      <c r="A9" s="33">
        <v>6</v>
      </c>
      <c r="B9" s="26" t="s">
        <v>45</v>
      </c>
      <c r="C9" s="34" t="s">
        <v>46</v>
      </c>
      <c r="D9" s="34" t="s">
        <v>47</v>
      </c>
      <c r="E9" s="26" t="s">
        <v>48</v>
      </c>
      <c r="F9" s="26" t="s">
        <v>49</v>
      </c>
      <c r="G9" s="27" t="s">
        <v>20</v>
      </c>
      <c r="H9" s="24">
        <v>670</v>
      </c>
      <c r="I9" s="37">
        <v>0</v>
      </c>
      <c r="J9" s="36">
        <f t="shared" si="1"/>
        <v>0</v>
      </c>
      <c r="K9" s="35" t="str">
        <f t="shared" si="0"/>
        <v>OK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45" x14ac:dyDescent="0.25">
      <c r="A10" s="32">
        <v>7</v>
      </c>
      <c r="B10" s="28" t="s">
        <v>50</v>
      </c>
      <c r="C10" s="28" t="s">
        <v>51</v>
      </c>
      <c r="D10" s="28" t="s">
        <v>52</v>
      </c>
      <c r="E10" s="28" t="s">
        <v>53</v>
      </c>
      <c r="F10" s="28" t="s">
        <v>54</v>
      </c>
      <c r="G10" s="29" t="s">
        <v>20</v>
      </c>
      <c r="H10" s="25">
        <v>1100</v>
      </c>
      <c r="I10" s="37">
        <v>0</v>
      </c>
      <c r="J10" s="36">
        <f t="shared" si="1"/>
        <v>0</v>
      </c>
      <c r="K10" s="35" t="str">
        <f t="shared" si="0"/>
        <v>OK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45" x14ac:dyDescent="0.25">
      <c r="A11" s="33">
        <v>8</v>
      </c>
      <c r="B11" s="26" t="s">
        <v>41</v>
      </c>
      <c r="C11" s="34" t="s">
        <v>55</v>
      </c>
      <c r="D11" s="34" t="s">
        <v>56</v>
      </c>
      <c r="E11" s="26" t="s">
        <v>57</v>
      </c>
      <c r="F11" s="26" t="s">
        <v>58</v>
      </c>
      <c r="G11" s="27" t="s">
        <v>20</v>
      </c>
      <c r="H11" s="24">
        <v>1200</v>
      </c>
      <c r="I11" s="37">
        <v>0</v>
      </c>
      <c r="J11" s="36">
        <f t="shared" si="1"/>
        <v>0</v>
      </c>
      <c r="K11" s="35" t="str">
        <f t="shared" si="0"/>
        <v>OK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x14ac:dyDescent="0.25">
      <c r="A12" s="38">
        <v>9</v>
      </c>
      <c r="B12" s="59" t="s">
        <v>132</v>
      </c>
      <c r="C12" s="60"/>
      <c r="D12" s="60"/>
      <c r="E12" s="60"/>
      <c r="F12" s="60"/>
      <c r="G12" s="60"/>
      <c r="H12" s="61"/>
      <c r="I12" s="37">
        <v>0</v>
      </c>
      <c r="J12" s="36">
        <f t="shared" si="1"/>
        <v>0</v>
      </c>
      <c r="K12" s="35" t="str">
        <f t="shared" si="0"/>
        <v>OK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60" x14ac:dyDescent="0.25">
      <c r="A13" s="32">
        <v>10</v>
      </c>
      <c r="B13" s="28" t="s">
        <v>59</v>
      </c>
      <c r="C13" s="28" t="s">
        <v>60</v>
      </c>
      <c r="D13" s="28" t="s">
        <v>61</v>
      </c>
      <c r="E13" s="28" t="s">
        <v>62</v>
      </c>
      <c r="F13" s="28" t="s">
        <v>63</v>
      </c>
      <c r="G13" s="29" t="s">
        <v>21</v>
      </c>
      <c r="H13" s="25">
        <v>4600</v>
      </c>
      <c r="I13" s="37">
        <v>0</v>
      </c>
      <c r="J13" s="36">
        <f t="shared" si="1"/>
        <v>0</v>
      </c>
      <c r="K13" s="35" t="str">
        <f t="shared" si="0"/>
        <v>OK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30" x14ac:dyDescent="0.25">
      <c r="A14" s="33">
        <v>11</v>
      </c>
      <c r="B14" s="26" t="s">
        <v>64</v>
      </c>
      <c r="C14" s="34" t="s">
        <v>65</v>
      </c>
      <c r="D14" s="34" t="s">
        <v>66</v>
      </c>
      <c r="E14" s="26" t="s">
        <v>53</v>
      </c>
      <c r="F14" s="26" t="s">
        <v>54</v>
      </c>
      <c r="G14" s="27" t="s">
        <v>20</v>
      </c>
      <c r="H14" s="24">
        <v>2200</v>
      </c>
      <c r="I14" s="37">
        <v>0</v>
      </c>
      <c r="J14" s="36">
        <f t="shared" si="1"/>
        <v>0</v>
      </c>
      <c r="K14" s="35" t="str">
        <f t="shared" si="0"/>
        <v>OK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60" x14ac:dyDescent="0.25">
      <c r="A15" s="32">
        <v>12</v>
      </c>
      <c r="B15" s="28" t="s">
        <v>67</v>
      </c>
      <c r="C15" s="28" t="s">
        <v>68</v>
      </c>
      <c r="D15" s="28" t="s">
        <v>69</v>
      </c>
      <c r="E15" s="28" t="s">
        <v>24</v>
      </c>
      <c r="F15" s="28" t="s">
        <v>70</v>
      </c>
      <c r="G15" s="29" t="s">
        <v>20</v>
      </c>
      <c r="H15" s="25">
        <v>39000</v>
      </c>
      <c r="I15" s="37">
        <v>0</v>
      </c>
      <c r="J15" s="36">
        <f t="shared" si="1"/>
        <v>0</v>
      </c>
      <c r="K15" s="35" t="str">
        <f t="shared" si="0"/>
        <v>OK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60" x14ac:dyDescent="0.25">
      <c r="A16" s="33">
        <v>13</v>
      </c>
      <c r="B16" s="26" t="s">
        <v>67</v>
      </c>
      <c r="C16" s="34" t="s">
        <v>71</v>
      </c>
      <c r="D16" s="34" t="s">
        <v>72</v>
      </c>
      <c r="E16" s="26" t="s">
        <v>24</v>
      </c>
      <c r="F16" s="26" t="s">
        <v>70</v>
      </c>
      <c r="G16" s="27" t="s">
        <v>20</v>
      </c>
      <c r="H16" s="24">
        <v>48000</v>
      </c>
      <c r="I16" s="37">
        <v>0</v>
      </c>
      <c r="J16" s="36">
        <f t="shared" si="1"/>
        <v>0</v>
      </c>
      <c r="K16" s="35" t="str">
        <f t="shared" si="0"/>
        <v>OK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45" x14ac:dyDescent="0.25">
      <c r="A17" s="32">
        <v>14</v>
      </c>
      <c r="B17" s="28" t="s">
        <v>73</v>
      </c>
      <c r="C17" s="28" t="s">
        <v>74</v>
      </c>
      <c r="D17" s="28" t="s">
        <v>75</v>
      </c>
      <c r="E17" s="28" t="s">
        <v>62</v>
      </c>
      <c r="F17" s="28" t="s">
        <v>63</v>
      </c>
      <c r="G17" s="29" t="s">
        <v>21</v>
      </c>
      <c r="H17" s="25">
        <v>3069</v>
      </c>
      <c r="I17" s="37">
        <v>0</v>
      </c>
      <c r="J17" s="36">
        <f t="shared" si="1"/>
        <v>0</v>
      </c>
      <c r="K17" s="35" t="str">
        <f t="shared" si="0"/>
        <v>OK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30" x14ac:dyDescent="0.25">
      <c r="A18" s="33">
        <v>15</v>
      </c>
      <c r="B18" s="26" t="s">
        <v>76</v>
      </c>
      <c r="C18" s="34" t="s">
        <v>77</v>
      </c>
      <c r="D18" s="34" t="s">
        <v>78</v>
      </c>
      <c r="E18" s="26" t="s">
        <v>18</v>
      </c>
      <c r="F18" s="26" t="s">
        <v>22</v>
      </c>
      <c r="G18" s="27" t="s">
        <v>20</v>
      </c>
      <c r="H18" s="24">
        <v>16500</v>
      </c>
      <c r="I18" s="37">
        <v>0</v>
      </c>
      <c r="J18" s="36">
        <f t="shared" si="1"/>
        <v>0</v>
      </c>
      <c r="K18" s="35" t="str">
        <f t="shared" si="0"/>
        <v>OK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45" x14ac:dyDescent="0.25">
      <c r="A19" s="32">
        <v>16</v>
      </c>
      <c r="B19" s="28" t="s">
        <v>73</v>
      </c>
      <c r="C19" s="28" t="s">
        <v>79</v>
      </c>
      <c r="D19" s="28" t="s">
        <v>80</v>
      </c>
      <c r="E19" s="28" t="s">
        <v>18</v>
      </c>
      <c r="F19" s="28" t="s">
        <v>22</v>
      </c>
      <c r="G19" s="29" t="s">
        <v>20</v>
      </c>
      <c r="H19" s="25">
        <v>18503.099999999999</v>
      </c>
      <c r="I19" s="37">
        <v>0</v>
      </c>
      <c r="J19" s="36">
        <f t="shared" si="1"/>
        <v>0</v>
      </c>
      <c r="K19" s="35" t="str">
        <f t="shared" si="0"/>
        <v>OK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45" x14ac:dyDescent="0.25">
      <c r="A20" s="33">
        <v>17</v>
      </c>
      <c r="B20" s="26" t="s">
        <v>81</v>
      </c>
      <c r="C20" s="34" t="s">
        <v>82</v>
      </c>
      <c r="D20" s="34" t="s">
        <v>83</v>
      </c>
      <c r="E20" s="26" t="s">
        <v>18</v>
      </c>
      <c r="F20" s="26" t="s">
        <v>22</v>
      </c>
      <c r="G20" s="27" t="s">
        <v>20</v>
      </c>
      <c r="H20" s="24">
        <v>35550</v>
      </c>
      <c r="I20" s="37">
        <v>0</v>
      </c>
      <c r="J20" s="36">
        <f t="shared" si="1"/>
        <v>0</v>
      </c>
      <c r="K20" s="35" t="str">
        <f t="shared" si="0"/>
        <v>OK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60" x14ac:dyDescent="0.25">
      <c r="A21" s="32">
        <v>18</v>
      </c>
      <c r="B21" s="28" t="s">
        <v>59</v>
      </c>
      <c r="C21" s="28" t="s">
        <v>84</v>
      </c>
      <c r="D21" s="28" t="s">
        <v>85</v>
      </c>
      <c r="E21" s="28" t="s">
        <v>62</v>
      </c>
      <c r="F21" s="28" t="s">
        <v>86</v>
      </c>
      <c r="G21" s="29" t="s">
        <v>20</v>
      </c>
      <c r="H21" s="25">
        <v>5590</v>
      </c>
      <c r="I21" s="37">
        <v>0</v>
      </c>
      <c r="J21" s="36">
        <f t="shared" si="1"/>
        <v>0</v>
      </c>
      <c r="K21" s="35" t="str">
        <f t="shared" si="0"/>
        <v>OK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60" x14ac:dyDescent="0.25">
      <c r="A22" s="33">
        <v>19</v>
      </c>
      <c r="B22" s="26" t="s">
        <v>59</v>
      </c>
      <c r="C22" s="34" t="s">
        <v>87</v>
      </c>
      <c r="D22" s="34" t="s">
        <v>88</v>
      </c>
      <c r="E22" s="26" t="s">
        <v>24</v>
      </c>
      <c r="F22" s="26" t="s">
        <v>89</v>
      </c>
      <c r="G22" s="27" t="s">
        <v>20</v>
      </c>
      <c r="H22" s="24">
        <v>18980</v>
      </c>
      <c r="I22" s="37">
        <v>0</v>
      </c>
      <c r="J22" s="36">
        <f t="shared" si="1"/>
        <v>0</v>
      </c>
      <c r="K22" s="35" t="str">
        <f t="shared" si="0"/>
        <v>OK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45" x14ac:dyDescent="0.25">
      <c r="A23" s="32">
        <v>20</v>
      </c>
      <c r="B23" s="28" t="s">
        <v>73</v>
      </c>
      <c r="C23" s="28" t="s">
        <v>90</v>
      </c>
      <c r="D23" s="28" t="s">
        <v>91</v>
      </c>
      <c r="E23" s="28" t="s">
        <v>24</v>
      </c>
      <c r="F23" s="28" t="s">
        <v>92</v>
      </c>
      <c r="G23" s="29" t="s">
        <v>20</v>
      </c>
      <c r="H23" s="25">
        <v>7959</v>
      </c>
      <c r="I23" s="37">
        <v>0</v>
      </c>
      <c r="J23" s="36">
        <f t="shared" si="1"/>
        <v>0</v>
      </c>
      <c r="K23" s="35" t="str">
        <f t="shared" si="0"/>
        <v>OK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45" x14ac:dyDescent="0.25">
      <c r="A24" s="33">
        <v>21</v>
      </c>
      <c r="B24" s="26" t="s">
        <v>73</v>
      </c>
      <c r="C24" s="34" t="s">
        <v>93</v>
      </c>
      <c r="D24" s="34" t="s">
        <v>94</v>
      </c>
      <c r="E24" s="26" t="s">
        <v>18</v>
      </c>
      <c r="F24" s="26" t="s">
        <v>23</v>
      </c>
      <c r="G24" s="27" t="s">
        <v>20</v>
      </c>
      <c r="H24" s="24">
        <v>10499.99</v>
      </c>
      <c r="I24" s="37">
        <v>0</v>
      </c>
      <c r="J24" s="36">
        <f t="shared" si="1"/>
        <v>0</v>
      </c>
      <c r="K24" s="35" t="str">
        <f t="shared" si="0"/>
        <v>OK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45" x14ac:dyDescent="0.25">
      <c r="A25" s="32">
        <v>22</v>
      </c>
      <c r="B25" s="28" t="s">
        <v>73</v>
      </c>
      <c r="C25" s="28" t="s">
        <v>95</v>
      </c>
      <c r="D25" s="28" t="s">
        <v>96</v>
      </c>
      <c r="E25" s="28" t="s">
        <v>62</v>
      </c>
      <c r="F25" s="28" t="s">
        <v>63</v>
      </c>
      <c r="G25" s="29" t="s">
        <v>21</v>
      </c>
      <c r="H25" s="25">
        <v>289.08</v>
      </c>
      <c r="I25" s="37">
        <v>0</v>
      </c>
      <c r="J25" s="36">
        <f t="shared" si="1"/>
        <v>0</v>
      </c>
      <c r="K25" s="35" t="str">
        <f t="shared" si="0"/>
        <v>OK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30" x14ac:dyDescent="0.25">
      <c r="A26" s="33">
        <v>23</v>
      </c>
      <c r="B26" s="26" t="s">
        <v>76</v>
      </c>
      <c r="C26" s="34" t="s">
        <v>97</v>
      </c>
      <c r="D26" s="34" t="s">
        <v>98</v>
      </c>
      <c r="E26" s="26" t="s">
        <v>62</v>
      </c>
      <c r="F26" s="26" t="s">
        <v>99</v>
      </c>
      <c r="G26" s="27" t="s">
        <v>20</v>
      </c>
      <c r="H26" s="24">
        <v>3940</v>
      </c>
      <c r="I26" s="37">
        <v>0</v>
      </c>
      <c r="J26" s="36">
        <f t="shared" si="1"/>
        <v>0</v>
      </c>
      <c r="K26" s="35" t="str">
        <f t="shared" si="0"/>
        <v>OK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45" x14ac:dyDescent="0.25">
      <c r="A27" s="32">
        <v>24</v>
      </c>
      <c r="B27" s="28" t="s">
        <v>100</v>
      </c>
      <c r="C27" s="28" t="s">
        <v>101</v>
      </c>
      <c r="D27" s="28" t="s">
        <v>102</v>
      </c>
      <c r="E27" s="28" t="s">
        <v>24</v>
      </c>
      <c r="F27" s="28" t="s">
        <v>70</v>
      </c>
      <c r="G27" s="29" t="s">
        <v>20</v>
      </c>
      <c r="H27" s="25">
        <v>2900</v>
      </c>
      <c r="I27" s="37">
        <v>0</v>
      </c>
      <c r="J27" s="36">
        <f t="shared" si="1"/>
        <v>0</v>
      </c>
      <c r="K27" s="35" t="str">
        <f t="shared" si="0"/>
        <v>OK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45" x14ac:dyDescent="0.25">
      <c r="A28" s="33">
        <v>25</v>
      </c>
      <c r="B28" s="26" t="s">
        <v>73</v>
      </c>
      <c r="C28" s="34" t="s">
        <v>103</v>
      </c>
      <c r="D28" s="34" t="s">
        <v>104</v>
      </c>
      <c r="E28" s="26" t="s">
        <v>24</v>
      </c>
      <c r="F28" s="26" t="s">
        <v>70</v>
      </c>
      <c r="G28" s="27" t="s">
        <v>20</v>
      </c>
      <c r="H28" s="24">
        <v>3168</v>
      </c>
      <c r="I28" s="37">
        <v>0</v>
      </c>
      <c r="J28" s="36">
        <f t="shared" si="1"/>
        <v>0</v>
      </c>
      <c r="K28" s="35" t="str">
        <f t="shared" si="0"/>
        <v>OK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45" x14ac:dyDescent="0.25">
      <c r="A29" s="32">
        <v>26</v>
      </c>
      <c r="B29" s="28" t="s">
        <v>73</v>
      </c>
      <c r="C29" s="28" t="s">
        <v>105</v>
      </c>
      <c r="D29" s="28" t="s">
        <v>106</v>
      </c>
      <c r="E29" s="28" t="s">
        <v>18</v>
      </c>
      <c r="F29" s="28" t="s">
        <v>23</v>
      </c>
      <c r="G29" s="29" t="s">
        <v>20</v>
      </c>
      <c r="H29" s="25">
        <v>15633.99</v>
      </c>
      <c r="I29" s="37">
        <v>0</v>
      </c>
      <c r="J29" s="36">
        <f t="shared" si="1"/>
        <v>0</v>
      </c>
      <c r="K29" s="35" t="str">
        <f t="shared" si="0"/>
        <v>OK</v>
      </c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x14ac:dyDescent="0.25">
      <c r="A30" s="38">
        <v>27</v>
      </c>
      <c r="B30" s="59" t="s">
        <v>132</v>
      </c>
      <c r="C30" s="60"/>
      <c r="D30" s="60"/>
      <c r="E30" s="60"/>
      <c r="F30" s="60"/>
      <c r="G30" s="60"/>
      <c r="H30" s="61"/>
      <c r="I30" s="37">
        <v>0</v>
      </c>
      <c r="J30" s="36">
        <f t="shared" si="1"/>
        <v>0</v>
      </c>
      <c r="K30" s="35" t="str">
        <f t="shared" si="0"/>
        <v>OK</v>
      </c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45" x14ac:dyDescent="0.25">
      <c r="A31" s="33">
        <v>28</v>
      </c>
      <c r="B31" s="26" t="s">
        <v>73</v>
      </c>
      <c r="C31" s="34" t="s">
        <v>107</v>
      </c>
      <c r="D31" s="34" t="s">
        <v>108</v>
      </c>
      <c r="E31" s="26" t="s">
        <v>62</v>
      </c>
      <c r="F31" s="26" t="s">
        <v>109</v>
      </c>
      <c r="G31" s="27" t="s">
        <v>110</v>
      </c>
      <c r="H31" s="24">
        <v>513.05999999999995</v>
      </c>
      <c r="I31" s="37">
        <v>0</v>
      </c>
      <c r="J31" s="36">
        <f t="shared" si="1"/>
        <v>0</v>
      </c>
      <c r="K31" s="35" t="str">
        <f t="shared" si="0"/>
        <v>OK</v>
      </c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45" x14ac:dyDescent="0.25">
      <c r="A32" s="32">
        <v>29</v>
      </c>
      <c r="B32" s="28" t="s">
        <v>111</v>
      </c>
      <c r="C32" s="28" t="s">
        <v>112</v>
      </c>
      <c r="D32" s="28" t="s">
        <v>113</v>
      </c>
      <c r="E32" s="28" t="s">
        <v>62</v>
      </c>
      <c r="F32" s="28" t="s">
        <v>114</v>
      </c>
      <c r="G32" s="29" t="s">
        <v>110</v>
      </c>
      <c r="H32" s="25">
        <v>54.25</v>
      </c>
      <c r="I32" s="37">
        <v>0</v>
      </c>
      <c r="J32" s="36">
        <f t="shared" si="1"/>
        <v>0</v>
      </c>
      <c r="K32" s="35" t="str">
        <f t="shared" si="0"/>
        <v>OK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45" x14ac:dyDescent="0.25">
      <c r="A33" s="33">
        <v>30</v>
      </c>
      <c r="B33" s="26" t="s">
        <v>115</v>
      </c>
      <c r="C33" s="34" t="s">
        <v>116</v>
      </c>
      <c r="D33" s="34" t="s">
        <v>117</v>
      </c>
      <c r="E33" s="26" t="s">
        <v>62</v>
      </c>
      <c r="F33" s="26" t="s">
        <v>114</v>
      </c>
      <c r="G33" s="27" t="s">
        <v>110</v>
      </c>
      <c r="H33" s="24">
        <v>89.6</v>
      </c>
      <c r="I33" s="37">
        <v>0</v>
      </c>
      <c r="J33" s="36">
        <f t="shared" si="1"/>
        <v>0</v>
      </c>
      <c r="K33" s="35" t="str">
        <f t="shared" si="0"/>
        <v>OK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45" x14ac:dyDescent="0.25">
      <c r="A34" s="32">
        <v>31</v>
      </c>
      <c r="B34" s="28" t="s">
        <v>118</v>
      </c>
      <c r="C34" s="28" t="s">
        <v>119</v>
      </c>
      <c r="D34" s="28" t="s">
        <v>120</v>
      </c>
      <c r="E34" s="28" t="s">
        <v>53</v>
      </c>
      <c r="F34" s="28" t="s">
        <v>121</v>
      </c>
      <c r="G34" s="29" t="s">
        <v>20</v>
      </c>
      <c r="H34" s="25">
        <v>6200</v>
      </c>
      <c r="I34" s="37">
        <v>0</v>
      </c>
      <c r="J34" s="36">
        <f t="shared" si="1"/>
        <v>0</v>
      </c>
      <c r="K34" s="35" t="str">
        <f t="shared" si="0"/>
        <v>OK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45" x14ac:dyDescent="0.25">
      <c r="A35" s="33">
        <v>32</v>
      </c>
      <c r="B35" s="26" t="s">
        <v>118</v>
      </c>
      <c r="C35" s="34" t="s">
        <v>122</v>
      </c>
      <c r="D35" s="34" t="s">
        <v>123</v>
      </c>
      <c r="E35" s="26" t="s">
        <v>53</v>
      </c>
      <c r="F35" s="26" t="s">
        <v>121</v>
      </c>
      <c r="G35" s="27" t="s">
        <v>20</v>
      </c>
      <c r="H35" s="24">
        <v>9000</v>
      </c>
      <c r="I35" s="37">
        <v>0</v>
      </c>
      <c r="J35" s="36">
        <f t="shared" si="1"/>
        <v>0</v>
      </c>
      <c r="K35" s="35" t="str">
        <f t="shared" si="0"/>
        <v>OK</v>
      </c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45" x14ac:dyDescent="0.25">
      <c r="A36" s="32">
        <v>33</v>
      </c>
      <c r="B36" s="28" t="s">
        <v>124</v>
      </c>
      <c r="C36" s="28" t="s">
        <v>125</v>
      </c>
      <c r="D36" s="28" t="s">
        <v>126</v>
      </c>
      <c r="E36" s="28" t="s">
        <v>18</v>
      </c>
      <c r="F36" s="28" t="s">
        <v>23</v>
      </c>
      <c r="G36" s="29" t="s">
        <v>20</v>
      </c>
      <c r="H36" s="25">
        <v>19000</v>
      </c>
      <c r="I36" s="37">
        <v>0</v>
      </c>
      <c r="J36" s="36">
        <f t="shared" si="1"/>
        <v>0</v>
      </c>
      <c r="K36" s="35" t="str">
        <f t="shared" si="0"/>
        <v>OK</v>
      </c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45" x14ac:dyDescent="0.25">
      <c r="A37" s="33">
        <v>34</v>
      </c>
      <c r="B37" s="26" t="s">
        <v>118</v>
      </c>
      <c r="C37" s="34" t="s">
        <v>127</v>
      </c>
      <c r="D37" s="34" t="s">
        <v>128</v>
      </c>
      <c r="E37" s="26" t="s">
        <v>18</v>
      </c>
      <c r="F37" s="26" t="s">
        <v>23</v>
      </c>
      <c r="G37" s="27" t="s">
        <v>20</v>
      </c>
      <c r="H37" s="24">
        <v>16500</v>
      </c>
      <c r="I37" s="37">
        <v>0</v>
      </c>
      <c r="J37" s="36">
        <f t="shared" si="1"/>
        <v>0</v>
      </c>
      <c r="K37" s="35" t="str">
        <f t="shared" si="0"/>
        <v>OK</v>
      </c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x14ac:dyDescent="0.25">
      <c r="A38" s="38">
        <v>35</v>
      </c>
      <c r="B38" s="59" t="s">
        <v>132</v>
      </c>
      <c r="C38" s="60"/>
      <c r="D38" s="60"/>
      <c r="E38" s="60"/>
      <c r="F38" s="60"/>
      <c r="G38" s="60"/>
      <c r="H38" s="61"/>
      <c r="I38" s="37">
        <v>0</v>
      </c>
      <c r="J38" s="36">
        <f t="shared" si="1"/>
        <v>0</v>
      </c>
      <c r="K38" s="35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30" x14ac:dyDescent="0.25">
      <c r="A39" s="32">
        <v>36</v>
      </c>
      <c r="B39" s="28" t="s">
        <v>124</v>
      </c>
      <c r="C39" s="28" t="s">
        <v>129</v>
      </c>
      <c r="D39" s="28" t="s">
        <v>130</v>
      </c>
      <c r="E39" s="28" t="s">
        <v>18</v>
      </c>
      <c r="F39" s="28" t="s">
        <v>22</v>
      </c>
      <c r="G39" s="29" t="s">
        <v>20</v>
      </c>
      <c r="H39" s="25">
        <v>9350</v>
      </c>
      <c r="I39" s="37">
        <v>0</v>
      </c>
      <c r="J39" s="36">
        <f t="shared" si="1"/>
        <v>0</v>
      </c>
      <c r="K39" s="35" t="str">
        <f t="shared" si="0"/>
        <v>OK</v>
      </c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x14ac:dyDescent="0.25">
      <c r="L40" s="30">
        <f>SUMPRODUCT($H$4:$H$39,L4:L39)</f>
        <v>0</v>
      </c>
      <c r="M40" s="30">
        <f t="shared" ref="M40:Z40" si="2">SUMPRODUCT($H$4:$H$39,M4:M39)</f>
        <v>0</v>
      </c>
      <c r="N40" s="30">
        <f t="shared" si="2"/>
        <v>0</v>
      </c>
      <c r="O40" s="30">
        <f t="shared" si="2"/>
        <v>0</v>
      </c>
      <c r="P40" s="30">
        <f t="shared" si="2"/>
        <v>0</v>
      </c>
      <c r="Q40" s="30">
        <f t="shared" si="2"/>
        <v>0</v>
      </c>
      <c r="R40" s="30">
        <f t="shared" si="2"/>
        <v>0</v>
      </c>
      <c r="S40" s="30">
        <f t="shared" si="2"/>
        <v>0</v>
      </c>
      <c r="T40" s="30">
        <f t="shared" si="2"/>
        <v>0</v>
      </c>
      <c r="U40" s="30">
        <f t="shared" si="2"/>
        <v>0</v>
      </c>
      <c r="V40" s="30">
        <f t="shared" si="2"/>
        <v>0</v>
      </c>
      <c r="W40" s="30">
        <f t="shared" si="2"/>
        <v>0</v>
      </c>
      <c r="X40" s="30">
        <f t="shared" si="2"/>
        <v>0</v>
      </c>
      <c r="Y40" s="30">
        <f t="shared" si="2"/>
        <v>0</v>
      </c>
      <c r="Z40" s="30">
        <f t="shared" si="2"/>
        <v>0</v>
      </c>
    </row>
  </sheetData>
  <mergeCells count="23">
    <mergeCell ref="Y1:Y2"/>
    <mergeCell ref="Z1:Z2"/>
    <mergeCell ref="B8:H8"/>
    <mergeCell ref="B12:H12"/>
    <mergeCell ref="B30:H30"/>
    <mergeCell ref="N1:N2"/>
    <mergeCell ref="A2:K2"/>
    <mergeCell ref="V1:V2"/>
    <mergeCell ref="W1:W2"/>
    <mergeCell ref="X1:X2"/>
    <mergeCell ref="B38:H38"/>
    <mergeCell ref="U1:U2"/>
    <mergeCell ref="O1:O2"/>
    <mergeCell ref="P1:P2"/>
    <mergeCell ref="Q1:Q2"/>
    <mergeCell ref="R1:R2"/>
    <mergeCell ref="S1:S2"/>
    <mergeCell ref="T1:T2"/>
    <mergeCell ref="A1:B1"/>
    <mergeCell ref="C1:H1"/>
    <mergeCell ref="I1:K1"/>
    <mergeCell ref="L1:L2"/>
    <mergeCell ref="M1:M2"/>
  </mergeCells>
  <conditionalFormatting sqref="L4:Z39">
    <cfRule type="cellIs" dxfId="11" priority="1" operator="greaterThan">
      <formula>0</formula>
    </cfRule>
    <cfRule type="cellIs" dxfId="10" priority="2" operator="greaterThan">
      <formula>0</formula>
    </cfRule>
    <cfRule type="cellIs" dxfId="9" priority="3" operator="greaterThan">
      <formula>1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0"/>
  <sheetViews>
    <sheetView tabSelected="1" zoomScaleNormal="100" workbookViewId="0">
      <selection activeCell="L7" sqref="L7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24.42578125" style="11" customWidth="1"/>
    <col min="4" max="4" width="25" style="11" customWidth="1"/>
    <col min="5" max="5" width="12.28515625" style="1" customWidth="1"/>
    <col min="6" max="7" width="14.85546875" style="1" customWidth="1"/>
    <col min="8" max="8" width="15.7109375" style="16" bestFit="1" customWidth="1"/>
    <col min="9" max="9" width="13.28515625" style="5" customWidth="1"/>
    <col min="10" max="10" width="13.28515625" style="12" customWidth="1"/>
    <col min="11" max="11" width="12.5703125" style="4" customWidth="1"/>
    <col min="12" max="26" width="13.7109375" style="2" customWidth="1"/>
    <col min="27" max="16384" width="9.7109375" style="2"/>
  </cols>
  <sheetData>
    <row r="1" spans="1:26" ht="25.9" customHeight="1" x14ac:dyDescent="0.25">
      <c r="A1" s="65" t="s">
        <v>25</v>
      </c>
      <c r="B1" s="66"/>
      <c r="C1" s="67" t="s">
        <v>131</v>
      </c>
      <c r="D1" s="68"/>
      <c r="E1" s="68"/>
      <c r="F1" s="68"/>
      <c r="G1" s="68"/>
      <c r="H1" s="69"/>
      <c r="I1" s="62" t="s">
        <v>26</v>
      </c>
      <c r="J1" s="63"/>
      <c r="K1" s="64"/>
      <c r="L1" s="57" t="s">
        <v>147</v>
      </c>
      <c r="M1" s="57" t="s">
        <v>29</v>
      </c>
      <c r="N1" s="57" t="s">
        <v>29</v>
      </c>
      <c r="O1" s="57" t="s">
        <v>29</v>
      </c>
      <c r="P1" s="57" t="s">
        <v>29</v>
      </c>
      <c r="Q1" s="57" t="s">
        <v>29</v>
      </c>
      <c r="R1" s="57" t="s">
        <v>29</v>
      </c>
      <c r="S1" s="57" t="s">
        <v>29</v>
      </c>
      <c r="T1" s="57" t="s">
        <v>29</v>
      </c>
      <c r="U1" s="57" t="s">
        <v>29</v>
      </c>
      <c r="V1" s="57" t="s">
        <v>29</v>
      </c>
      <c r="W1" s="57" t="s">
        <v>29</v>
      </c>
      <c r="X1" s="57" t="s">
        <v>29</v>
      </c>
      <c r="Y1" s="57" t="s">
        <v>29</v>
      </c>
      <c r="Z1" s="57" t="s">
        <v>29</v>
      </c>
    </row>
    <row r="2" spans="1:26" ht="23.1" customHeight="1" x14ac:dyDescent="0.25">
      <c r="A2" s="58" t="s">
        <v>143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s="3" customFormat="1" ht="30" x14ac:dyDescent="0.2">
      <c r="A3" s="13" t="s">
        <v>3</v>
      </c>
      <c r="B3" s="13" t="s">
        <v>15</v>
      </c>
      <c r="C3" s="13" t="s">
        <v>12</v>
      </c>
      <c r="D3" s="13" t="s">
        <v>28</v>
      </c>
      <c r="E3" s="14" t="s">
        <v>13</v>
      </c>
      <c r="F3" s="14" t="s">
        <v>14</v>
      </c>
      <c r="G3" s="14" t="s">
        <v>19</v>
      </c>
      <c r="H3" s="15" t="s">
        <v>16</v>
      </c>
      <c r="I3" s="9" t="s">
        <v>4</v>
      </c>
      <c r="J3" s="10" t="s">
        <v>0</v>
      </c>
      <c r="K3" s="8" t="s">
        <v>2</v>
      </c>
      <c r="L3" s="83">
        <v>45434</v>
      </c>
      <c r="M3" s="8" t="s">
        <v>1</v>
      </c>
      <c r="N3" s="8" t="s">
        <v>1</v>
      </c>
      <c r="O3" s="8" t="s">
        <v>1</v>
      </c>
      <c r="P3" s="8" t="s">
        <v>1</v>
      </c>
      <c r="Q3" s="8" t="s">
        <v>1</v>
      </c>
      <c r="R3" s="8" t="s">
        <v>1</v>
      </c>
      <c r="S3" s="8" t="s">
        <v>1</v>
      </c>
      <c r="T3" s="8" t="s">
        <v>1</v>
      </c>
      <c r="U3" s="8" t="s">
        <v>1</v>
      </c>
      <c r="V3" s="8" t="s">
        <v>1</v>
      </c>
      <c r="W3" s="8" t="s">
        <v>1</v>
      </c>
      <c r="X3" s="8" t="s">
        <v>1</v>
      </c>
      <c r="Y3" s="8" t="s">
        <v>1</v>
      </c>
      <c r="Z3" s="8" t="s">
        <v>1</v>
      </c>
    </row>
    <row r="4" spans="1:26" ht="45" x14ac:dyDescent="0.25">
      <c r="A4" s="31">
        <v>1</v>
      </c>
      <c r="B4" s="26" t="s">
        <v>30</v>
      </c>
      <c r="C4" s="26" t="s">
        <v>31</v>
      </c>
      <c r="D4" s="26" t="s">
        <v>32</v>
      </c>
      <c r="E4" s="26" t="s">
        <v>18</v>
      </c>
      <c r="F4" s="26" t="s">
        <v>33</v>
      </c>
      <c r="G4" s="27" t="s">
        <v>20</v>
      </c>
      <c r="H4" s="24">
        <v>4703</v>
      </c>
      <c r="I4" s="37">
        <v>0</v>
      </c>
      <c r="J4" s="36">
        <f>I4-(SUM(L4:Z4))</f>
        <v>0</v>
      </c>
      <c r="K4" s="35" t="str">
        <f t="shared" ref="K4:K39" si="0">IF(J4&lt;0,"ATENÇÃO","OK")</f>
        <v>OK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45" x14ac:dyDescent="0.25">
      <c r="A5" s="32">
        <v>2</v>
      </c>
      <c r="B5" s="28" t="s">
        <v>30</v>
      </c>
      <c r="C5" s="28" t="s">
        <v>34</v>
      </c>
      <c r="D5" s="28" t="s">
        <v>35</v>
      </c>
      <c r="E5" s="28" t="s">
        <v>18</v>
      </c>
      <c r="F5" s="28" t="s">
        <v>36</v>
      </c>
      <c r="G5" s="29" t="s">
        <v>20</v>
      </c>
      <c r="H5" s="25">
        <v>6458</v>
      </c>
      <c r="I5" s="56">
        <v>40</v>
      </c>
      <c r="J5" s="36">
        <f t="shared" ref="J5:J39" si="1">I5-(SUM(L5:Z5))</f>
        <v>40</v>
      </c>
      <c r="K5" s="35" t="str">
        <f t="shared" si="0"/>
        <v>OK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30" x14ac:dyDescent="0.25">
      <c r="A6" s="33">
        <v>3</v>
      </c>
      <c r="B6" s="26" t="s">
        <v>37</v>
      </c>
      <c r="C6" s="34" t="s">
        <v>38</v>
      </c>
      <c r="D6" s="34" t="s">
        <v>39</v>
      </c>
      <c r="E6" s="26" t="s">
        <v>18</v>
      </c>
      <c r="F6" s="26" t="s">
        <v>40</v>
      </c>
      <c r="G6" s="27" t="s">
        <v>20</v>
      </c>
      <c r="H6" s="24">
        <v>4295.3900000000003</v>
      </c>
      <c r="I6" s="37">
        <v>0</v>
      </c>
      <c r="J6" s="36">
        <f t="shared" si="1"/>
        <v>0</v>
      </c>
      <c r="K6" s="35" t="str">
        <f t="shared" si="0"/>
        <v>OK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30" x14ac:dyDescent="0.25">
      <c r="A7" s="32">
        <v>4</v>
      </c>
      <c r="B7" s="28" t="s">
        <v>41</v>
      </c>
      <c r="C7" s="28" t="s">
        <v>42</v>
      </c>
      <c r="D7" s="28" t="s">
        <v>43</v>
      </c>
      <c r="E7" s="28" t="s">
        <v>18</v>
      </c>
      <c r="F7" s="28" t="s">
        <v>44</v>
      </c>
      <c r="G7" s="29" t="s">
        <v>20</v>
      </c>
      <c r="H7" s="25">
        <v>6600</v>
      </c>
      <c r="I7" s="56">
        <v>20</v>
      </c>
      <c r="J7" s="36">
        <f t="shared" si="1"/>
        <v>0</v>
      </c>
      <c r="K7" s="35" t="str">
        <f t="shared" si="0"/>
        <v>OK</v>
      </c>
      <c r="L7" s="39">
        <v>20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x14ac:dyDescent="0.25">
      <c r="A8" s="38">
        <v>5</v>
      </c>
      <c r="B8" s="59" t="s">
        <v>132</v>
      </c>
      <c r="C8" s="60"/>
      <c r="D8" s="60"/>
      <c r="E8" s="60"/>
      <c r="F8" s="60"/>
      <c r="G8" s="60"/>
      <c r="H8" s="61"/>
      <c r="I8" s="37">
        <v>0</v>
      </c>
      <c r="J8" s="36">
        <f t="shared" si="1"/>
        <v>0</v>
      </c>
      <c r="K8" s="35" t="str">
        <f t="shared" si="0"/>
        <v>OK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30" x14ac:dyDescent="0.25">
      <c r="A9" s="33">
        <v>6</v>
      </c>
      <c r="B9" s="26" t="s">
        <v>45</v>
      </c>
      <c r="C9" s="34" t="s">
        <v>46</v>
      </c>
      <c r="D9" s="34" t="s">
        <v>47</v>
      </c>
      <c r="E9" s="26" t="s">
        <v>48</v>
      </c>
      <c r="F9" s="26" t="s">
        <v>49</v>
      </c>
      <c r="G9" s="27" t="s">
        <v>20</v>
      </c>
      <c r="H9" s="24">
        <v>670</v>
      </c>
      <c r="I9" s="37">
        <v>0</v>
      </c>
      <c r="J9" s="36">
        <f t="shared" si="1"/>
        <v>0</v>
      </c>
      <c r="K9" s="35" t="str">
        <f t="shared" si="0"/>
        <v>OK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45" x14ac:dyDescent="0.25">
      <c r="A10" s="32">
        <v>7</v>
      </c>
      <c r="B10" s="28" t="s">
        <v>50</v>
      </c>
      <c r="C10" s="28" t="s">
        <v>51</v>
      </c>
      <c r="D10" s="28" t="s">
        <v>52</v>
      </c>
      <c r="E10" s="28" t="s">
        <v>53</v>
      </c>
      <c r="F10" s="28" t="s">
        <v>54</v>
      </c>
      <c r="G10" s="29" t="s">
        <v>20</v>
      </c>
      <c r="H10" s="25">
        <v>1100</v>
      </c>
      <c r="I10" s="37">
        <v>0</v>
      </c>
      <c r="J10" s="36">
        <f t="shared" si="1"/>
        <v>0</v>
      </c>
      <c r="K10" s="35" t="str">
        <f t="shared" si="0"/>
        <v>OK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45" x14ac:dyDescent="0.25">
      <c r="A11" s="33">
        <v>8</v>
      </c>
      <c r="B11" s="26" t="s">
        <v>41</v>
      </c>
      <c r="C11" s="34" t="s">
        <v>55</v>
      </c>
      <c r="D11" s="34" t="s">
        <v>56</v>
      </c>
      <c r="E11" s="26" t="s">
        <v>57</v>
      </c>
      <c r="F11" s="26" t="s">
        <v>58</v>
      </c>
      <c r="G11" s="27" t="s">
        <v>20</v>
      </c>
      <c r="H11" s="24">
        <v>1200</v>
      </c>
      <c r="I11" s="37">
        <v>0</v>
      </c>
      <c r="J11" s="36">
        <f t="shared" si="1"/>
        <v>0</v>
      </c>
      <c r="K11" s="35" t="str">
        <f t="shared" si="0"/>
        <v>OK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x14ac:dyDescent="0.25">
      <c r="A12" s="38">
        <v>9</v>
      </c>
      <c r="B12" s="59" t="s">
        <v>132</v>
      </c>
      <c r="C12" s="60"/>
      <c r="D12" s="60"/>
      <c r="E12" s="60"/>
      <c r="F12" s="60"/>
      <c r="G12" s="60"/>
      <c r="H12" s="61"/>
      <c r="I12" s="37">
        <v>0</v>
      </c>
      <c r="J12" s="36">
        <f t="shared" si="1"/>
        <v>0</v>
      </c>
      <c r="K12" s="35" t="str">
        <f t="shared" si="0"/>
        <v>OK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60" x14ac:dyDescent="0.25">
      <c r="A13" s="32">
        <v>10</v>
      </c>
      <c r="B13" s="28" t="s">
        <v>59</v>
      </c>
      <c r="C13" s="28" t="s">
        <v>60</v>
      </c>
      <c r="D13" s="28" t="s">
        <v>61</v>
      </c>
      <c r="E13" s="28" t="s">
        <v>62</v>
      </c>
      <c r="F13" s="28" t="s">
        <v>63</v>
      </c>
      <c r="G13" s="29" t="s">
        <v>21</v>
      </c>
      <c r="H13" s="25">
        <v>4600</v>
      </c>
      <c r="I13" s="37">
        <v>0</v>
      </c>
      <c r="J13" s="36">
        <f t="shared" si="1"/>
        <v>0</v>
      </c>
      <c r="K13" s="35" t="str">
        <f t="shared" si="0"/>
        <v>OK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30" x14ac:dyDescent="0.25">
      <c r="A14" s="33">
        <v>11</v>
      </c>
      <c r="B14" s="26" t="s">
        <v>64</v>
      </c>
      <c r="C14" s="34" t="s">
        <v>65</v>
      </c>
      <c r="D14" s="34" t="s">
        <v>66</v>
      </c>
      <c r="E14" s="26" t="s">
        <v>53</v>
      </c>
      <c r="F14" s="26" t="s">
        <v>54</v>
      </c>
      <c r="G14" s="27" t="s">
        <v>20</v>
      </c>
      <c r="H14" s="24">
        <v>2200</v>
      </c>
      <c r="I14" s="37">
        <v>0</v>
      </c>
      <c r="J14" s="36">
        <f t="shared" si="1"/>
        <v>0</v>
      </c>
      <c r="K14" s="35" t="str">
        <f t="shared" si="0"/>
        <v>OK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60" x14ac:dyDescent="0.25">
      <c r="A15" s="32">
        <v>12</v>
      </c>
      <c r="B15" s="28" t="s">
        <v>67</v>
      </c>
      <c r="C15" s="28" t="s">
        <v>68</v>
      </c>
      <c r="D15" s="28" t="s">
        <v>69</v>
      </c>
      <c r="E15" s="28" t="s">
        <v>24</v>
      </c>
      <c r="F15" s="28" t="s">
        <v>70</v>
      </c>
      <c r="G15" s="29" t="s">
        <v>20</v>
      </c>
      <c r="H15" s="25">
        <v>39000</v>
      </c>
      <c r="I15" s="37">
        <v>0</v>
      </c>
      <c r="J15" s="36">
        <f t="shared" si="1"/>
        <v>0</v>
      </c>
      <c r="K15" s="35" t="str">
        <f t="shared" si="0"/>
        <v>OK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60" x14ac:dyDescent="0.25">
      <c r="A16" s="33">
        <v>13</v>
      </c>
      <c r="B16" s="26" t="s">
        <v>67</v>
      </c>
      <c r="C16" s="34" t="s">
        <v>71</v>
      </c>
      <c r="D16" s="34" t="s">
        <v>72</v>
      </c>
      <c r="E16" s="26" t="s">
        <v>24</v>
      </c>
      <c r="F16" s="26" t="s">
        <v>70</v>
      </c>
      <c r="G16" s="27" t="s">
        <v>20</v>
      </c>
      <c r="H16" s="24">
        <v>48000</v>
      </c>
      <c r="I16" s="37">
        <v>0</v>
      </c>
      <c r="J16" s="36">
        <f t="shared" si="1"/>
        <v>0</v>
      </c>
      <c r="K16" s="35" t="str">
        <f t="shared" si="0"/>
        <v>OK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45" x14ac:dyDescent="0.25">
      <c r="A17" s="32">
        <v>14</v>
      </c>
      <c r="B17" s="28" t="s">
        <v>73</v>
      </c>
      <c r="C17" s="28" t="s">
        <v>74</v>
      </c>
      <c r="D17" s="28" t="s">
        <v>75</v>
      </c>
      <c r="E17" s="28" t="s">
        <v>62</v>
      </c>
      <c r="F17" s="28" t="s">
        <v>63</v>
      </c>
      <c r="G17" s="29" t="s">
        <v>21</v>
      </c>
      <c r="H17" s="25">
        <v>3069</v>
      </c>
      <c r="I17" s="37">
        <v>0</v>
      </c>
      <c r="J17" s="36">
        <f t="shared" si="1"/>
        <v>0</v>
      </c>
      <c r="K17" s="35" t="str">
        <f t="shared" si="0"/>
        <v>OK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30" x14ac:dyDescent="0.25">
      <c r="A18" s="33">
        <v>15</v>
      </c>
      <c r="B18" s="26" t="s">
        <v>76</v>
      </c>
      <c r="C18" s="34" t="s">
        <v>77</v>
      </c>
      <c r="D18" s="34" t="s">
        <v>78</v>
      </c>
      <c r="E18" s="26" t="s">
        <v>18</v>
      </c>
      <c r="F18" s="26" t="s">
        <v>22</v>
      </c>
      <c r="G18" s="27" t="s">
        <v>20</v>
      </c>
      <c r="H18" s="24">
        <v>16500</v>
      </c>
      <c r="I18" s="37">
        <v>0</v>
      </c>
      <c r="J18" s="36">
        <f t="shared" si="1"/>
        <v>0</v>
      </c>
      <c r="K18" s="35" t="str">
        <f t="shared" si="0"/>
        <v>OK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45" x14ac:dyDescent="0.25">
      <c r="A19" s="32">
        <v>16</v>
      </c>
      <c r="B19" s="28" t="s">
        <v>73</v>
      </c>
      <c r="C19" s="28" t="s">
        <v>79</v>
      </c>
      <c r="D19" s="28" t="s">
        <v>80</v>
      </c>
      <c r="E19" s="28" t="s">
        <v>18</v>
      </c>
      <c r="F19" s="28" t="s">
        <v>22</v>
      </c>
      <c r="G19" s="29" t="s">
        <v>20</v>
      </c>
      <c r="H19" s="25">
        <v>18503.099999999999</v>
      </c>
      <c r="I19" s="37">
        <v>0</v>
      </c>
      <c r="J19" s="36">
        <f t="shared" si="1"/>
        <v>0</v>
      </c>
      <c r="K19" s="35" t="str">
        <f t="shared" si="0"/>
        <v>OK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45" x14ac:dyDescent="0.25">
      <c r="A20" s="33">
        <v>17</v>
      </c>
      <c r="B20" s="26" t="s">
        <v>81</v>
      </c>
      <c r="C20" s="34" t="s">
        <v>82</v>
      </c>
      <c r="D20" s="34" t="s">
        <v>83</v>
      </c>
      <c r="E20" s="26" t="s">
        <v>18</v>
      </c>
      <c r="F20" s="26" t="s">
        <v>22</v>
      </c>
      <c r="G20" s="27" t="s">
        <v>20</v>
      </c>
      <c r="H20" s="24">
        <v>35550</v>
      </c>
      <c r="I20" s="37">
        <v>0</v>
      </c>
      <c r="J20" s="36">
        <f t="shared" si="1"/>
        <v>0</v>
      </c>
      <c r="K20" s="35" t="str">
        <f t="shared" si="0"/>
        <v>OK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60" x14ac:dyDescent="0.25">
      <c r="A21" s="32">
        <v>18</v>
      </c>
      <c r="B21" s="28" t="s">
        <v>59</v>
      </c>
      <c r="C21" s="28" t="s">
        <v>84</v>
      </c>
      <c r="D21" s="28" t="s">
        <v>85</v>
      </c>
      <c r="E21" s="28" t="s">
        <v>62</v>
      </c>
      <c r="F21" s="28" t="s">
        <v>86</v>
      </c>
      <c r="G21" s="29" t="s">
        <v>20</v>
      </c>
      <c r="H21" s="25">
        <v>5590</v>
      </c>
      <c r="I21" s="37">
        <v>0</v>
      </c>
      <c r="J21" s="36">
        <f t="shared" si="1"/>
        <v>0</v>
      </c>
      <c r="K21" s="35" t="str">
        <f t="shared" si="0"/>
        <v>OK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60" x14ac:dyDescent="0.25">
      <c r="A22" s="33">
        <v>19</v>
      </c>
      <c r="B22" s="26" t="s">
        <v>59</v>
      </c>
      <c r="C22" s="34" t="s">
        <v>87</v>
      </c>
      <c r="D22" s="34" t="s">
        <v>88</v>
      </c>
      <c r="E22" s="26" t="s">
        <v>24</v>
      </c>
      <c r="F22" s="26" t="s">
        <v>89</v>
      </c>
      <c r="G22" s="27" t="s">
        <v>20</v>
      </c>
      <c r="H22" s="24">
        <v>18980</v>
      </c>
      <c r="I22" s="37">
        <v>0</v>
      </c>
      <c r="J22" s="36">
        <f t="shared" si="1"/>
        <v>0</v>
      </c>
      <c r="K22" s="35" t="str">
        <f t="shared" si="0"/>
        <v>OK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45" x14ac:dyDescent="0.25">
      <c r="A23" s="32">
        <v>20</v>
      </c>
      <c r="B23" s="28" t="s">
        <v>73</v>
      </c>
      <c r="C23" s="28" t="s">
        <v>90</v>
      </c>
      <c r="D23" s="28" t="s">
        <v>91</v>
      </c>
      <c r="E23" s="28" t="s">
        <v>24</v>
      </c>
      <c r="F23" s="28" t="s">
        <v>92</v>
      </c>
      <c r="G23" s="29" t="s">
        <v>20</v>
      </c>
      <c r="H23" s="25">
        <v>7959</v>
      </c>
      <c r="I23" s="37">
        <v>0</v>
      </c>
      <c r="J23" s="36">
        <f t="shared" si="1"/>
        <v>0</v>
      </c>
      <c r="K23" s="35" t="str">
        <f t="shared" si="0"/>
        <v>OK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45" x14ac:dyDescent="0.25">
      <c r="A24" s="33">
        <v>21</v>
      </c>
      <c r="B24" s="26" t="s">
        <v>73</v>
      </c>
      <c r="C24" s="34" t="s">
        <v>93</v>
      </c>
      <c r="D24" s="34" t="s">
        <v>94</v>
      </c>
      <c r="E24" s="26" t="s">
        <v>18</v>
      </c>
      <c r="F24" s="26" t="s">
        <v>23</v>
      </c>
      <c r="G24" s="27" t="s">
        <v>20</v>
      </c>
      <c r="H24" s="24">
        <v>10499.99</v>
      </c>
      <c r="I24" s="37">
        <v>0</v>
      </c>
      <c r="J24" s="36">
        <f t="shared" si="1"/>
        <v>0</v>
      </c>
      <c r="K24" s="35" t="str">
        <f t="shared" si="0"/>
        <v>OK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45" x14ac:dyDescent="0.25">
      <c r="A25" s="32">
        <v>22</v>
      </c>
      <c r="B25" s="28" t="s">
        <v>73</v>
      </c>
      <c r="C25" s="28" t="s">
        <v>95</v>
      </c>
      <c r="D25" s="28" t="s">
        <v>96</v>
      </c>
      <c r="E25" s="28" t="s">
        <v>62</v>
      </c>
      <c r="F25" s="28" t="s">
        <v>63</v>
      </c>
      <c r="G25" s="29" t="s">
        <v>21</v>
      </c>
      <c r="H25" s="25">
        <v>289.08</v>
      </c>
      <c r="I25" s="37">
        <v>0</v>
      </c>
      <c r="J25" s="36">
        <f t="shared" si="1"/>
        <v>0</v>
      </c>
      <c r="K25" s="35" t="str">
        <f t="shared" si="0"/>
        <v>OK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30" x14ac:dyDescent="0.25">
      <c r="A26" s="33">
        <v>23</v>
      </c>
      <c r="B26" s="26" t="s">
        <v>76</v>
      </c>
      <c r="C26" s="34" t="s">
        <v>97</v>
      </c>
      <c r="D26" s="34" t="s">
        <v>98</v>
      </c>
      <c r="E26" s="26" t="s">
        <v>62</v>
      </c>
      <c r="F26" s="26" t="s">
        <v>99</v>
      </c>
      <c r="G26" s="27" t="s">
        <v>20</v>
      </c>
      <c r="H26" s="24">
        <v>3940</v>
      </c>
      <c r="I26" s="37">
        <v>0</v>
      </c>
      <c r="J26" s="36">
        <f t="shared" si="1"/>
        <v>0</v>
      </c>
      <c r="K26" s="35" t="str">
        <f t="shared" si="0"/>
        <v>OK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45" x14ac:dyDescent="0.25">
      <c r="A27" s="32">
        <v>24</v>
      </c>
      <c r="B27" s="28" t="s">
        <v>100</v>
      </c>
      <c r="C27" s="28" t="s">
        <v>101</v>
      </c>
      <c r="D27" s="28" t="s">
        <v>102</v>
      </c>
      <c r="E27" s="28" t="s">
        <v>24</v>
      </c>
      <c r="F27" s="28" t="s">
        <v>70</v>
      </c>
      <c r="G27" s="29" t="s">
        <v>20</v>
      </c>
      <c r="H27" s="25">
        <v>2900</v>
      </c>
      <c r="I27" s="37">
        <v>0</v>
      </c>
      <c r="J27" s="36">
        <f t="shared" si="1"/>
        <v>0</v>
      </c>
      <c r="K27" s="35" t="str">
        <f t="shared" si="0"/>
        <v>OK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45" x14ac:dyDescent="0.25">
      <c r="A28" s="33">
        <v>25</v>
      </c>
      <c r="B28" s="26" t="s">
        <v>73</v>
      </c>
      <c r="C28" s="34" t="s">
        <v>103</v>
      </c>
      <c r="D28" s="34" t="s">
        <v>104</v>
      </c>
      <c r="E28" s="26" t="s">
        <v>24</v>
      </c>
      <c r="F28" s="26" t="s">
        <v>70</v>
      </c>
      <c r="G28" s="27" t="s">
        <v>20</v>
      </c>
      <c r="H28" s="24">
        <v>3168</v>
      </c>
      <c r="I28" s="37">
        <v>0</v>
      </c>
      <c r="J28" s="36">
        <f t="shared" si="1"/>
        <v>0</v>
      </c>
      <c r="K28" s="35" t="str">
        <f t="shared" si="0"/>
        <v>OK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45" x14ac:dyDescent="0.25">
      <c r="A29" s="32">
        <v>26</v>
      </c>
      <c r="B29" s="28" t="s">
        <v>73</v>
      </c>
      <c r="C29" s="28" t="s">
        <v>105</v>
      </c>
      <c r="D29" s="28" t="s">
        <v>106</v>
      </c>
      <c r="E29" s="28" t="s">
        <v>18</v>
      </c>
      <c r="F29" s="28" t="s">
        <v>23</v>
      </c>
      <c r="G29" s="29" t="s">
        <v>20</v>
      </c>
      <c r="H29" s="25">
        <v>15633.99</v>
      </c>
      <c r="I29" s="37">
        <v>0</v>
      </c>
      <c r="J29" s="36">
        <f t="shared" si="1"/>
        <v>0</v>
      </c>
      <c r="K29" s="35" t="str">
        <f t="shared" si="0"/>
        <v>OK</v>
      </c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x14ac:dyDescent="0.25">
      <c r="A30" s="38">
        <v>27</v>
      </c>
      <c r="B30" s="59" t="s">
        <v>132</v>
      </c>
      <c r="C30" s="60"/>
      <c r="D30" s="60"/>
      <c r="E30" s="60"/>
      <c r="F30" s="60"/>
      <c r="G30" s="60"/>
      <c r="H30" s="61"/>
      <c r="I30" s="37">
        <v>0</v>
      </c>
      <c r="J30" s="36">
        <f t="shared" si="1"/>
        <v>0</v>
      </c>
      <c r="K30" s="35" t="str">
        <f t="shared" si="0"/>
        <v>OK</v>
      </c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45" x14ac:dyDescent="0.25">
      <c r="A31" s="33">
        <v>28</v>
      </c>
      <c r="B31" s="26" t="s">
        <v>73</v>
      </c>
      <c r="C31" s="34" t="s">
        <v>107</v>
      </c>
      <c r="D31" s="34" t="s">
        <v>108</v>
      </c>
      <c r="E31" s="26" t="s">
        <v>62</v>
      </c>
      <c r="F31" s="26" t="s">
        <v>109</v>
      </c>
      <c r="G31" s="27" t="s">
        <v>110</v>
      </c>
      <c r="H31" s="24">
        <v>513.05999999999995</v>
      </c>
      <c r="I31" s="37">
        <v>0</v>
      </c>
      <c r="J31" s="36">
        <f t="shared" si="1"/>
        <v>0</v>
      </c>
      <c r="K31" s="35" t="str">
        <f t="shared" si="0"/>
        <v>OK</v>
      </c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45" x14ac:dyDescent="0.25">
      <c r="A32" s="32">
        <v>29</v>
      </c>
      <c r="B32" s="28" t="s">
        <v>111</v>
      </c>
      <c r="C32" s="28" t="s">
        <v>112</v>
      </c>
      <c r="D32" s="28" t="s">
        <v>113</v>
      </c>
      <c r="E32" s="28" t="s">
        <v>62</v>
      </c>
      <c r="F32" s="28" t="s">
        <v>114</v>
      </c>
      <c r="G32" s="29" t="s">
        <v>110</v>
      </c>
      <c r="H32" s="25">
        <v>54.25</v>
      </c>
      <c r="I32" s="37">
        <v>0</v>
      </c>
      <c r="J32" s="36">
        <f t="shared" si="1"/>
        <v>0</v>
      </c>
      <c r="K32" s="35" t="str">
        <f t="shared" si="0"/>
        <v>OK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45" x14ac:dyDescent="0.25">
      <c r="A33" s="33">
        <v>30</v>
      </c>
      <c r="B33" s="26" t="s">
        <v>115</v>
      </c>
      <c r="C33" s="34" t="s">
        <v>116</v>
      </c>
      <c r="D33" s="34" t="s">
        <v>117</v>
      </c>
      <c r="E33" s="26" t="s">
        <v>62</v>
      </c>
      <c r="F33" s="26" t="s">
        <v>114</v>
      </c>
      <c r="G33" s="27" t="s">
        <v>110</v>
      </c>
      <c r="H33" s="24">
        <v>89.6</v>
      </c>
      <c r="I33" s="37">
        <v>0</v>
      </c>
      <c r="J33" s="36">
        <f t="shared" si="1"/>
        <v>0</v>
      </c>
      <c r="K33" s="35" t="str">
        <f t="shared" si="0"/>
        <v>OK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45" x14ac:dyDescent="0.25">
      <c r="A34" s="32">
        <v>31</v>
      </c>
      <c r="B34" s="28" t="s">
        <v>118</v>
      </c>
      <c r="C34" s="28" t="s">
        <v>119</v>
      </c>
      <c r="D34" s="28" t="s">
        <v>120</v>
      </c>
      <c r="E34" s="28" t="s">
        <v>53</v>
      </c>
      <c r="F34" s="28" t="s">
        <v>121</v>
      </c>
      <c r="G34" s="29" t="s">
        <v>20</v>
      </c>
      <c r="H34" s="25">
        <v>6200</v>
      </c>
      <c r="I34" s="37">
        <v>0</v>
      </c>
      <c r="J34" s="36">
        <f t="shared" si="1"/>
        <v>0</v>
      </c>
      <c r="K34" s="35" t="str">
        <f t="shared" si="0"/>
        <v>OK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45" x14ac:dyDescent="0.25">
      <c r="A35" s="33">
        <v>32</v>
      </c>
      <c r="B35" s="26" t="s">
        <v>118</v>
      </c>
      <c r="C35" s="34" t="s">
        <v>122</v>
      </c>
      <c r="D35" s="34" t="s">
        <v>123</v>
      </c>
      <c r="E35" s="26" t="s">
        <v>53</v>
      </c>
      <c r="F35" s="26" t="s">
        <v>121</v>
      </c>
      <c r="G35" s="27" t="s">
        <v>20</v>
      </c>
      <c r="H35" s="24">
        <v>9000</v>
      </c>
      <c r="I35" s="37">
        <v>0</v>
      </c>
      <c r="J35" s="36">
        <f t="shared" si="1"/>
        <v>0</v>
      </c>
      <c r="K35" s="35" t="str">
        <f t="shared" si="0"/>
        <v>OK</v>
      </c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45" x14ac:dyDescent="0.25">
      <c r="A36" s="32">
        <v>33</v>
      </c>
      <c r="B36" s="28" t="s">
        <v>124</v>
      </c>
      <c r="C36" s="28" t="s">
        <v>125</v>
      </c>
      <c r="D36" s="28" t="s">
        <v>126</v>
      </c>
      <c r="E36" s="28" t="s">
        <v>18</v>
      </c>
      <c r="F36" s="28" t="s">
        <v>23</v>
      </c>
      <c r="G36" s="29" t="s">
        <v>20</v>
      </c>
      <c r="H36" s="25">
        <v>19000</v>
      </c>
      <c r="I36" s="37">
        <v>0</v>
      </c>
      <c r="J36" s="36">
        <f t="shared" si="1"/>
        <v>0</v>
      </c>
      <c r="K36" s="35" t="str">
        <f t="shared" si="0"/>
        <v>OK</v>
      </c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45" x14ac:dyDescent="0.25">
      <c r="A37" s="33">
        <v>34</v>
      </c>
      <c r="B37" s="26" t="s">
        <v>118</v>
      </c>
      <c r="C37" s="34" t="s">
        <v>127</v>
      </c>
      <c r="D37" s="34" t="s">
        <v>128</v>
      </c>
      <c r="E37" s="26" t="s">
        <v>18</v>
      </c>
      <c r="F37" s="26" t="s">
        <v>23</v>
      </c>
      <c r="G37" s="27" t="s">
        <v>20</v>
      </c>
      <c r="H37" s="24">
        <v>16500</v>
      </c>
      <c r="I37" s="37">
        <v>0</v>
      </c>
      <c r="J37" s="36">
        <f t="shared" si="1"/>
        <v>0</v>
      </c>
      <c r="K37" s="35" t="str">
        <f t="shared" si="0"/>
        <v>OK</v>
      </c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x14ac:dyDescent="0.25">
      <c r="A38" s="38">
        <v>35</v>
      </c>
      <c r="B38" s="59" t="s">
        <v>132</v>
      </c>
      <c r="C38" s="60"/>
      <c r="D38" s="60"/>
      <c r="E38" s="60"/>
      <c r="F38" s="60"/>
      <c r="G38" s="60"/>
      <c r="H38" s="61"/>
      <c r="I38" s="37">
        <v>0</v>
      </c>
      <c r="J38" s="36">
        <f t="shared" si="1"/>
        <v>0</v>
      </c>
      <c r="K38" s="35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30" x14ac:dyDescent="0.25">
      <c r="A39" s="32">
        <v>36</v>
      </c>
      <c r="B39" s="28" t="s">
        <v>124</v>
      </c>
      <c r="C39" s="28" t="s">
        <v>129</v>
      </c>
      <c r="D39" s="28" t="s">
        <v>130</v>
      </c>
      <c r="E39" s="28" t="s">
        <v>18</v>
      </c>
      <c r="F39" s="28" t="s">
        <v>22</v>
      </c>
      <c r="G39" s="29" t="s">
        <v>20</v>
      </c>
      <c r="H39" s="25">
        <v>9350</v>
      </c>
      <c r="I39" s="37">
        <v>0</v>
      </c>
      <c r="J39" s="36">
        <f t="shared" si="1"/>
        <v>0</v>
      </c>
      <c r="K39" s="35" t="str">
        <f t="shared" si="0"/>
        <v>OK</v>
      </c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x14ac:dyDescent="0.25">
      <c r="L40" s="30">
        <f>SUMPRODUCT($H$4:$H$39,L4:L39)</f>
        <v>132000</v>
      </c>
      <c r="M40" s="30">
        <f t="shared" ref="M40:Z40" si="2">SUMPRODUCT($H$4:$H$39,M4:M39)</f>
        <v>0</v>
      </c>
      <c r="N40" s="30">
        <f t="shared" si="2"/>
        <v>0</v>
      </c>
      <c r="O40" s="30">
        <f t="shared" si="2"/>
        <v>0</v>
      </c>
      <c r="P40" s="30">
        <f t="shared" si="2"/>
        <v>0</v>
      </c>
      <c r="Q40" s="30">
        <f t="shared" si="2"/>
        <v>0</v>
      </c>
      <c r="R40" s="30">
        <f t="shared" si="2"/>
        <v>0</v>
      </c>
      <c r="S40" s="30">
        <f t="shared" si="2"/>
        <v>0</v>
      </c>
      <c r="T40" s="30">
        <f t="shared" si="2"/>
        <v>0</v>
      </c>
      <c r="U40" s="30">
        <f t="shared" si="2"/>
        <v>0</v>
      </c>
      <c r="V40" s="30">
        <f t="shared" si="2"/>
        <v>0</v>
      </c>
      <c r="W40" s="30">
        <f t="shared" si="2"/>
        <v>0</v>
      </c>
      <c r="X40" s="30">
        <f t="shared" si="2"/>
        <v>0</v>
      </c>
      <c r="Y40" s="30">
        <f t="shared" si="2"/>
        <v>0</v>
      </c>
      <c r="Z40" s="30">
        <f t="shared" si="2"/>
        <v>0</v>
      </c>
    </row>
  </sheetData>
  <mergeCells count="23">
    <mergeCell ref="Y1:Y2"/>
    <mergeCell ref="Z1:Z2"/>
    <mergeCell ref="B8:H8"/>
    <mergeCell ref="B12:H12"/>
    <mergeCell ref="B30:H30"/>
    <mergeCell ref="N1:N2"/>
    <mergeCell ref="A2:K2"/>
    <mergeCell ref="V1:V2"/>
    <mergeCell ref="W1:W2"/>
    <mergeCell ref="X1:X2"/>
    <mergeCell ref="B38:H38"/>
    <mergeCell ref="U1:U2"/>
    <mergeCell ref="O1:O2"/>
    <mergeCell ref="P1:P2"/>
    <mergeCell ref="Q1:Q2"/>
    <mergeCell ref="R1:R2"/>
    <mergeCell ref="S1:S2"/>
    <mergeCell ref="T1:T2"/>
    <mergeCell ref="A1:B1"/>
    <mergeCell ref="C1:H1"/>
    <mergeCell ref="I1:K1"/>
    <mergeCell ref="L1:L2"/>
    <mergeCell ref="M1:M2"/>
  </mergeCells>
  <conditionalFormatting sqref="L4:Z39">
    <cfRule type="cellIs" dxfId="8" priority="1" operator="greaterThan">
      <formula>0</formula>
    </cfRule>
    <cfRule type="cellIs" dxfId="7" priority="2" operator="greaterThan">
      <formula>0</formula>
    </cfRule>
    <cfRule type="cellIs" dxfId="6" priority="3" operator="greaterThan">
      <formula>1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opLeftCell="A31" zoomScaleNormal="100" workbookViewId="0">
      <selection activeCell="L5" sqref="L5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24.42578125" style="11" customWidth="1"/>
    <col min="4" max="4" width="25" style="11" customWidth="1"/>
    <col min="5" max="5" width="12.28515625" style="1" customWidth="1"/>
    <col min="6" max="7" width="14.85546875" style="1" customWidth="1"/>
    <col min="8" max="8" width="15.7109375" style="16" bestFit="1" customWidth="1"/>
    <col min="9" max="9" width="13.28515625" style="5" customWidth="1"/>
    <col min="10" max="10" width="13.28515625" style="12" customWidth="1"/>
    <col min="11" max="11" width="12.5703125" style="4" customWidth="1"/>
    <col min="12" max="26" width="13.7109375" style="2" customWidth="1"/>
    <col min="27" max="16384" width="9.7109375" style="2"/>
  </cols>
  <sheetData>
    <row r="1" spans="1:26" ht="25.9" customHeight="1" x14ac:dyDescent="0.25">
      <c r="A1" s="65" t="s">
        <v>25</v>
      </c>
      <c r="B1" s="66"/>
      <c r="C1" s="67" t="s">
        <v>131</v>
      </c>
      <c r="D1" s="68"/>
      <c r="E1" s="68"/>
      <c r="F1" s="68"/>
      <c r="G1" s="68"/>
      <c r="H1" s="69"/>
      <c r="I1" s="62" t="s">
        <v>26</v>
      </c>
      <c r="J1" s="63"/>
      <c r="K1" s="64"/>
      <c r="L1" s="57" t="s">
        <v>29</v>
      </c>
      <c r="M1" s="57" t="s">
        <v>29</v>
      </c>
      <c r="N1" s="57" t="s">
        <v>29</v>
      </c>
      <c r="O1" s="57" t="s">
        <v>29</v>
      </c>
      <c r="P1" s="57" t="s">
        <v>29</v>
      </c>
      <c r="Q1" s="57" t="s">
        <v>29</v>
      </c>
      <c r="R1" s="57" t="s">
        <v>29</v>
      </c>
      <c r="S1" s="57" t="s">
        <v>29</v>
      </c>
      <c r="T1" s="57" t="s">
        <v>29</v>
      </c>
      <c r="U1" s="57" t="s">
        <v>29</v>
      </c>
      <c r="V1" s="57" t="s">
        <v>29</v>
      </c>
      <c r="W1" s="57" t="s">
        <v>29</v>
      </c>
      <c r="X1" s="57" t="s">
        <v>29</v>
      </c>
      <c r="Y1" s="57" t="s">
        <v>29</v>
      </c>
      <c r="Z1" s="57" t="s">
        <v>29</v>
      </c>
    </row>
    <row r="2" spans="1:26" ht="23.1" customHeight="1" x14ac:dyDescent="0.25">
      <c r="A2" s="58" t="s">
        <v>144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s="3" customFormat="1" ht="30" x14ac:dyDescent="0.2">
      <c r="A3" s="13" t="s">
        <v>3</v>
      </c>
      <c r="B3" s="13" t="s">
        <v>15</v>
      </c>
      <c r="C3" s="13" t="s">
        <v>12</v>
      </c>
      <c r="D3" s="13" t="s">
        <v>28</v>
      </c>
      <c r="E3" s="14" t="s">
        <v>13</v>
      </c>
      <c r="F3" s="14" t="s">
        <v>14</v>
      </c>
      <c r="G3" s="14" t="s">
        <v>19</v>
      </c>
      <c r="H3" s="15" t="s">
        <v>16</v>
      </c>
      <c r="I3" s="9" t="s">
        <v>4</v>
      </c>
      <c r="J3" s="10" t="s">
        <v>0</v>
      </c>
      <c r="K3" s="8" t="s">
        <v>2</v>
      </c>
      <c r="L3" s="8" t="s">
        <v>1</v>
      </c>
      <c r="M3" s="8" t="s">
        <v>1</v>
      </c>
      <c r="N3" s="8" t="s">
        <v>1</v>
      </c>
      <c r="O3" s="8" t="s">
        <v>1</v>
      </c>
      <c r="P3" s="8" t="s">
        <v>1</v>
      </c>
      <c r="Q3" s="8" t="s">
        <v>1</v>
      </c>
      <c r="R3" s="8" t="s">
        <v>1</v>
      </c>
      <c r="S3" s="8" t="s">
        <v>1</v>
      </c>
      <c r="T3" s="8" t="s">
        <v>1</v>
      </c>
      <c r="U3" s="8" t="s">
        <v>1</v>
      </c>
      <c r="V3" s="8" t="s">
        <v>1</v>
      </c>
      <c r="W3" s="8" t="s">
        <v>1</v>
      </c>
      <c r="X3" s="8" t="s">
        <v>1</v>
      </c>
      <c r="Y3" s="8" t="s">
        <v>1</v>
      </c>
      <c r="Z3" s="8" t="s">
        <v>1</v>
      </c>
    </row>
    <row r="4" spans="1:26" ht="45" x14ac:dyDescent="0.25">
      <c r="A4" s="31">
        <v>1</v>
      </c>
      <c r="B4" s="26" t="s">
        <v>30</v>
      </c>
      <c r="C4" s="26" t="s">
        <v>31</v>
      </c>
      <c r="D4" s="26" t="s">
        <v>32</v>
      </c>
      <c r="E4" s="26" t="s">
        <v>18</v>
      </c>
      <c r="F4" s="26" t="s">
        <v>33</v>
      </c>
      <c r="G4" s="27" t="s">
        <v>20</v>
      </c>
      <c r="H4" s="24">
        <v>4703</v>
      </c>
      <c r="I4" s="37">
        <v>0</v>
      </c>
      <c r="J4" s="36">
        <f>I4-(SUM(L4:Z4))</f>
        <v>0</v>
      </c>
      <c r="K4" s="35" t="str">
        <f t="shared" ref="K4:K39" si="0">IF(J4&lt;0,"ATENÇÃO","OK")</f>
        <v>OK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45" x14ac:dyDescent="0.25">
      <c r="A5" s="32">
        <v>2</v>
      </c>
      <c r="B5" s="28" t="s">
        <v>30</v>
      </c>
      <c r="C5" s="28" t="s">
        <v>34</v>
      </c>
      <c r="D5" s="28" t="s">
        <v>35</v>
      </c>
      <c r="E5" s="28" t="s">
        <v>18</v>
      </c>
      <c r="F5" s="28" t="s">
        <v>36</v>
      </c>
      <c r="G5" s="29" t="s">
        <v>20</v>
      </c>
      <c r="H5" s="25">
        <v>6458</v>
      </c>
      <c r="I5" s="37">
        <v>14</v>
      </c>
      <c r="J5" s="36">
        <f t="shared" ref="J5:J39" si="1">I5-(SUM(L5:Z5))</f>
        <v>14</v>
      </c>
      <c r="K5" s="35" t="str">
        <f t="shared" si="0"/>
        <v>OK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30" x14ac:dyDescent="0.25">
      <c r="A6" s="33">
        <v>3</v>
      </c>
      <c r="B6" s="26" t="s">
        <v>37</v>
      </c>
      <c r="C6" s="34" t="s">
        <v>38</v>
      </c>
      <c r="D6" s="34" t="s">
        <v>39</v>
      </c>
      <c r="E6" s="26" t="s">
        <v>18</v>
      </c>
      <c r="F6" s="26" t="s">
        <v>40</v>
      </c>
      <c r="G6" s="27" t="s">
        <v>20</v>
      </c>
      <c r="H6" s="24">
        <v>4295.3900000000003</v>
      </c>
      <c r="I6" s="37">
        <v>0</v>
      </c>
      <c r="J6" s="36">
        <f t="shared" si="1"/>
        <v>0</v>
      </c>
      <c r="K6" s="35" t="str">
        <f t="shared" si="0"/>
        <v>OK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30" x14ac:dyDescent="0.25">
      <c r="A7" s="32">
        <v>4</v>
      </c>
      <c r="B7" s="28" t="s">
        <v>41</v>
      </c>
      <c r="C7" s="28" t="s">
        <v>42</v>
      </c>
      <c r="D7" s="28" t="s">
        <v>43</v>
      </c>
      <c r="E7" s="28" t="s">
        <v>18</v>
      </c>
      <c r="F7" s="28" t="s">
        <v>44</v>
      </c>
      <c r="G7" s="29" t="s">
        <v>20</v>
      </c>
      <c r="H7" s="25">
        <v>6600</v>
      </c>
      <c r="I7" s="37">
        <v>5</v>
      </c>
      <c r="J7" s="36">
        <f t="shared" si="1"/>
        <v>5</v>
      </c>
      <c r="K7" s="35" t="str">
        <f t="shared" si="0"/>
        <v>OK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x14ac:dyDescent="0.25">
      <c r="A8" s="38">
        <v>5</v>
      </c>
      <c r="B8" s="59" t="s">
        <v>132</v>
      </c>
      <c r="C8" s="60"/>
      <c r="D8" s="60"/>
      <c r="E8" s="60"/>
      <c r="F8" s="60"/>
      <c r="G8" s="60"/>
      <c r="H8" s="61"/>
      <c r="I8" s="37">
        <v>0</v>
      </c>
      <c r="J8" s="36">
        <f t="shared" si="1"/>
        <v>0</v>
      </c>
      <c r="K8" s="35" t="str">
        <f t="shared" si="0"/>
        <v>OK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30" x14ac:dyDescent="0.25">
      <c r="A9" s="33">
        <v>6</v>
      </c>
      <c r="B9" s="26" t="s">
        <v>45</v>
      </c>
      <c r="C9" s="34" t="s">
        <v>46</v>
      </c>
      <c r="D9" s="34" t="s">
        <v>47</v>
      </c>
      <c r="E9" s="26" t="s">
        <v>48</v>
      </c>
      <c r="F9" s="26" t="s">
        <v>49</v>
      </c>
      <c r="G9" s="27" t="s">
        <v>20</v>
      </c>
      <c r="H9" s="24">
        <v>670</v>
      </c>
      <c r="I9" s="37">
        <v>0</v>
      </c>
      <c r="J9" s="36">
        <f t="shared" si="1"/>
        <v>0</v>
      </c>
      <c r="K9" s="35" t="str">
        <f t="shared" si="0"/>
        <v>OK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45" x14ac:dyDescent="0.25">
      <c r="A10" s="32">
        <v>7</v>
      </c>
      <c r="B10" s="28" t="s">
        <v>50</v>
      </c>
      <c r="C10" s="28" t="s">
        <v>51</v>
      </c>
      <c r="D10" s="28" t="s">
        <v>52</v>
      </c>
      <c r="E10" s="28" t="s">
        <v>53</v>
      </c>
      <c r="F10" s="28" t="s">
        <v>54</v>
      </c>
      <c r="G10" s="29" t="s">
        <v>20</v>
      </c>
      <c r="H10" s="25">
        <v>1100</v>
      </c>
      <c r="I10" s="37">
        <v>6</v>
      </c>
      <c r="J10" s="36">
        <f t="shared" si="1"/>
        <v>6</v>
      </c>
      <c r="K10" s="35" t="str">
        <f t="shared" si="0"/>
        <v>OK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45" x14ac:dyDescent="0.25">
      <c r="A11" s="33">
        <v>8</v>
      </c>
      <c r="B11" s="26" t="s">
        <v>41</v>
      </c>
      <c r="C11" s="34" t="s">
        <v>55</v>
      </c>
      <c r="D11" s="34" t="s">
        <v>56</v>
      </c>
      <c r="E11" s="26" t="s">
        <v>57</v>
      </c>
      <c r="F11" s="26" t="s">
        <v>58</v>
      </c>
      <c r="G11" s="27" t="s">
        <v>20</v>
      </c>
      <c r="H11" s="24">
        <v>1200</v>
      </c>
      <c r="I11" s="37">
        <v>0</v>
      </c>
      <c r="J11" s="36">
        <f t="shared" si="1"/>
        <v>0</v>
      </c>
      <c r="K11" s="35" t="str">
        <f t="shared" si="0"/>
        <v>OK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x14ac:dyDescent="0.25">
      <c r="A12" s="38">
        <v>9</v>
      </c>
      <c r="B12" s="59" t="s">
        <v>132</v>
      </c>
      <c r="C12" s="60"/>
      <c r="D12" s="60"/>
      <c r="E12" s="60"/>
      <c r="F12" s="60"/>
      <c r="G12" s="60"/>
      <c r="H12" s="61"/>
      <c r="I12" s="37">
        <v>0</v>
      </c>
      <c r="J12" s="36">
        <f t="shared" si="1"/>
        <v>0</v>
      </c>
      <c r="K12" s="35" t="str">
        <f t="shared" si="0"/>
        <v>OK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60" x14ac:dyDescent="0.25">
      <c r="A13" s="32">
        <v>10</v>
      </c>
      <c r="B13" s="28" t="s">
        <v>59</v>
      </c>
      <c r="C13" s="28" t="s">
        <v>60</v>
      </c>
      <c r="D13" s="28" t="s">
        <v>61</v>
      </c>
      <c r="E13" s="28" t="s">
        <v>62</v>
      </c>
      <c r="F13" s="28" t="s">
        <v>63</v>
      </c>
      <c r="G13" s="29" t="s">
        <v>21</v>
      </c>
      <c r="H13" s="25">
        <v>4600</v>
      </c>
      <c r="I13" s="37">
        <v>0</v>
      </c>
      <c r="J13" s="36">
        <f t="shared" si="1"/>
        <v>0</v>
      </c>
      <c r="K13" s="35" t="str">
        <f t="shared" si="0"/>
        <v>OK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30" x14ac:dyDescent="0.25">
      <c r="A14" s="33">
        <v>11</v>
      </c>
      <c r="B14" s="26" t="s">
        <v>64</v>
      </c>
      <c r="C14" s="34" t="s">
        <v>65</v>
      </c>
      <c r="D14" s="34" t="s">
        <v>66</v>
      </c>
      <c r="E14" s="26" t="s">
        <v>53</v>
      </c>
      <c r="F14" s="26" t="s">
        <v>54</v>
      </c>
      <c r="G14" s="27" t="s">
        <v>20</v>
      </c>
      <c r="H14" s="24">
        <v>2200</v>
      </c>
      <c r="I14" s="37">
        <v>0</v>
      </c>
      <c r="J14" s="36">
        <f t="shared" si="1"/>
        <v>0</v>
      </c>
      <c r="K14" s="35" t="str">
        <f t="shared" si="0"/>
        <v>OK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60" x14ac:dyDescent="0.25">
      <c r="A15" s="32">
        <v>12</v>
      </c>
      <c r="B15" s="28" t="s">
        <v>67</v>
      </c>
      <c r="C15" s="28" t="s">
        <v>68</v>
      </c>
      <c r="D15" s="28" t="s">
        <v>69</v>
      </c>
      <c r="E15" s="28" t="s">
        <v>24</v>
      </c>
      <c r="F15" s="28" t="s">
        <v>70</v>
      </c>
      <c r="G15" s="29" t="s">
        <v>20</v>
      </c>
      <c r="H15" s="25">
        <v>39000</v>
      </c>
      <c r="I15" s="37">
        <v>0</v>
      </c>
      <c r="J15" s="36">
        <f t="shared" si="1"/>
        <v>0</v>
      </c>
      <c r="K15" s="35" t="str">
        <f t="shared" si="0"/>
        <v>OK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60" x14ac:dyDescent="0.25">
      <c r="A16" s="33">
        <v>13</v>
      </c>
      <c r="B16" s="26" t="s">
        <v>67</v>
      </c>
      <c r="C16" s="34" t="s">
        <v>71</v>
      </c>
      <c r="D16" s="34" t="s">
        <v>72</v>
      </c>
      <c r="E16" s="26" t="s">
        <v>24</v>
      </c>
      <c r="F16" s="26" t="s">
        <v>70</v>
      </c>
      <c r="G16" s="27" t="s">
        <v>20</v>
      </c>
      <c r="H16" s="24">
        <v>48000</v>
      </c>
      <c r="I16" s="37">
        <v>0</v>
      </c>
      <c r="J16" s="36">
        <f t="shared" si="1"/>
        <v>0</v>
      </c>
      <c r="K16" s="35" t="str">
        <f t="shared" si="0"/>
        <v>OK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45" x14ac:dyDescent="0.25">
      <c r="A17" s="32">
        <v>14</v>
      </c>
      <c r="B17" s="28" t="s">
        <v>73</v>
      </c>
      <c r="C17" s="28" t="s">
        <v>74</v>
      </c>
      <c r="D17" s="28" t="s">
        <v>75</v>
      </c>
      <c r="E17" s="28" t="s">
        <v>62</v>
      </c>
      <c r="F17" s="28" t="s">
        <v>63</v>
      </c>
      <c r="G17" s="29" t="s">
        <v>21</v>
      </c>
      <c r="H17" s="25">
        <v>3069</v>
      </c>
      <c r="I17" s="37">
        <v>0</v>
      </c>
      <c r="J17" s="36">
        <f t="shared" si="1"/>
        <v>0</v>
      </c>
      <c r="K17" s="35" t="str">
        <f t="shared" si="0"/>
        <v>OK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30" x14ac:dyDescent="0.25">
      <c r="A18" s="33">
        <v>15</v>
      </c>
      <c r="B18" s="26" t="s">
        <v>76</v>
      </c>
      <c r="C18" s="34" t="s">
        <v>77</v>
      </c>
      <c r="D18" s="34" t="s">
        <v>78</v>
      </c>
      <c r="E18" s="26" t="s">
        <v>18</v>
      </c>
      <c r="F18" s="26" t="s">
        <v>22</v>
      </c>
      <c r="G18" s="27" t="s">
        <v>20</v>
      </c>
      <c r="H18" s="24">
        <v>16500</v>
      </c>
      <c r="I18" s="37">
        <v>0</v>
      </c>
      <c r="J18" s="36">
        <f t="shared" si="1"/>
        <v>0</v>
      </c>
      <c r="K18" s="35" t="str">
        <f t="shared" si="0"/>
        <v>OK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45" x14ac:dyDescent="0.25">
      <c r="A19" s="32">
        <v>16</v>
      </c>
      <c r="B19" s="28" t="s">
        <v>73</v>
      </c>
      <c r="C19" s="28" t="s">
        <v>79</v>
      </c>
      <c r="D19" s="28" t="s">
        <v>80</v>
      </c>
      <c r="E19" s="28" t="s">
        <v>18</v>
      </c>
      <c r="F19" s="28" t="s">
        <v>22</v>
      </c>
      <c r="G19" s="29" t="s">
        <v>20</v>
      </c>
      <c r="H19" s="25">
        <v>18503.099999999999</v>
      </c>
      <c r="I19" s="37">
        <v>0</v>
      </c>
      <c r="J19" s="36">
        <f t="shared" si="1"/>
        <v>0</v>
      </c>
      <c r="K19" s="35" t="str">
        <f t="shared" si="0"/>
        <v>OK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45" x14ac:dyDescent="0.25">
      <c r="A20" s="33">
        <v>17</v>
      </c>
      <c r="B20" s="26" t="s">
        <v>81</v>
      </c>
      <c r="C20" s="34" t="s">
        <v>82</v>
      </c>
      <c r="D20" s="34" t="s">
        <v>83</v>
      </c>
      <c r="E20" s="26" t="s">
        <v>18</v>
      </c>
      <c r="F20" s="26" t="s">
        <v>22</v>
      </c>
      <c r="G20" s="27" t="s">
        <v>20</v>
      </c>
      <c r="H20" s="24">
        <v>35550</v>
      </c>
      <c r="I20" s="37">
        <v>0</v>
      </c>
      <c r="J20" s="36">
        <f t="shared" si="1"/>
        <v>0</v>
      </c>
      <c r="K20" s="35" t="str">
        <f t="shared" si="0"/>
        <v>OK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60" x14ac:dyDescent="0.25">
      <c r="A21" s="32">
        <v>18</v>
      </c>
      <c r="B21" s="28" t="s">
        <v>59</v>
      </c>
      <c r="C21" s="28" t="s">
        <v>84</v>
      </c>
      <c r="D21" s="28" t="s">
        <v>85</v>
      </c>
      <c r="E21" s="28" t="s">
        <v>62</v>
      </c>
      <c r="F21" s="28" t="s">
        <v>86</v>
      </c>
      <c r="G21" s="29" t="s">
        <v>20</v>
      </c>
      <c r="H21" s="25">
        <v>5590</v>
      </c>
      <c r="I21" s="37">
        <v>0</v>
      </c>
      <c r="J21" s="36">
        <f t="shared" si="1"/>
        <v>0</v>
      </c>
      <c r="K21" s="35" t="str">
        <f t="shared" si="0"/>
        <v>OK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60" x14ac:dyDescent="0.25">
      <c r="A22" s="33">
        <v>19</v>
      </c>
      <c r="B22" s="26" t="s">
        <v>59</v>
      </c>
      <c r="C22" s="34" t="s">
        <v>87</v>
      </c>
      <c r="D22" s="34" t="s">
        <v>88</v>
      </c>
      <c r="E22" s="26" t="s">
        <v>24</v>
      </c>
      <c r="F22" s="26" t="s">
        <v>89</v>
      </c>
      <c r="G22" s="27" t="s">
        <v>20</v>
      </c>
      <c r="H22" s="24">
        <v>18980</v>
      </c>
      <c r="I22" s="37">
        <v>0</v>
      </c>
      <c r="J22" s="36">
        <f t="shared" si="1"/>
        <v>0</v>
      </c>
      <c r="K22" s="35" t="str">
        <f t="shared" si="0"/>
        <v>OK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45" x14ac:dyDescent="0.25">
      <c r="A23" s="32">
        <v>20</v>
      </c>
      <c r="B23" s="28" t="s">
        <v>73</v>
      </c>
      <c r="C23" s="28" t="s">
        <v>90</v>
      </c>
      <c r="D23" s="28" t="s">
        <v>91</v>
      </c>
      <c r="E23" s="28" t="s">
        <v>24</v>
      </c>
      <c r="F23" s="28" t="s">
        <v>92</v>
      </c>
      <c r="G23" s="29" t="s">
        <v>20</v>
      </c>
      <c r="H23" s="25">
        <v>7959</v>
      </c>
      <c r="I23" s="37">
        <v>0</v>
      </c>
      <c r="J23" s="36">
        <f t="shared" si="1"/>
        <v>0</v>
      </c>
      <c r="K23" s="35" t="str">
        <f t="shared" si="0"/>
        <v>OK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45" x14ac:dyDescent="0.25">
      <c r="A24" s="33">
        <v>21</v>
      </c>
      <c r="B24" s="26" t="s">
        <v>73</v>
      </c>
      <c r="C24" s="34" t="s">
        <v>93</v>
      </c>
      <c r="D24" s="34" t="s">
        <v>94</v>
      </c>
      <c r="E24" s="26" t="s">
        <v>18</v>
      </c>
      <c r="F24" s="26" t="s">
        <v>23</v>
      </c>
      <c r="G24" s="27" t="s">
        <v>20</v>
      </c>
      <c r="H24" s="24">
        <v>10499.99</v>
      </c>
      <c r="I24" s="37">
        <v>0</v>
      </c>
      <c r="J24" s="36">
        <f t="shared" si="1"/>
        <v>0</v>
      </c>
      <c r="K24" s="35" t="str">
        <f t="shared" si="0"/>
        <v>OK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45" x14ac:dyDescent="0.25">
      <c r="A25" s="32">
        <v>22</v>
      </c>
      <c r="B25" s="28" t="s">
        <v>73</v>
      </c>
      <c r="C25" s="28" t="s">
        <v>95</v>
      </c>
      <c r="D25" s="28" t="s">
        <v>96</v>
      </c>
      <c r="E25" s="28" t="s">
        <v>62</v>
      </c>
      <c r="F25" s="28" t="s">
        <v>63</v>
      </c>
      <c r="G25" s="29" t="s">
        <v>21</v>
      </c>
      <c r="H25" s="25">
        <v>289.08</v>
      </c>
      <c r="I25" s="37">
        <v>0</v>
      </c>
      <c r="J25" s="36">
        <f t="shared" si="1"/>
        <v>0</v>
      </c>
      <c r="K25" s="35" t="str">
        <f t="shared" si="0"/>
        <v>OK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30" x14ac:dyDescent="0.25">
      <c r="A26" s="33">
        <v>23</v>
      </c>
      <c r="B26" s="26" t="s">
        <v>76</v>
      </c>
      <c r="C26" s="34" t="s">
        <v>97</v>
      </c>
      <c r="D26" s="34" t="s">
        <v>98</v>
      </c>
      <c r="E26" s="26" t="s">
        <v>62</v>
      </c>
      <c r="F26" s="26" t="s">
        <v>99</v>
      </c>
      <c r="G26" s="27" t="s">
        <v>20</v>
      </c>
      <c r="H26" s="24">
        <v>3940</v>
      </c>
      <c r="I26" s="37">
        <v>0</v>
      </c>
      <c r="J26" s="36">
        <f t="shared" si="1"/>
        <v>0</v>
      </c>
      <c r="K26" s="35" t="str">
        <f t="shared" si="0"/>
        <v>OK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45" x14ac:dyDescent="0.25">
      <c r="A27" s="32">
        <v>24</v>
      </c>
      <c r="B27" s="28" t="s">
        <v>100</v>
      </c>
      <c r="C27" s="28" t="s">
        <v>101</v>
      </c>
      <c r="D27" s="28" t="s">
        <v>102</v>
      </c>
      <c r="E27" s="28" t="s">
        <v>24</v>
      </c>
      <c r="F27" s="28" t="s">
        <v>70</v>
      </c>
      <c r="G27" s="29" t="s">
        <v>20</v>
      </c>
      <c r="H27" s="25">
        <v>2900</v>
      </c>
      <c r="I27" s="37">
        <v>0</v>
      </c>
      <c r="J27" s="36">
        <f t="shared" si="1"/>
        <v>0</v>
      </c>
      <c r="K27" s="35" t="str">
        <f t="shared" si="0"/>
        <v>OK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45" x14ac:dyDescent="0.25">
      <c r="A28" s="33">
        <v>25</v>
      </c>
      <c r="B28" s="26" t="s">
        <v>73</v>
      </c>
      <c r="C28" s="34" t="s">
        <v>103</v>
      </c>
      <c r="D28" s="34" t="s">
        <v>104</v>
      </c>
      <c r="E28" s="26" t="s">
        <v>24</v>
      </c>
      <c r="F28" s="26" t="s">
        <v>70</v>
      </c>
      <c r="G28" s="27" t="s">
        <v>20</v>
      </c>
      <c r="H28" s="24">
        <v>3168</v>
      </c>
      <c r="I28" s="37">
        <v>0</v>
      </c>
      <c r="J28" s="36">
        <f t="shared" si="1"/>
        <v>0</v>
      </c>
      <c r="K28" s="35" t="str">
        <f t="shared" si="0"/>
        <v>OK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45" x14ac:dyDescent="0.25">
      <c r="A29" s="32">
        <v>26</v>
      </c>
      <c r="B29" s="28" t="s">
        <v>73</v>
      </c>
      <c r="C29" s="28" t="s">
        <v>105</v>
      </c>
      <c r="D29" s="28" t="s">
        <v>106</v>
      </c>
      <c r="E29" s="28" t="s">
        <v>18</v>
      </c>
      <c r="F29" s="28" t="s">
        <v>23</v>
      </c>
      <c r="G29" s="29" t="s">
        <v>20</v>
      </c>
      <c r="H29" s="25">
        <v>15633.99</v>
      </c>
      <c r="I29" s="37">
        <v>0</v>
      </c>
      <c r="J29" s="36">
        <f t="shared" si="1"/>
        <v>0</v>
      </c>
      <c r="K29" s="35" t="str">
        <f t="shared" si="0"/>
        <v>OK</v>
      </c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x14ac:dyDescent="0.25">
      <c r="A30" s="38">
        <v>27</v>
      </c>
      <c r="B30" s="59" t="s">
        <v>132</v>
      </c>
      <c r="C30" s="60"/>
      <c r="D30" s="60"/>
      <c r="E30" s="60"/>
      <c r="F30" s="60"/>
      <c r="G30" s="60"/>
      <c r="H30" s="61"/>
      <c r="I30" s="37">
        <v>0</v>
      </c>
      <c r="J30" s="36">
        <f t="shared" si="1"/>
        <v>0</v>
      </c>
      <c r="K30" s="35" t="str">
        <f t="shared" si="0"/>
        <v>OK</v>
      </c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45" x14ac:dyDescent="0.25">
      <c r="A31" s="33">
        <v>28</v>
      </c>
      <c r="B31" s="26" t="s">
        <v>73</v>
      </c>
      <c r="C31" s="34" t="s">
        <v>107</v>
      </c>
      <c r="D31" s="34" t="s">
        <v>108</v>
      </c>
      <c r="E31" s="26" t="s">
        <v>62</v>
      </c>
      <c r="F31" s="26" t="s">
        <v>109</v>
      </c>
      <c r="G31" s="27" t="s">
        <v>110</v>
      </c>
      <c r="H31" s="24">
        <v>513.05999999999995</v>
      </c>
      <c r="I31" s="37">
        <v>0</v>
      </c>
      <c r="J31" s="36">
        <f t="shared" si="1"/>
        <v>0</v>
      </c>
      <c r="K31" s="35" t="str">
        <f t="shared" si="0"/>
        <v>OK</v>
      </c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45" x14ac:dyDescent="0.25">
      <c r="A32" s="32">
        <v>29</v>
      </c>
      <c r="B32" s="28" t="s">
        <v>111</v>
      </c>
      <c r="C32" s="28" t="s">
        <v>112</v>
      </c>
      <c r="D32" s="28" t="s">
        <v>113</v>
      </c>
      <c r="E32" s="28" t="s">
        <v>62</v>
      </c>
      <c r="F32" s="28" t="s">
        <v>114</v>
      </c>
      <c r="G32" s="29" t="s">
        <v>110</v>
      </c>
      <c r="H32" s="25">
        <v>54.25</v>
      </c>
      <c r="I32" s="37">
        <v>0</v>
      </c>
      <c r="J32" s="36">
        <f t="shared" si="1"/>
        <v>0</v>
      </c>
      <c r="K32" s="35" t="str">
        <f t="shared" si="0"/>
        <v>OK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45" x14ac:dyDescent="0.25">
      <c r="A33" s="33">
        <v>30</v>
      </c>
      <c r="B33" s="26" t="s">
        <v>115</v>
      </c>
      <c r="C33" s="34" t="s">
        <v>116</v>
      </c>
      <c r="D33" s="34" t="s">
        <v>117</v>
      </c>
      <c r="E33" s="26" t="s">
        <v>62</v>
      </c>
      <c r="F33" s="26" t="s">
        <v>114</v>
      </c>
      <c r="G33" s="27" t="s">
        <v>110</v>
      </c>
      <c r="H33" s="24">
        <v>89.6</v>
      </c>
      <c r="I33" s="37">
        <v>0</v>
      </c>
      <c r="J33" s="36">
        <f t="shared" si="1"/>
        <v>0</v>
      </c>
      <c r="K33" s="35" t="str">
        <f t="shared" si="0"/>
        <v>OK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45" x14ac:dyDescent="0.25">
      <c r="A34" s="32">
        <v>31</v>
      </c>
      <c r="B34" s="28" t="s">
        <v>118</v>
      </c>
      <c r="C34" s="28" t="s">
        <v>119</v>
      </c>
      <c r="D34" s="28" t="s">
        <v>120</v>
      </c>
      <c r="E34" s="28" t="s">
        <v>53</v>
      </c>
      <c r="F34" s="28" t="s">
        <v>121</v>
      </c>
      <c r="G34" s="29" t="s">
        <v>20</v>
      </c>
      <c r="H34" s="25">
        <v>6200</v>
      </c>
      <c r="I34" s="37">
        <v>5</v>
      </c>
      <c r="J34" s="36">
        <f t="shared" si="1"/>
        <v>5</v>
      </c>
      <c r="K34" s="35" t="str">
        <f t="shared" si="0"/>
        <v>OK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45" x14ac:dyDescent="0.25">
      <c r="A35" s="33">
        <v>32</v>
      </c>
      <c r="B35" s="26" t="s">
        <v>118</v>
      </c>
      <c r="C35" s="34" t="s">
        <v>122</v>
      </c>
      <c r="D35" s="34" t="s">
        <v>123</v>
      </c>
      <c r="E35" s="26" t="s">
        <v>53</v>
      </c>
      <c r="F35" s="26" t="s">
        <v>121</v>
      </c>
      <c r="G35" s="27" t="s">
        <v>20</v>
      </c>
      <c r="H35" s="24">
        <v>9000</v>
      </c>
      <c r="I35" s="37">
        <v>0</v>
      </c>
      <c r="J35" s="36">
        <f t="shared" si="1"/>
        <v>0</v>
      </c>
      <c r="K35" s="35" t="str">
        <f t="shared" si="0"/>
        <v>OK</v>
      </c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45" x14ac:dyDescent="0.25">
      <c r="A36" s="32">
        <v>33</v>
      </c>
      <c r="B36" s="28" t="s">
        <v>124</v>
      </c>
      <c r="C36" s="28" t="s">
        <v>125</v>
      </c>
      <c r="D36" s="28" t="s">
        <v>126</v>
      </c>
      <c r="E36" s="28" t="s">
        <v>18</v>
      </c>
      <c r="F36" s="28" t="s">
        <v>23</v>
      </c>
      <c r="G36" s="29" t="s">
        <v>20</v>
      </c>
      <c r="H36" s="25">
        <v>19000</v>
      </c>
      <c r="I36" s="37">
        <v>3</v>
      </c>
      <c r="J36" s="36">
        <f t="shared" si="1"/>
        <v>3</v>
      </c>
      <c r="K36" s="35" t="str">
        <f t="shared" si="0"/>
        <v>OK</v>
      </c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45" x14ac:dyDescent="0.25">
      <c r="A37" s="33">
        <v>34</v>
      </c>
      <c r="B37" s="26" t="s">
        <v>118</v>
      </c>
      <c r="C37" s="34" t="s">
        <v>127</v>
      </c>
      <c r="D37" s="34" t="s">
        <v>128</v>
      </c>
      <c r="E37" s="26" t="s">
        <v>18</v>
      </c>
      <c r="F37" s="26" t="s">
        <v>23</v>
      </c>
      <c r="G37" s="27" t="s">
        <v>20</v>
      </c>
      <c r="H37" s="24">
        <v>16500</v>
      </c>
      <c r="I37" s="37">
        <v>0</v>
      </c>
      <c r="J37" s="36">
        <f t="shared" si="1"/>
        <v>0</v>
      </c>
      <c r="K37" s="35" t="str">
        <f t="shared" si="0"/>
        <v>OK</v>
      </c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x14ac:dyDescent="0.25">
      <c r="A38" s="38">
        <v>35</v>
      </c>
      <c r="B38" s="59" t="s">
        <v>132</v>
      </c>
      <c r="C38" s="60"/>
      <c r="D38" s="60"/>
      <c r="E38" s="60"/>
      <c r="F38" s="60"/>
      <c r="G38" s="60"/>
      <c r="H38" s="61"/>
      <c r="I38" s="37">
        <v>0</v>
      </c>
      <c r="J38" s="36">
        <f t="shared" si="1"/>
        <v>0</v>
      </c>
      <c r="K38" s="35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30" x14ac:dyDescent="0.25">
      <c r="A39" s="32">
        <v>36</v>
      </c>
      <c r="B39" s="28" t="s">
        <v>124</v>
      </c>
      <c r="C39" s="28" t="s">
        <v>129</v>
      </c>
      <c r="D39" s="28" t="s">
        <v>130</v>
      </c>
      <c r="E39" s="28" t="s">
        <v>18</v>
      </c>
      <c r="F39" s="28" t="s">
        <v>22</v>
      </c>
      <c r="G39" s="29" t="s">
        <v>20</v>
      </c>
      <c r="H39" s="25">
        <v>9350</v>
      </c>
      <c r="I39" s="37">
        <v>0</v>
      </c>
      <c r="J39" s="36">
        <f t="shared" si="1"/>
        <v>0</v>
      </c>
      <c r="K39" s="35" t="str">
        <f t="shared" si="0"/>
        <v>OK</v>
      </c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x14ac:dyDescent="0.25">
      <c r="L40" s="30">
        <f>SUMPRODUCT($H$4:$H$39,L4:L39)</f>
        <v>0</v>
      </c>
      <c r="M40" s="30">
        <f t="shared" ref="M40:Z40" si="2">SUMPRODUCT($H$4:$H$39,M4:M39)</f>
        <v>0</v>
      </c>
      <c r="N40" s="30">
        <f t="shared" si="2"/>
        <v>0</v>
      </c>
      <c r="O40" s="30">
        <f t="shared" si="2"/>
        <v>0</v>
      </c>
      <c r="P40" s="30">
        <f t="shared" si="2"/>
        <v>0</v>
      </c>
      <c r="Q40" s="30">
        <f t="shared" si="2"/>
        <v>0</v>
      </c>
      <c r="R40" s="30">
        <f t="shared" si="2"/>
        <v>0</v>
      </c>
      <c r="S40" s="30">
        <f t="shared" si="2"/>
        <v>0</v>
      </c>
      <c r="T40" s="30">
        <f t="shared" si="2"/>
        <v>0</v>
      </c>
      <c r="U40" s="30">
        <f t="shared" si="2"/>
        <v>0</v>
      </c>
      <c r="V40" s="30">
        <f t="shared" si="2"/>
        <v>0</v>
      </c>
      <c r="W40" s="30">
        <f t="shared" si="2"/>
        <v>0</v>
      </c>
      <c r="X40" s="30">
        <f t="shared" si="2"/>
        <v>0</v>
      </c>
      <c r="Y40" s="30">
        <f t="shared" si="2"/>
        <v>0</v>
      </c>
      <c r="Z40" s="30">
        <f t="shared" si="2"/>
        <v>0</v>
      </c>
    </row>
  </sheetData>
  <mergeCells count="23">
    <mergeCell ref="Y1:Y2"/>
    <mergeCell ref="Z1:Z2"/>
    <mergeCell ref="B8:H8"/>
    <mergeCell ref="B12:H12"/>
    <mergeCell ref="B30:H30"/>
    <mergeCell ref="N1:N2"/>
    <mergeCell ref="A2:K2"/>
    <mergeCell ref="V1:V2"/>
    <mergeCell ref="W1:W2"/>
    <mergeCell ref="X1:X2"/>
    <mergeCell ref="B38:H38"/>
    <mergeCell ref="U1:U2"/>
    <mergeCell ref="O1:O2"/>
    <mergeCell ref="P1:P2"/>
    <mergeCell ref="Q1:Q2"/>
    <mergeCell ref="R1:R2"/>
    <mergeCell ref="S1:S2"/>
    <mergeCell ref="T1:T2"/>
    <mergeCell ref="A1:B1"/>
    <mergeCell ref="C1:H1"/>
    <mergeCell ref="I1:K1"/>
    <mergeCell ref="L1:L2"/>
    <mergeCell ref="M1:M2"/>
  </mergeCells>
  <conditionalFormatting sqref="L4:Z39">
    <cfRule type="cellIs" dxfId="5" priority="1" operator="greaterThan">
      <formula>0</formula>
    </cfRule>
    <cfRule type="cellIs" dxfId="4" priority="2" operator="greaterThan">
      <formula>0</formula>
    </cfRule>
    <cfRule type="cellIs" dxfId="3" priority="3" operator="greaterThan">
      <formula>1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opLeftCell="A34" zoomScaleNormal="100" workbookViewId="0">
      <selection activeCell="L5" sqref="L5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24.42578125" style="11" customWidth="1"/>
    <col min="4" max="4" width="25" style="11" customWidth="1"/>
    <col min="5" max="5" width="12.28515625" style="1" customWidth="1"/>
    <col min="6" max="7" width="14.85546875" style="1" customWidth="1"/>
    <col min="8" max="8" width="15.7109375" style="16" bestFit="1" customWidth="1"/>
    <col min="9" max="9" width="13.28515625" style="5" customWidth="1"/>
    <col min="10" max="10" width="13.28515625" style="12" customWidth="1"/>
    <col min="11" max="11" width="12.5703125" style="4" customWidth="1"/>
    <col min="12" max="26" width="13.7109375" style="2" customWidth="1"/>
    <col min="27" max="16384" width="9.7109375" style="2"/>
  </cols>
  <sheetData>
    <row r="1" spans="1:26" ht="25.9" customHeight="1" x14ac:dyDescent="0.25">
      <c r="A1" s="65" t="s">
        <v>25</v>
      </c>
      <c r="B1" s="70"/>
      <c r="C1" s="65" t="s">
        <v>131</v>
      </c>
      <c r="D1" s="66"/>
      <c r="E1" s="66"/>
      <c r="F1" s="66"/>
      <c r="G1" s="66"/>
      <c r="H1" s="70"/>
      <c r="I1" s="65" t="s">
        <v>26</v>
      </c>
      <c r="J1" s="66"/>
      <c r="K1" s="70"/>
      <c r="L1" s="57" t="s">
        <v>29</v>
      </c>
      <c r="M1" s="57" t="s">
        <v>29</v>
      </c>
      <c r="N1" s="57" t="s">
        <v>29</v>
      </c>
      <c r="O1" s="57" t="s">
        <v>29</v>
      </c>
      <c r="P1" s="57" t="s">
        <v>29</v>
      </c>
      <c r="Q1" s="57" t="s">
        <v>29</v>
      </c>
      <c r="R1" s="57" t="s">
        <v>29</v>
      </c>
      <c r="S1" s="57" t="s">
        <v>29</v>
      </c>
      <c r="T1" s="57" t="s">
        <v>29</v>
      </c>
      <c r="U1" s="57" t="s">
        <v>29</v>
      </c>
      <c r="V1" s="57" t="s">
        <v>29</v>
      </c>
      <c r="W1" s="57" t="s">
        <v>29</v>
      </c>
      <c r="X1" s="57" t="s">
        <v>29</v>
      </c>
      <c r="Y1" s="57" t="s">
        <v>29</v>
      </c>
      <c r="Z1" s="57" t="s">
        <v>29</v>
      </c>
    </row>
    <row r="2" spans="1:26" ht="23.1" customHeight="1" x14ac:dyDescent="0.25">
      <c r="A2" s="58" t="s">
        <v>145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s="3" customFormat="1" ht="30" x14ac:dyDescent="0.2">
      <c r="A3" s="13" t="s">
        <v>3</v>
      </c>
      <c r="B3" s="13" t="s">
        <v>15</v>
      </c>
      <c r="C3" s="13" t="s">
        <v>12</v>
      </c>
      <c r="D3" s="13" t="s">
        <v>28</v>
      </c>
      <c r="E3" s="14" t="s">
        <v>13</v>
      </c>
      <c r="F3" s="14" t="s">
        <v>14</v>
      </c>
      <c r="G3" s="14" t="s">
        <v>19</v>
      </c>
      <c r="H3" s="15" t="s">
        <v>16</v>
      </c>
      <c r="I3" s="9" t="s">
        <v>4</v>
      </c>
      <c r="J3" s="10" t="s">
        <v>0</v>
      </c>
      <c r="K3" s="8" t="s">
        <v>2</v>
      </c>
      <c r="L3" s="8" t="s">
        <v>1</v>
      </c>
      <c r="M3" s="8" t="s">
        <v>1</v>
      </c>
      <c r="N3" s="8" t="s">
        <v>1</v>
      </c>
      <c r="O3" s="8" t="s">
        <v>1</v>
      </c>
      <c r="P3" s="8" t="s">
        <v>1</v>
      </c>
      <c r="Q3" s="8" t="s">
        <v>1</v>
      </c>
      <c r="R3" s="8" t="s">
        <v>1</v>
      </c>
      <c r="S3" s="8" t="s">
        <v>1</v>
      </c>
      <c r="T3" s="8" t="s">
        <v>1</v>
      </c>
      <c r="U3" s="8" t="s">
        <v>1</v>
      </c>
      <c r="V3" s="8" t="s">
        <v>1</v>
      </c>
      <c r="W3" s="8" t="s">
        <v>1</v>
      </c>
      <c r="X3" s="8" t="s">
        <v>1</v>
      </c>
      <c r="Y3" s="8" t="s">
        <v>1</v>
      </c>
      <c r="Z3" s="8" t="s">
        <v>1</v>
      </c>
    </row>
    <row r="4" spans="1:26" ht="45" x14ac:dyDescent="0.25">
      <c r="A4" s="31">
        <v>1</v>
      </c>
      <c r="B4" s="26" t="s">
        <v>30</v>
      </c>
      <c r="C4" s="26" t="s">
        <v>31</v>
      </c>
      <c r="D4" s="26" t="s">
        <v>32</v>
      </c>
      <c r="E4" s="26" t="s">
        <v>18</v>
      </c>
      <c r="F4" s="26" t="s">
        <v>33</v>
      </c>
      <c r="G4" s="27" t="s">
        <v>20</v>
      </c>
      <c r="H4" s="24">
        <v>4703</v>
      </c>
      <c r="I4" s="37">
        <v>20</v>
      </c>
      <c r="J4" s="36">
        <f>I4-(SUM(L4:Z4))</f>
        <v>20</v>
      </c>
      <c r="K4" s="35" t="str">
        <f t="shared" ref="K4:K39" si="0">IF(J4&lt;0,"ATENÇÃO","OK")</f>
        <v>OK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45" x14ac:dyDescent="0.25">
      <c r="A5" s="32">
        <v>2</v>
      </c>
      <c r="B5" s="28" t="s">
        <v>30</v>
      </c>
      <c r="C5" s="28" t="s">
        <v>34</v>
      </c>
      <c r="D5" s="28" t="s">
        <v>35</v>
      </c>
      <c r="E5" s="28" t="s">
        <v>18</v>
      </c>
      <c r="F5" s="28" t="s">
        <v>36</v>
      </c>
      <c r="G5" s="29" t="s">
        <v>20</v>
      </c>
      <c r="H5" s="25">
        <v>6458</v>
      </c>
      <c r="I5" s="37">
        <v>10</v>
      </c>
      <c r="J5" s="36">
        <f t="shared" ref="J5:J39" si="1">I5-(SUM(L5:Z5))</f>
        <v>10</v>
      </c>
      <c r="K5" s="35" t="str">
        <f t="shared" si="0"/>
        <v>OK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30" x14ac:dyDescent="0.25">
      <c r="A6" s="33">
        <v>3</v>
      </c>
      <c r="B6" s="26" t="s">
        <v>37</v>
      </c>
      <c r="C6" s="34" t="s">
        <v>38</v>
      </c>
      <c r="D6" s="34" t="s">
        <v>39</v>
      </c>
      <c r="E6" s="26" t="s">
        <v>18</v>
      </c>
      <c r="F6" s="26" t="s">
        <v>40</v>
      </c>
      <c r="G6" s="27" t="s">
        <v>20</v>
      </c>
      <c r="H6" s="24">
        <v>4295.3900000000003</v>
      </c>
      <c r="I6" s="37">
        <v>0</v>
      </c>
      <c r="J6" s="36">
        <f t="shared" si="1"/>
        <v>0</v>
      </c>
      <c r="K6" s="35" t="str">
        <f t="shared" si="0"/>
        <v>OK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30" x14ac:dyDescent="0.25">
      <c r="A7" s="32">
        <v>4</v>
      </c>
      <c r="B7" s="28" t="s">
        <v>41</v>
      </c>
      <c r="C7" s="28" t="s">
        <v>42</v>
      </c>
      <c r="D7" s="28" t="s">
        <v>43</v>
      </c>
      <c r="E7" s="28" t="s">
        <v>18</v>
      </c>
      <c r="F7" s="28" t="s">
        <v>44</v>
      </c>
      <c r="G7" s="29" t="s">
        <v>20</v>
      </c>
      <c r="H7" s="25">
        <v>6600</v>
      </c>
      <c r="I7" s="37">
        <v>5</v>
      </c>
      <c r="J7" s="36">
        <f t="shared" si="1"/>
        <v>5</v>
      </c>
      <c r="K7" s="35" t="str">
        <f t="shared" si="0"/>
        <v>OK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x14ac:dyDescent="0.25">
      <c r="A8" s="38">
        <v>5</v>
      </c>
      <c r="B8" s="59" t="s">
        <v>132</v>
      </c>
      <c r="C8" s="60"/>
      <c r="D8" s="60"/>
      <c r="E8" s="60"/>
      <c r="F8" s="60"/>
      <c r="G8" s="60"/>
      <c r="H8" s="61"/>
      <c r="I8" s="37">
        <v>0</v>
      </c>
      <c r="J8" s="36">
        <f t="shared" si="1"/>
        <v>0</v>
      </c>
      <c r="K8" s="35" t="str">
        <f t="shared" si="0"/>
        <v>OK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30" x14ac:dyDescent="0.25">
      <c r="A9" s="33">
        <v>6</v>
      </c>
      <c r="B9" s="26" t="s">
        <v>45</v>
      </c>
      <c r="C9" s="34" t="s">
        <v>46</v>
      </c>
      <c r="D9" s="34" t="s">
        <v>47</v>
      </c>
      <c r="E9" s="26" t="s">
        <v>48</v>
      </c>
      <c r="F9" s="26" t="s">
        <v>49</v>
      </c>
      <c r="G9" s="27" t="s">
        <v>20</v>
      </c>
      <c r="H9" s="24">
        <v>670</v>
      </c>
      <c r="I9" s="37">
        <v>0</v>
      </c>
      <c r="J9" s="36">
        <f t="shared" si="1"/>
        <v>0</v>
      </c>
      <c r="K9" s="35" t="str">
        <f t="shared" si="0"/>
        <v>OK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45" x14ac:dyDescent="0.25">
      <c r="A10" s="32">
        <v>7</v>
      </c>
      <c r="B10" s="28" t="s">
        <v>50</v>
      </c>
      <c r="C10" s="28" t="s">
        <v>51</v>
      </c>
      <c r="D10" s="28" t="s">
        <v>52</v>
      </c>
      <c r="E10" s="28" t="s">
        <v>53</v>
      </c>
      <c r="F10" s="28" t="s">
        <v>54</v>
      </c>
      <c r="G10" s="29" t="s">
        <v>20</v>
      </c>
      <c r="H10" s="25">
        <v>1100</v>
      </c>
      <c r="I10" s="37">
        <v>5</v>
      </c>
      <c r="J10" s="36">
        <f t="shared" si="1"/>
        <v>5</v>
      </c>
      <c r="K10" s="35" t="str">
        <f t="shared" si="0"/>
        <v>OK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45" x14ac:dyDescent="0.25">
      <c r="A11" s="33">
        <v>8</v>
      </c>
      <c r="B11" s="26" t="s">
        <v>41</v>
      </c>
      <c r="C11" s="34" t="s">
        <v>55</v>
      </c>
      <c r="D11" s="34" t="s">
        <v>56</v>
      </c>
      <c r="E11" s="26" t="s">
        <v>57</v>
      </c>
      <c r="F11" s="26" t="s">
        <v>58</v>
      </c>
      <c r="G11" s="27" t="s">
        <v>20</v>
      </c>
      <c r="H11" s="24">
        <v>1200</v>
      </c>
      <c r="I11" s="37">
        <v>0</v>
      </c>
      <c r="J11" s="36">
        <f t="shared" si="1"/>
        <v>0</v>
      </c>
      <c r="K11" s="35" t="str">
        <f t="shared" si="0"/>
        <v>OK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x14ac:dyDescent="0.25">
      <c r="A12" s="38">
        <v>9</v>
      </c>
      <c r="B12" s="59" t="s">
        <v>132</v>
      </c>
      <c r="C12" s="60"/>
      <c r="D12" s="60"/>
      <c r="E12" s="60"/>
      <c r="F12" s="60"/>
      <c r="G12" s="60"/>
      <c r="H12" s="61"/>
      <c r="I12" s="37">
        <v>0</v>
      </c>
      <c r="J12" s="36">
        <f t="shared" si="1"/>
        <v>0</v>
      </c>
      <c r="K12" s="35" t="str">
        <f t="shared" si="0"/>
        <v>OK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60" x14ac:dyDescent="0.25">
      <c r="A13" s="32">
        <v>10</v>
      </c>
      <c r="B13" s="28" t="s">
        <v>59</v>
      </c>
      <c r="C13" s="28" t="s">
        <v>60</v>
      </c>
      <c r="D13" s="28" t="s">
        <v>61</v>
      </c>
      <c r="E13" s="28" t="s">
        <v>62</v>
      </c>
      <c r="F13" s="28" t="s">
        <v>63</v>
      </c>
      <c r="G13" s="29" t="s">
        <v>21</v>
      </c>
      <c r="H13" s="25">
        <v>4600</v>
      </c>
      <c r="I13" s="37">
        <v>0</v>
      </c>
      <c r="J13" s="36">
        <f t="shared" si="1"/>
        <v>0</v>
      </c>
      <c r="K13" s="35" t="str">
        <f t="shared" si="0"/>
        <v>OK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30" x14ac:dyDescent="0.25">
      <c r="A14" s="33">
        <v>11</v>
      </c>
      <c r="B14" s="26" t="s">
        <v>64</v>
      </c>
      <c r="C14" s="34" t="s">
        <v>65</v>
      </c>
      <c r="D14" s="34" t="s">
        <v>66</v>
      </c>
      <c r="E14" s="26" t="s">
        <v>53</v>
      </c>
      <c r="F14" s="26" t="s">
        <v>54</v>
      </c>
      <c r="G14" s="27" t="s">
        <v>20</v>
      </c>
      <c r="H14" s="24">
        <v>2200</v>
      </c>
      <c r="I14" s="37">
        <v>0</v>
      </c>
      <c r="J14" s="36">
        <f t="shared" si="1"/>
        <v>0</v>
      </c>
      <c r="K14" s="35" t="str">
        <f t="shared" si="0"/>
        <v>OK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60" x14ac:dyDescent="0.25">
      <c r="A15" s="32">
        <v>12</v>
      </c>
      <c r="B15" s="28" t="s">
        <v>67</v>
      </c>
      <c r="C15" s="28" t="s">
        <v>68</v>
      </c>
      <c r="D15" s="28" t="s">
        <v>69</v>
      </c>
      <c r="E15" s="28" t="s">
        <v>24</v>
      </c>
      <c r="F15" s="28" t="s">
        <v>70</v>
      </c>
      <c r="G15" s="29" t="s">
        <v>20</v>
      </c>
      <c r="H15" s="25">
        <v>39000</v>
      </c>
      <c r="I15" s="37">
        <v>0</v>
      </c>
      <c r="J15" s="36">
        <f t="shared" si="1"/>
        <v>0</v>
      </c>
      <c r="K15" s="35" t="str">
        <f t="shared" si="0"/>
        <v>OK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60" x14ac:dyDescent="0.25">
      <c r="A16" s="33">
        <v>13</v>
      </c>
      <c r="B16" s="26" t="s">
        <v>67</v>
      </c>
      <c r="C16" s="34" t="s">
        <v>71</v>
      </c>
      <c r="D16" s="34" t="s">
        <v>72</v>
      </c>
      <c r="E16" s="26" t="s">
        <v>24</v>
      </c>
      <c r="F16" s="26" t="s">
        <v>70</v>
      </c>
      <c r="G16" s="27" t="s">
        <v>20</v>
      </c>
      <c r="H16" s="24">
        <v>48000</v>
      </c>
      <c r="I16" s="37">
        <v>0</v>
      </c>
      <c r="J16" s="36">
        <f t="shared" si="1"/>
        <v>0</v>
      </c>
      <c r="K16" s="35" t="str">
        <f t="shared" si="0"/>
        <v>OK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45" x14ac:dyDescent="0.25">
      <c r="A17" s="32">
        <v>14</v>
      </c>
      <c r="B17" s="28" t="s">
        <v>73</v>
      </c>
      <c r="C17" s="28" t="s">
        <v>74</v>
      </c>
      <c r="D17" s="28" t="s">
        <v>75</v>
      </c>
      <c r="E17" s="28" t="s">
        <v>62</v>
      </c>
      <c r="F17" s="28" t="s">
        <v>63</v>
      </c>
      <c r="G17" s="29" t="s">
        <v>21</v>
      </c>
      <c r="H17" s="25">
        <v>3069</v>
      </c>
      <c r="I17" s="37">
        <v>0</v>
      </c>
      <c r="J17" s="36">
        <f t="shared" si="1"/>
        <v>0</v>
      </c>
      <c r="K17" s="35" t="str">
        <f t="shared" si="0"/>
        <v>OK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30" x14ac:dyDescent="0.25">
      <c r="A18" s="33">
        <v>15</v>
      </c>
      <c r="B18" s="26" t="s">
        <v>76</v>
      </c>
      <c r="C18" s="34" t="s">
        <v>77</v>
      </c>
      <c r="D18" s="34" t="s">
        <v>78</v>
      </c>
      <c r="E18" s="26" t="s">
        <v>18</v>
      </c>
      <c r="F18" s="26" t="s">
        <v>22</v>
      </c>
      <c r="G18" s="27" t="s">
        <v>20</v>
      </c>
      <c r="H18" s="24">
        <v>16500</v>
      </c>
      <c r="I18" s="37">
        <v>0</v>
      </c>
      <c r="J18" s="36">
        <f t="shared" si="1"/>
        <v>0</v>
      </c>
      <c r="K18" s="35" t="str">
        <f t="shared" si="0"/>
        <v>OK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45" x14ac:dyDescent="0.25">
      <c r="A19" s="32">
        <v>16</v>
      </c>
      <c r="B19" s="28" t="s">
        <v>73</v>
      </c>
      <c r="C19" s="28" t="s">
        <v>79</v>
      </c>
      <c r="D19" s="28" t="s">
        <v>80</v>
      </c>
      <c r="E19" s="28" t="s">
        <v>18</v>
      </c>
      <c r="F19" s="28" t="s">
        <v>22</v>
      </c>
      <c r="G19" s="29" t="s">
        <v>20</v>
      </c>
      <c r="H19" s="25">
        <v>18503.099999999999</v>
      </c>
      <c r="I19" s="37">
        <v>0</v>
      </c>
      <c r="J19" s="36">
        <f t="shared" si="1"/>
        <v>0</v>
      </c>
      <c r="K19" s="35" t="str">
        <f t="shared" si="0"/>
        <v>OK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45" x14ac:dyDescent="0.25">
      <c r="A20" s="33">
        <v>17</v>
      </c>
      <c r="B20" s="26" t="s">
        <v>81</v>
      </c>
      <c r="C20" s="34" t="s">
        <v>82</v>
      </c>
      <c r="D20" s="34" t="s">
        <v>83</v>
      </c>
      <c r="E20" s="26" t="s">
        <v>18</v>
      </c>
      <c r="F20" s="26" t="s">
        <v>22</v>
      </c>
      <c r="G20" s="27" t="s">
        <v>20</v>
      </c>
      <c r="H20" s="24">
        <v>35550</v>
      </c>
      <c r="I20" s="37">
        <v>0</v>
      </c>
      <c r="J20" s="36">
        <f t="shared" si="1"/>
        <v>0</v>
      </c>
      <c r="K20" s="35" t="str">
        <f t="shared" si="0"/>
        <v>OK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60" x14ac:dyDescent="0.25">
      <c r="A21" s="32">
        <v>18</v>
      </c>
      <c r="B21" s="28" t="s">
        <v>59</v>
      </c>
      <c r="C21" s="28" t="s">
        <v>84</v>
      </c>
      <c r="D21" s="28" t="s">
        <v>85</v>
      </c>
      <c r="E21" s="28" t="s">
        <v>62</v>
      </c>
      <c r="F21" s="28" t="s">
        <v>86</v>
      </c>
      <c r="G21" s="29" t="s">
        <v>20</v>
      </c>
      <c r="H21" s="25">
        <v>5590</v>
      </c>
      <c r="I21" s="37">
        <v>0</v>
      </c>
      <c r="J21" s="36">
        <f t="shared" si="1"/>
        <v>0</v>
      </c>
      <c r="K21" s="35" t="str">
        <f t="shared" si="0"/>
        <v>OK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60" x14ac:dyDescent="0.25">
      <c r="A22" s="33">
        <v>19</v>
      </c>
      <c r="B22" s="26" t="s">
        <v>59</v>
      </c>
      <c r="C22" s="34" t="s">
        <v>87</v>
      </c>
      <c r="D22" s="34" t="s">
        <v>88</v>
      </c>
      <c r="E22" s="26" t="s">
        <v>24</v>
      </c>
      <c r="F22" s="26" t="s">
        <v>89</v>
      </c>
      <c r="G22" s="27" t="s">
        <v>20</v>
      </c>
      <c r="H22" s="24">
        <v>18980</v>
      </c>
      <c r="I22" s="37">
        <v>0</v>
      </c>
      <c r="J22" s="36">
        <f t="shared" si="1"/>
        <v>0</v>
      </c>
      <c r="K22" s="35" t="str">
        <f t="shared" si="0"/>
        <v>OK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45" x14ac:dyDescent="0.25">
      <c r="A23" s="32">
        <v>20</v>
      </c>
      <c r="B23" s="28" t="s">
        <v>73</v>
      </c>
      <c r="C23" s="28" t="s">
        <v>90</v>
      </c>
      <c r="D23" s="28" t="s">
        <v>91</v>
      </c>
      <c r="E23" s="28" t="s">
        <v>24</v>
      </c>
      <c r="F23" s="28" t="s">
        <v>92</v>
      </c>
      <c r="G23" s="29" t="s">
        <v>20</v>
      </c>
      <c r="H23" s="25">
        <v>7959</v>
      </c>
      <c r="I23" s="37">
        <v>0</v>
      </c>
      <c r="J23" s="36">
        <f t="shared" si="1"/>
        <v>0</v>
      </c>
      <c r="K23" s="35" t="str">
        <f t="shared" si="0"/>
        <v>OK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45" x14ac:dyDescent="0.25">
      <c r="A24" s="33">
        <v>21</v>
      </c>
      <c r="B24" s="26" t="s">
        <v>73</v>
      </c>
      <c r="C24" s="34" t="s">
        <v>93</v>
      </c>
      <c r="D24" s="34" t="s">
        <v>94</v>
      </c>
      <c r="E24" s="26" t="s">
        <v>18</v>
      </c>
      <c r="F24" s="26" t="s">
        <v>23</v>
      </c>
      <c r="G24" s="27" t="s">
        <v>20</v>
      </c>
      <c r="H24" s="24">
        <v>10499.99</v>
      </c>
      <c r="I24" s="37">
        <v>0</v>
      </c>
      <c r="J24" s="36">
        <f t="shared" si="1"/>
        <v>0</v>
      </c>
      <c r="K24" s="35" t="str">
        <f t="shared" si="0"/>
        <v>OK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45" x14ac:dyDescent="0.25">
      <c r="A25" s="32">
        <v>22</v>
      </c>
      <c r="B25" s="28" t="s">
        <v>73</v>
      </c>
      <c r="C25" s="28" t="s">
        <v>95</v>
      </c>
      <c r="D25" s="28" t="s">
        <v>96</v>
      </c>
      <c r="E25" s="28" t="s">
        <v>62</v>
      </c>
      <c r="F25" s="28" t="s">
        <v>63</v>
      </c>
      <c r="G25" s="29" t="s">
        <v>21</v>
      </c>
      <c r="H25" s="25">
        <v>289.08</v>
      </c>
      <c r="I25" s="37">
        <v>0</v>
      </c>
      <c r="J25" s="36">
        <f t="shared" si="1"/>
        <v>0</v>
      </c>
      <c r="K25" s="35" t="str">
        <f t="shared" si="0"/>
        <v>OK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30" x14ac:dyDescent="0.25">
      <c r="A26" s="33">
        <v>23</v>
      </c>
      <c r="B26" s="26" t="s">
        <v>76</v>
      </c>
      <c r="C26" s="34" t="s">
        <v>97</v>
      </c>
      <c r="D26" s="34" t="s">
        <v>98</v>
      </c>
      <c r="E26" s="26" t="s">
        <v>62</v>
      </c>
      <c r="F26" s="26" t="s">
        <v>99</v>
      </c>
      <c r="G26" s="27" t="s">
        <v>20</v>
      </c>
      <c r="H26" s="24">
        <v>3940</v>
      </c>
      <c r="I26" s="37">
        <v>0</v>
      </c>
      <c r="J26" s="36">
        <f t="shared" si="1"/>
        <v>0</v>
      </c>
      <c r="K26" s="35" t="str">
        <f t="shared" si="0"/>
        <v>OK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45" x14ac:dyDescent="0.25">
      <c r="A27" s="32">
        <v>24</v>
      </c>
      <c r="B27" s="28" t="s">
        <v>100</v>
      </c>
      <c r="C27" s="28" t="s">
        <v>101</v>
      </c>
      <c r="D27" s="28" t="s">
        <v>102</v>
      </c>
      <c r="E27" s="28" t="s">
        <v>24</v>
      </c>
      <c r="F27" s="28" t="s">
        <v>70</v>
      </c>
      <c r="G27" s="29" t="s">
        <v>20</v>
      </c>
      <c r="H27" s="25">
        <v>2900</v>
      </c>
      <c r="I27" s="37">
        <v>0</v>
      </c>
      <c r="J27" s="36">
        <f t="shared" si="1"/>
        <v>0</v>
      </c>
      <c r="K27" s="35" t="str">
        <f t="shared" si="0"/>
        <v>OK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45" x14ac:dyDescent="0.25">
      <c r="A28" s="33">
        <v>25</v>
      </c>
      <c r="B28" s="26" t="s">
        <v>73</v>
      </c>
      <c r="C28" s="34" t="s">
        <v>103</v>
      </c>
      <c r="D28" s="34" t="s">
        <v>104</v>
      </c>
      <c r="E28" s="26" t="s">
        <v>24</v>
      </c>
      <c r="F28" s="26" t="s">
        <v>70</v>
      </c>
      <c r="G28" s="27" t="s">
        <v>20</v>
      </c>
      <c r="H28" s="24">
        <v>3168</v>
      </c>
      <c r="I28" s="37">
        <v>0</v>
      </c>
      <c r="J28" s="36">
        <f t="shared" si="1"/>
        <v>0</v>
      </c>
      <c r="K28" s="35" t="str">
        <f t="shared" si="0"/>
        <v>OK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45" x14ac:dyDescent="0.25">
      <c r="A29" s="32">
        <v>26</v>
      </c>
      <c r="B29" s="28" t="s">
        <v>73</v>
      </c>
      <c r="C29" s="28" t="s">
        <v>105</v>
      </c>
      <c r="D29" s="28" t="s">
        <v>106</v>
      </c>
      <c r="E29" s="28" t="s">
        <v>18</v>
      </c>
      <c r="F29" s="28" t="s">
        <v>23</v>
      </c>
      <c r="G29" s="29" t="s">
        <v>20</v>
      </c>
      <c r="H29" s="25">
        <v>15633.99</v>
      </c>
      <c r="I29" s="37">
        <v>0</v>
      </c>
      <c r="J29" s="36">
        <f t="shared" si="1"/>
        <v>0</v>
      </c>
      <c r="K29" s="35" t="str">
        <f t="shared" si="0"/>
        <v>OK</v>
      </c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x14ac:dyDescent="0.25">
      <c r="A30" s="38">
        <v>27</v>
      </c>
      <c r="B30" s="59" t="s">
        <v>132</v>
      </c>
      <c r="C30" s="60"/>
      <c r="D30" s="60"/>
      <c r="E30" s="60"/>
      <c r="F30" s="60"/>
      <c r="G30" s="60"/>
      <c r="H30" s="61"/>
      <c r="I30" s="37">
        <v>0</v>
      </c>
      <c r="J30" s="36">
        <f t="shared" si="1"/>
        <v>0</v>
      </c>
      <c r="K30" s="35" t="str">
        <f t="shared" si="0"/>
        <v>OK</v>
      </c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45" x14ac:dyDescent="0.25">
      <c r="A31" s="33">
        <v>28</v>
      </c>
      <c r="B31" s="26" t="s">
        <v>73</v>
      </c>
      <c r="C31" s="34" t="s">
        <v>107</v>
      </c>
      <c r="D31" s="34" t="s">
        <v>108</v>
      </c>
      <c r="E31" s="26" t="s">
        <v>62</v>
      </c>
      <c r="F31" s="26" t="s">
        <v>109</v>
      </c>
      <c r="G31" s="27" t="s">
        <v>110</v>
      </c>
      <c r="H31" s="24">
        <v>513.05999999999995</v>
      </c>
      <c r="I31" s="37">
        <v>0</v>
      </c>
      <c r="J31" s="36">
        <f t="shared" si="1"/>
        <v>0</v>
      </c>
      <c r="K31" s="35" t="str">
        <f t="shared" si="0"/>
        <v>OK</v>
      </c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45" x14ac:dyDescent="0.25">
      <c r="A32" s="32">
        <v>29</v>
      </c>
      <c r="B32" s="28" t="s">
        <v>111</v>
      </c>
      <c r="C32" s="28" t="s">
        <v>112</v>
      </c>
      <c r="D32" s="28" t="s">
        <v>113</v>
      </c>
      <c r="E32" s="28" t="s">
        <v>62</v>
      </c>
      <c r="F32" s="28" t="s">
        <v>114</v>
      </c>
      <c r="G32" s="29" t="s">
        <v>110</v>
      </c>
      <c r="H32" s="25">
        <v>54.25</v>
      </c>
      <c r="I32" s="37">
        <v>0</v>
      </c>
      <c r="J32" s="36">
        <f t="shared" si="1"/>
        <v>0</v>
      </c>
      <c r="K32" s="35" t="str">
        <f t="shared" si="0"/>
        <v>OK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45" x14ac:dyDescent="0.25">
      <c r="A33" s="33">
        <v>30</v>
      </c>
      <c r="B33" s="26" t="s">
        <v>115</v>
      </c>
      <c r="C33" s="34" t="s">
        <v>116</v>
      </c>
      <c r="D33" s="34" t="s">
        <v>117</v>
      </c>
      <c r="E33" s="26" t="s">
        <v>62</v>
      </c>
      <c r="F33" s="26" t="s">
        <v>114</v>
      </c>
      <c r="G33" s="27" t="s">
        <v>110</v>
      </c>
      <c r="H33" s="24">
        <v>89.6</v>
      </c>
      <c r="I33" s="37">
        <v>0</v>
      </c>
      <c r="J33" s="36">
        <f t="shared" si="1"/>
        <v>0</v>
      </c>
      <c r="K33" s="35" t="str">
        <f t="shared" si="0"/>
        <v>OK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45" x14ac:dyDescent="0.25">
      <c r="A34" s="32">
        <v>31</v>
      </c>
      <c r="B34" s="28" t="s">
        <v>118</v>
      </c>
      <c r="C34" s="28" t="s">
        <v>119</v>
      </c>
      <c r="D34" s="28" t="s">
        <v>120</v>
      </c>
      <c r="E34" s="28" t="s">
        <v>53</v>
      </c>
      <c r="F34" s="28" t="s">
        <v>121</v>
      </c>
      <c r="G34" s="29" t="s">
        <v>20</v>
      </c>
      <c r="H34" s="25">
        <v>6200</v>
      </c>
      <c r="I34" s="37">
        <v>0</v>
      </c>
      <c r="J34" s="36">
        <f t="shared" si="1"/>
        <v>0</v>
      </c>
      <c r="K34" s="35" t="str">
        <f t="shared" si="0"/>
        <v>OK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45" x14ac:dyDescent="0.25">
      <c r="A35" s="33">
        <v>32</v>
      </c>
      <c r="B35" s="26" t="s">
        <v>118</v>
      </c>
      <c r="C35" s="34" t="s">
        <v>122</v>
      </c>
      <c r="D35" s="34" t="s">
        <v>123</v>
      </c>
      <c r="E35" s="26" t="s">
        <v>53</v>
      </c>
      <c r="F35" s="26" t="s">
        <v>121</v>
      </c>
      <c r="G35" s="27" t="s">
        <v>20</v>
      </c>
      <c r="H35" s="24">
        <v>9000</v>
      </c>
      <c r="I35" s="37">
        <v>0</v>
      </c>
      <c r="J35" s="36">
        <f t="shared" si="1"/>
        <v>0</v>
      </c>
      <c r="K35" s="35" t="str">
        <f t="shared" si="0"/>
        <v>OK</v>
      </c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45" x14ac:dyDescent="0.25">
      <c r="A36" s="32">
        <v>33</v>
      </c>
      <c r="B36" s="28" t="s">
        <v>124</v>
      </c>
      <c r="C36" s="28" t="s">
        <v>125</v>
      </c>
      <c r="D36" s="28" t="s">
        <v>126</v>
      </c>
      <c r="E36" s="28" t="s">
        <v>18</v>
      </c>
      <c r="F36" s="28" t="s">
        <v>23</v>
      </c>
      <c r="G36" s="29" t="s">
        <v>20</v>
      </c>
      <c r="H36" s="25">
        <v>19000</v>
      </c>
      <c r="I36" s="37">
        <v>0</v>
      </c>
      <c r="J36" s="36">
        <f t="shared" si="1"/>
        <v>0</v>
      </c>
      <c r="K36" s="35" t="str">
        <f t="shared" si="0"/>
        <v>OK</v>
      </c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45" x14ac:dyDescent="0.25">
      <c r="A37" s="33">
        <v>34</v>
      </c>
      <c r="B37" s="26" t="s">
        <v>118</v>
      </c>
      <c r="C37" s="34" t="s">
        <v>127</v>
      </c>
      <c r="D37" s="34" t="s">
        <v>128</v>
      </c>
      <c r="E37" s="26" t="s">
        <v>18</v>
      </c>
      <c r="F37" s="26" t="s">
        <v>23</v>
      </c>
      <c r="G37" s="27" t="s">
        <v>20</v>
      </c>
      <c r="H37" s="24">
        <v>16500</v>
      </c>
      <c r="I37" s="37">
        <v>0</v>
      </c>
      <c r="J37" s="36">
        <f t="shared" si="1"/>
        <v>0</v>
      </c>
      <c r="K37" s="35" t="str">
        <f t="shared" si="0"/>
        <v>OK</v>
      </c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x14ac:dyDescent="0.25">
      <c r="A38" s="38">
        <v>35</v>
      </c>
      <c r="B38" s="59" t="s">
        <v>132</v>
      </c>
      <c r="C38" s="60"/>
      <c r="D38" s="60"/>
      <c r="E38" s="60"/>
      <c r="F38" s="60"/>
      <c r="G38" s="60"/>
      <c r="H38" s="61"/>
      <c r="I38" s="37">
        <v>0</v>
      </c>
      <c r="J38" s="36">
        <f t="shared" si="1"/>
        <v>0</v>
      </c>
      <c r="K38" s="35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30" x14ac:dyDescent="0.25">
      <c r="A39" s="32">
        <v>36</v>
      </c>
      <c r="B39" s="28" t="s">
        <v>124</v>
      </c>
      <c r="C39" s="28" t="s">
        <v>129</v>
      </c>
      <c r="D39" s="28" t="s">
        <v>130</v>
      </c>
      <c r="E39" s="28" t="s">
        <v>18</v>
      </c>
      <c r="F39" s="28" t="s">
        <v>22</v>
      </c>
      <c r="G39" s="29" t="s">
        <v>20</v>
      </c>
      <c r="H39" s="25">
        <v>9350</v>
      </c>
      <c r="I39" s="37">
        <v>0</v>
      </c>
      <c r="J39" s="36">
        <f t="shared" si="1"/>
        <v>0</v>
      </c>
      <c r="K39" s="35" t="str">
        <f t="shared" si="0"/>
        <v>OK</v>
      </c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x14ac:dyDescent="0.25">
      <c r="L40" s="30">
        <f>SUMPRODUCT($H$4:$H$39,L4:L39)</f>
        <v>0</v>
      </c>
      <c r="M40" s="30">
        <f t="shared" ref="M40:Z40" si="2">SUMPRODUCT($H$4:$H$39,M4:M39)</f>
        <v>0</v>
      </c>
      <c r="N40" s="30">
        <f t="shared" si="2"/>
        <v>0</v>
      </c>
      <c r="O40" s="30">
        <f t="shared" si="2"/>
        <v>0</v>
      </c>
      <c r="P40" s="30">
        <f t="shared" si="2"/>
        <v>0</v>
      </c>
      <c r="Q40" s="30">
        <f t="shared" si="2"/>
        <v>0</v>
      </c>
      <c r="R40" s="30">
        <f t="shared" si="2"/>
        <v>0</v>
      </c>
      <c r="S40" s="30">
        <f t="shared" si="2"/>
        <v>0</v>
      </c>
      <c r="T40" s="30">
        <f t="shared" si="2"/>
        <v>0</v>
      </c>
      <c r="U40" s="30">
        <f t="shared" si="2"/>
        <v>0</v>
      </c>
      <c r="V40" s="30">
        <f t="shared" si="2"/>
        <v>0</v>
      </c>
      <c r="W40" s="30">
        <f t="shared" si="2"/>
        <v>0</v>
      </c>
      <c r="X40" s="30">
        <f t="shared" si="2"/>
        <v>0</v>
      </c>
      <c r="Y40" s="30">
        <f t="shared" si="2"/>
        <v>0</v>
      </c>
      <c r="Z40" s="30">
        <f t="shared" si="2"/>
        <v>0</v>
      </c>
    </row>
  </sheetData>
  <mergeCells count="23">
    <mergeCell ref="Y1:Y2"/>
    <mergeCell ref="Z1:Z2"/>
    <mergeCell ref="B8:H8"/>
    <mergeCell ref="B12:H12"/>
    <mergeCell ref="B30:H30"/>
    <mergeCell ref="N1:N2"/>
    <mergeCell ref="A2:K2"/>
    <mergeCell ref="V1:V2"/>
    <mergeCell ref="W1:W2"/>
    <mergeCell ref="X1:X2"/>
    <mergeCell ref="B38:H38"/>
    <mergeCell ref="U1:U2"/>
    <mergeCell ref="O1:O2"/>
    <mergeCell ref="P1:P2"/>
    <mergeCell ref="Q1:Q2"/>
    <mergeCell ref="R1:R2"/>
    <mergeCell ref="S1:S2"/>
    <mergeCell ref="T1:T2"/>
    <mergeCell ref="A1:B1"/>
    <mergeCell ref="C1:H1"/>
    <mergeCell ref="I1:K1"/>
    <mergeCell ref="L1:L2"/>
    <mergeCell ref="M1:M2"/>
  </mergeCells>
  <conditionalFormatting sqref="L4:Z39">
    <cfRule type="cellIs" dxfId="2" priority="1" operator="greaterThan">
      <formula>0</formula>
    </cfRule>
    <cfRule type="cellIs" dxfId="1" priority="2" operator="greaterThan">
      <formula>0</formula>
    </cfRule>
    <cfRule type="cellIs" dxfId="0" priority="3" operator="greaterThan">
      <formula>1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zoomScaleNormal="100" workbookViewId="0">
      <selection activeCell="L5" sqref="L5"/>
    </sheetView>
  </sheetViews>
  <sheetFormatPr defaultColWidth="9.7109375" defaultRowHeight="15" x14ac:dyDescent="0.25"/>
  <cols>
    <col min="1" max="1" width="11.85546875" style="1" customWidth="1"/>
    <col min="2" max="2" width="18" style="2" customWidth="1"/>
    <col min="3" max="3" width="31.42578125" style="2" customWidth="1"/>
    <col min="4" max="4" width="14.28515625" style="1" customWidth="1"/>
    <col min="5" max="5" width="12.7109375" style="1" customWidth="1"/>
    <col min="6" max="6" width="10.85546875" style="1" customWidth="1"/>
    <col min="7" max="7" width="12.85546875" style="1" customWidth="1"/>
    <col min="8" max="8" width="11.5703125" style="1" customWidth="1"/>
    <col min="9" max="9" width="14" style="1" customWidth="1"/>
    <col min="10" max="10" width="12.7109375" style="1" bestFit="1" customWidth="1"/>
    <col min="11" max="11" width="18" style="12" customWidth="1"/>
    <col min="12" max="12" width="17.7109375" style="4" bestFit="1" customWidth="1"/>
    <col min="13" max="13" width="18" style="21" customWidth="1"/>
    <col min="14" max="16384" width="9.7109375" style="2"/>
  </cols>
  <sheetData>
    <row r="1" spans="1:13" ht="33" customHeight="1" x14ac:dyDescent="0.25">
      <c r="A1" s="74" t="s">
        <v>25</v>
      </c>
      <c r="B1" s="76"/>
      <c r="C1" s="74" t="s">
        <v>131</v>
      </c>
      <c r="D1" s="75"/>
      <c r="E1" s="75"/>
      <c r="F1" s="76"/>
      <c r="G1" s="74" t="s">
        <v>26</v>
      </c>
      <c r="H1" s="75"/>
      <c r="I1" s="76"/>
      <c r="J1" s="77"/>
      <c r="K1" s="78"/>
      <c r="L1" s="78"/>
      <c r="M1" s="78"/>
    </row>
    <row r="2" spans="1:13" ht="30.6" customHeight="1" x14ac:dyDescent="0.25">
      <c r="A2" s="13" t="s">
        <v>3</v>
      </c>
      <c r="B2" s="13" t="s">
        <v>15</v>
      </c>
      <c r="C2" s="13" t="s">
        <v>12</v>
      </c>
      <c r="D2" s="13" t="s">
        <v>28</v>
      </c>
      <c r="E2" s="14" t="s">
        <v>13</v>
      </c>
      <c r="F2" s="14" t="s">
        <v>14</v>
      </c>
      <c r="G2" s="14" t="s">
        <v>19</v>
      </c>
      <c r="H2" s="15" t="s">
        <v>16</v>
      </c>
      <c r="I2" s="53" t="s">
        <v>4</v>
      </c>
      <c r="J2" s="17" t="s">
        <v>5</v>
      </c>
      <c r="K2" s="40" t="s">
        <v>6</v>
      </c>
      <c r="L2" s="18" t="s">
        <v>7</v>
      </c>
      <c r="M2" s="22" t="s">
        <v>8</v>
      </c>
    </row>
    <row r="3" spans="1:13" ht="75" x14ac:dyDescent="0.25">
      <c r="A3" s="31">
        <v>1</v>
      </c>
      <c r="B3" s="26" t="s">
        <v>30</v>
      </c>
      <c r="C3" s="26" t="s">
        <v>31</v>
      </c>
      <c r="D3" s="26" t="s">
        <v>32</v>
      </c>
      <c r="E3" s="26" t="s">
        <v>18</v>
      </c>
      <c r="F3" s="26" t="s">
        <v>33</v>
      </c>
      <c r="G3" s="27" t="s">
        <v>20</v>
      </c>
      <c r="H3" s="24">
        <v>4703</v>
      </c>
      <c r="I3" s="54">
        <f>SUM(REITORIA!I4+ESAG!I4+CEAD!I4+CEART!I4+FAED!I4+CEFID!I4+CCT!I4+CAV!I4+CEAVI!I4+CEPLAN!I4+CEO!I4+CESFI!I4+CERES!I4+CESMO!I4)</f>
        <v>204</v>
      </c>
      <c r="J3" s="6">
        <f>SUM(REITORIA!I4-REITORIA!J4+ESAG!I4-ESAG!J4+CEAD!I4-CEAD!J4+CEART!I4-CEART!J4+FAED!I4-FAED!J4+CEFID!I4-CEFID!J4+CCT!I4-CCT!J4+CAV!I4-CAV!J4+CEAVI!I4-CEAVI!J4+CEPLAN!I4-CEPLAN!J4+CEO!I4-CEO!J4+CESFI!I4-CESFI!J4+CERES!I4-CERES!J4+CESMO!I4-CESMO!J4)</f>
        <v>0</v>
      </c>
      <c r="K3" s="19">
        <f t="shared" ref="K3:K38" si="0">I3-J3</f>
        <v>204</v>
      </c>
      <c r="L3" s="7">
        <f t="shared" ref="L3:L38" si="1">I3*H3</f>
        <v>959412</v>
      </c>
      <c r="M3" s="23">
        <f>H3*J3</f>
        <v>0</v>
      </c>
    </row>
    <row r="4" spans="1:13" ht="75" x14ac:dyDescent="0.25">
      <c r="A4" s="32">
        <v>2</v>
      </c>
      <c r="B4" s="28" t="s">
        <v>30</v>
      </c>
      <c r="C4" s="28" t="s">
        <v>34</v>
      </c>
      <c r="D4" s="28" t="s">
        <v>35</v>
      </c>
      <c r="E4" s="28" t="s">
        <v>18</v>
      </c>
      <c r="F4" s="28" t="s">
        <v>36</v>
      </c>
      <c r="G4" s="29" t="s">
        <v>20</v>
      </c>
      <c r="H4" s="25">
        <v>6458</v>
      </c>
      <c r="I4" s="54">
        <f>SUM(REITORIA!I5+ESAG!I5+CEAD!I5+CEART!I5+FAED!I5+CEFID!I5+CCT!I5+CAV!I5+CEAVI!I5+CEPLAN!I5+CEO!I5+CESFI!I5+CERES!I5+CESMO!I5)</f>
        <v>856</v>
      </c>
      <c r="J4" s="6">
        <f>SUM(REITORIA!I5-REITORIA!J5+ESAG!I5-ESAG!J5+CEAD!I5-CEAD!J5+CEART!I5-CEART!J5+FAED!I5-FAED!J5+CEFID!I5-CEFID!J5+CCT!I5-CCT!J5+CAV!I5-CAV!J5+CEAVI!I5-CEAVI!J5+CEPLAN!I5-CEPLAN!J5+CEO!I5-CEO!J5+CESFI!I5-CESFI!J5+CERES!I5-CERES!J5+CESMO!I5-CESMO!J5)</f>
        <v>0</v>
      </c>
      <c r="K4" s="19">
        <f t="shared" si="0"/>
        <v>856</v>
      </c>
      <c r="L4" s="7">
        <f t="shared" si="1"/>
        <v>5528048</v>
      </c>
      <c r="M4" s="23">
        <f t="shared" ref="M4:M38" si="2">H4*J4</f>
        <v>0</v>
      </c>
    </row>
    <row r="5" spans="1:13" ht="60" x14ac:dyDescent="0.25">
      <c r="A5" s="33">
        <v>3</v>
      </c>
      <c r="B5" s="26" t="s">
        <v>37</v>
      </c>
      <c r="C5" s="34" t="s">
        <v>38</v>
      </c>
      <c r="D5" s="34" t="s">
        <v>39</v>
      </c>
      <c r="E5" s="26" t="s">
        <v>18</v>
      </c>
      <c r="F5" s="26" t="s">
        <v>40</v>
      </c>
      <c r="G5" s="27" t="s">
        <v>20</v>
      </c>
      <c r="H5" s="24">
        <v>4295.3900000000003</v>
      </c>
      <c r="I5" s="54">
        <f>SUM(REITORIA!I6+ESAG!I6+CEAD!I6+CEART!I6+FAED!I6+CEFID!I6+CCT!I6+CAV!I6+CEAVI!I6+CEPLAN!I6+CEO!I6+CESFI!I6+CERES!I6+CESMO!I6)</f>
        <v>94</v>
      </c>
      <c r="J5" s="6">
        <f>SUM(REITORIA!I6-REITORIA!J6+ESAG!I6-ESAG!J6+CEAD!I6-CEAD!J6+CEART!I6-CEART!J6+FAED!I6-FAED!J6+CEFID!I6-CEFID!J6+CCT!I6-CCT!J6+CAV!I6-CAV!J6+CEAVI!I6-CEAVI!J6+CEPLAN!I6-CEPLAN!J6+CEO!I6-CEO!J6+CESFI!I6-CESFI!J6+CERES!I6-CERES!J6+CESMO!I6-CESMO!J6)</f>
        <v>0</v>
      </c>
      <c r="K5" s="19">
        <f t="shared" si="0"/>
        <v>94</v>
      </c>
      <c r="L5" s="7">
        <f t="shared" si="1"/>
        <v>403766.66000000003</v>
      </c>
      <c r="M5" s="23">
        <f t="shared" si="2"/>
        <v>0</v>
      </c>
    </row>
    <row r="6" spans="1:13" ht="60" x14ac:dyDescent="0.25">
      <c r="A6" s="32">
        <v>4</v>
      </c>
      <c r="B6" s="28" t="s">
        <v>41</v>
      </c>
      <c r="C6" s="28" t="s">
        <v>42</v>
      </c>
      <c r="D6" s="28" t="s">
        <v>43</v>
      </c>
      <c r="E6" s="28" t="s">
        <v>18</v>
      </c>
      <c r="F6" s="28" t="s">
        <v>44</v>
      </c>
      <c r="G6" s="29" t="s">
        <v>20</v>
      </c>
      <c r="H6" s="25">
        <v>6600</v>
      </c>
      <c r="I6" s="54">
        <f>SUM(REITORIA!I7+ESAG!I7+CEAD!I7+CEART!I7+FAED!I7+CEFID!I7+CCT!I7+CAV!I7+CEAVI!I7+CEPLAN!I7+CEO!I7+CESFI!I7+CERES!I7+CESMO!I7)</f>
        <v>251</v>
      </c>
      <c r="J6" s="6">
        <f>SUM(REITORIA!I7-REITORIA!J7+ESAG!I7-ESAG!J7+CEAD!I7-CEAD!J7+CEART!I7-CEART!J7+FAED!I7-FAED!J7+CEFID!I7-CEFID!J7+CCT!I7-CCT!J7+CAV!I7-CAV!J7+CEAVI!I7-CEAVI!J7+CEPLAN!I7-CEPLAN!J7+CEO!I7-CEO!J7+CESFI!I7-CESFI!J7+CERES!I7-CERES!J7+CESMO!I7-CESMO!J7)</f>
        <v>20</v>
      </c>
      <c r="K6" s="19">
        <f t="shared" si="0"/>
        <v>231</v>
      </c>
      <c r="L6" s="7">
        <f t="shared" si="1"/>
        <v>1656600</v>
      </c>
      <c r="M6" s="23">
        <f t="shared" si="2"/>
        <v>132000</v>
      </c>
    </row>
    <row r="7" spans="1:13" ht="14.25" customHeight="1" x14ac:dyDescent="0.25">
      <c r="A7" s="55">
        <v>5</v>
      </c>
      <c r="B7" s="79" t="s">
        <v>132</v>
      </c>
      <c r="C7" s="80"/>
      <c r="D7" s="80"/>
      <c r="E7" s="80"/>
      <c r="F7" s="80"/>
      <c r="G7" s="80"/>
      <c r="H7" s="81"/>
      <c r="I7" s="54">
        <f>SUM(REITORIA!I8+ESAG!I8+CEAD!I8+CEART!I8+FAED!I8+CEFID!I8+CCT!I8+CAV!I8+CEAVI!I8+CEPLAN!I8+CEO!I8+CESFI!I8+CERES!I8+CESMO!I8)</f>
        <v>0</v>
      </c>
      <c r="J7" s="6">
        <f>SUM(REITORIA!I8-REITORIA!J8+ESAG!I8-ESAG!J8+CEAD!I8-CEAD!J8+CEART!I8-CEART!J8+FAED!I8-FAED!J8+CEFID!I8-CEFID!J8+CCT!I8-CCT!J8+CAV!I8-CAV!J8+CEAVI!I8-CEAVI!J8+CEPLAN!I8-CEPLAN!J8+CEO!I8-CEO!J8+CESFI!I8-CESFI!J8+CERES!I8-CERES!J8+CESMO!I8-CESMO!J8)</f>
        <v>0</v>
      </c>
      <c r="K7" s="19">
        <f t="shared" si="0"/>
        <v>0</v>
      </c>
      <c r="L7" s="7">
        <f t="shared" si="1"/>
        <v>0</v>
      </c>
      <c r="M7" s="23">
        <f t="shared" si="2"/>
        <v>0</v>
      </c>
    </row>
    <row r="8" spans="1:13" ht="60" x14ac:dyDescent="0.25">
      <c r="A8" s="33">
        <v>6</v>
      </c>
      <c r="B8" s="26" t="s">
        <v>45</v>
      </c>
      <c r="C8" s="34" t="s">
        <v>46</v>
      </c>
      <c r="D8" s="34" t="s">
        <v>47</v>
      </c>
      <c r="E8" s="26" t="s">
        <v>48</v>
      </c>
      <c r="F8" s="26" t="s">
        <v>49</v>
      </c>
      <c r="G8" s="27" t="s">
        <v>20</v>
      </c>
      <c r="H8" s="24">
        <v>670</v>
      </c>
      <c r="I8" s="54">
        <f>SUM(REITORIA!I9+ESAG!I9+CEAD!I9+CEART!I9+FAED!I9+CEFID!I9+CCT!I9+CAV!I9+CEAVI!I9+CEPLAN!I9+CEO!I9+CESFI!I9+CERES!I9+CESMO!I9)</f>
        <v>243</v>
      </c>
      <c r="J8" s="6">
        <f>SUM(REITORIA!I9-REITORIA!J9+ESAG!I9-ESAG!J9+CEAD!I9-CEAD!J9+CEART!I9-CEART!J9+FAED!I9-FAED!J9+CEFID!I9-CEFID!J9+CCT!I9-CCT!J9+CAV!I9-CAV!J9+CEAVI!I9-CEAVI!J9+CEPLAN!I9-CEPLAN!J9+CEO!I9-CEO!J9+CESFI!I9-CESFI!J9+CERES!I9-CERES!J9+CESMO!I9-CESMO!J9)</f>
        <v>0</v>
      </c>
      <c r="K8" s="19">
        <f t="shared" si="0"/>
        <v>243</v>
      </c>
      <c r="L8" s="7">
        <f t="shared" si="1"/>
        <v>162810</v>
      </c>
      <c r="M8" s="23">
        <f t="shared" si="2"/>
        <v>0</v>
      </c>
    </row>
    <row r="9" spans="1:13" ht="90" x14ac:dyDescent="0.25">
      <c r="A9" s="32">
        <v>7</v>
      </c>
      <c r="B9" s="28" t="s">
        <v>50</v>
      </c>
      <c r="C9" s="28" t="s">
        <v>51</v>
      </c>
      <c r="D9" s="28" t="s">
        <v>52</v>
      </c>
      <c r="E9" s="28" t="s">
        <v>53</v>
      </c>
      <c r="F9" s="28" t="s">
        <v>54</v>
      </c>
      <c r="G9" s="29" t="s">
        <v>20</v>
      </c>
      <c r="H9" s="25">
        <v>1100</v>
      </c>
      <c r="I9" s="54">
        <f>SUM(REITORIA!I10+ESAG!I10+CEAD!I10+CEART!I10+FAED!I10+CEFID!I10+CCT!I10+CAV!I10+CEAVI!I10+CEPLAN!I10+CEO!I10+CESFI!I10+CERES!I10+CESMO!I10)</f>
        <v>238</v>
      </c>
      <c r="J9" s="6">
        <f>SUM(REITORIA!I10-REITORIA!J10+ESAG!I10-ESAG!J10+CEAD!I10-CEAD!J10+CEART!I10-CEART!J10+FAED!I10-FAED!J10+CEFID!I10-CEFID!J10+CCT!I10-CCT!J10+CAV!I10-CAV!J10+CEAVI!I10-CEAVI!J10+CEPLAN!I10-CEPLAN!J10+CEO!I10-CEO!J10+CESFI!I10-CESFI!J10+CERES!I10-CERES!J10+CESMO!I10-CESMO!J10)</f>
        <v>0</v>
      </c>
      <c r="K9" s="19">
        <f t="shared" si="0"/>
        <v>238</v>
      </c>
      <c r="L9" s="7">
        <f t="shared" si="1"/>
        <v>261800</v>
      </c>
      <c r="M9" s="23">
        <f t="shared" si="2"/>
        <v>0</v>
      </c>
    </row>
    <row r="10" spans="1:13" ht="75" x14ac:dyDescent="0.25">
      <c r="A10" s="33">
        <v>8</v>
      </c>
      <c r="B10" s="26" t="s">
        <v>41</v>
      </c>
      <c r="C10" s="34" t="s">
        <v>55</v>
      </c>
      <c r="D10" s="34" t="s">
        <v>56</v>
      </c>
      <c r="E10" s="26" t="s">
        <v>57</v>
      </c>
      <c r="F10" s="26" t="s">
        <v>58</v>
      </c>
      <c r="G10" s="27" t="s">
        <v>20</v>
      </c>
      <c r="H10" s="24">
        <v>1200</v>
      </c>
      <c r="I10" s="54">
        <f>SUM(REITORIA!I11+ESAG!I11+CEAD!I11+CEART!I11+FAED!I11+CEFID!I11+CCT!I11+CAV!I11+CEAVI!I11+CEPLAN!I11+CEO!I11+CESFI!I11+CERES!I11+CESMO!I11)</f>
        <v>92</v>
      </c>
      <c r="J10" s="6">
        <f>SUM(REITORIA!I11-REITORIA!J11+ESAG!I11-ESAG!J11+CEAD!I11-CEAD!J11+CEART!I11-CEART!J11+FAED!I11-FAED!J11+CEFID!I11-CEFID!J11+CCT!I11-CCT!J11+CAV!I11-CAV!J11+CEAVI!I11-CEAVI!J11+CEPLAN!I11-CEPLAN!J11+CEO!I11-CEO!J11+CESFI!I11-CESFI!J11+CERES!I11-CERES!J11+CESMO!I11-CESMO!J11)</f>
        <v>0</v>
      </c>
      <c r="K10" s="19">
        <f t="shared" si="0"/>
        <v>92</v>
      </c>
      <c r="L10" s="7">
        <f t="shared" si="1"/>
        <v>110400</v>
      </c>
      <c r="M10" s="23">
        <f t="shared" si="2"/>
        <v>0</v>
      </c>
    </row>
    <row r="11" spans="1:13" ht="14.25" customHeight="1" x14ac:dyDescent="0.25">
      <c r="A11" s="55">
        <v>9</v>
      </c>
      <c r="B11" s="79" t="s">
        <v>132</v>
      </c>
      <c r="C11" s="80"/>
      <c r="D11" s="80"/>
      <c r="E11" s="80"/>
      <c r="F11" s="80"/>
      <c r="G11" s="80"/>
      <c r="H11" s="81"/>
      <c r="I11" s="54">
        <f>SUM(REITORIA!I12+ESAG!I12+CEAD!I12+CEART!I12+FAED!I12+CEFID!I12+CCT!I12+CAV!I12+CEAVI!I12+CEPLAN!I12+CEO!I12+CESFI!I12+CERES!I12+CESMO!I12)</f>
        <v>0</v>
      </c>
      <c r="J11" s="6">
        <f>SUM(REITORIA!I12-REITORIA!J12+ESAG!I12-ESAG!J12+CEAD!I12-CEAD!J12+CEART!I12-CEART!J12+FAED!I12-FAED!J12+CEFID!I12-CEFID!J12+CCT!I12-CCT!J12+CAV!I12-CAV!J12+CEAVI!I12-CEAVI!J12+CEPLAN!I12-CEPLAN!J12+CEO!I12-CEO!J12+CESFI!I12-CESFI!J12+CERES!I12-CERES!J12+CESMO!I12-CESMO!J12)</f>
        <v>0</v>
      </c>
      <c r="K11" s="19">
        <f t="shared" si="0"/>
        <v>0</v>
      </c>
      <c r="L11" s="7">
        <f t="shared" si="1"/>
        <v>0</v>
      </c>
      <c r="M11" s="23">
        <f t="shared" si="2"/>
        <v>0</v>
      </c>
    </row>
    <row r="12" spans="1:13" ht="90" x14ac:dyDescent="0.25">
      <c r="A12" s="32">
        <v>10</v>
      </c>
      <c r="B12" s="28" t="s">
        <v>59</v>
      </c>
      <c r="C12" s="28" t="s">
        <v>60</v>
      </c>
      <c r="D12" s="28" t="s">
        <v>61</v>
      </c>
      <c r="E12" s="28" t="s">
        <v>62</v>
      </c>
      <c r="F12" s="28" t="s">
        <v>63</v>
      </c>
      <c r="G12" s="29" t="s">
        <v>21</v>
      </c>
      <c r="H12" s="25">
        <v>4600</v>
      </c>
      <c r="I12" s="54">
        <f>SUM(REITORIA!I13+ESAG!I13+CEAD!I13+CEART!I13+FAED!I13+CEFID!I13+CCT!I13+CAV!I13+CEAVI!I13+CEPLAN!I13+CEO!I13+CESFI!I13+CERES!I13+CESMO!I13)</f>
        <v>2</v>
      </c>
      <c r="J12" s="6">
        <f>SUM(REITORIA!I13-REITORIA!J13+ESAG!I13-ESAG!J13+CEAD!I13-CEAD!J13+CEART!I13-CEART!J13+FAED!I13-FAED!J13+CEFID!I13-CEFID!J13+CCT!I13-CCT!J13+CAV!I13-CAV!J13+CEAVI!I13-CEAVI!J13+CEPLAN!I13-CEPLAN!J13+CEO!I13-CEO!J13+CESFI!I13-CESFI!J13+CERES!I13-CERES!J13+CESMO!I13-CESMO!J13)</f>
        <v>0</v>
      </c>
      <c r="K12" s="19">
        <f t="shared" si="0"/>
        <v>2</v>
      </c>
      <c r="L12" s="7">
        <f t="shared" si="1"/>
        <v>9200</v>
      </c>
      <c r="M12" s="23">
        <f t="shared" si="2"/>
        <v>0</v>
      </c>
    </row>
    <row r="13" spans="1:13" ht="45" x14ac:dyDescent="0.25">
      <c r="A13" s="33">
        <v>11</v>
      </c>
      <c r="B13" s="26" t="s">
        <v>64</v>
      </c>
      <c r="C13" s="34" t="s">
        <v>65</v>
      </c>
      <c r="D13" s="34" t="s">
        <v>66</v>
      </c>
      <c r="E13" s="26" t="s">
        <v>53</v>
      </c>
      <c r="F13" s="26" t="s">
        <v>54</v>
      </c>
      <c r="G13" s="27" t="s">
        <v>20</v>
      </c>
      <c r="H13" s="24">
        <v>2200</v>
      </c>
      <c r="I13" s="54">
        <f>SUM(REITORIA!I14+ESAG!I14+CEAD!I14+CEART!I14+FAED!I14+CEFID!I14+CCT!I14+CAV!I14+CEAVI!I14+CEPLAN!I14+CEO!I14+CESFI!I14+CERES!I14+CESMO!I14)</f>
        <v>2</v>
      </c>
      <c r="J13" s="6">
        <f>SUM(REITORIA!I14-REITORIA!J14+ESAG!I14-ESAG!J14+CEAD!I14-CEAD!J14+CEART!I14-CEART!J14+FAED!I14-FAED!J14+CEFID!I14-CEFID!J14+CCT!I14-CCT!J14+CAV!I14-CAV!J14+CEAVI!I14-CEAVI!J14+CEPLAN!I14-CEPLAN!J14+CEO!I14-CEO!J14+CESFI!I14-CESFI!J14+CERES!I14-CERES!J14+CESMO!I14-CESMO!J14)</f>
        <v>0</v>
      </c>
      <c r="K13" s="19">
        <f t="shared" si="0"/>
        <v>2</v>
      </c>
      <c r="L13" s="7">
        <f t="shared" si="1"/>
        <v>4400</v>
      </c>
      <c r="M13" s="23">
        <f t="shared" si="2"/>
        <v>0</v>
      </c>
    </row>
    <row r="14" spans="1:13" ht="105" x14ac:dyDescent="0.25">
      <c r="A14" s="32">
        <v>12</v>
      </c>
      <c r="B14" s="28" t="s">
        <v>67</v>
      </c>
      <c r="C14" s="28" t="s">
        <v>68</v>
      </c>
      <c r="D14" s="28" t="s">
        <v>69</v>
      </c>
      <c r="E14" s="28" t="s">
        <v>24</v>
      </c>
      <c r="F14" s="28" t="s">
        <v>70</v>
      </c>
      <c r="G14" s="29" t="s">
        <v>20</v>
      </c>
      <c r="H14" s="25">
        <v>39000</v>
      </c>
      <c r="I14" s="54">
        <f>SUM(REITORIA!I15+ESAG!I15+CEAD!I15+CEART!I15+FAED!I15+CEFID!I15+CCT!I15+CAV!I15+CEAVI!I15+CEPLAN!I15+CEO!I15+CESFI!I15+CERES!I15+CESMO!I15)</f>
        <v>2</v>
      </c>
      <c r="J14" s="6">
        <f>SUM(REITORIA!I15-REITORIA!J15+ESAG!I15-ESAG!J15+CEAD!I15-CEAD!J15+CEART!I15-CEART!J15+FAED!I15-FAED!J15+CEFID!I15-CEFID!J15+CCT!I15-CCT!J15+CAV!I15-CAV!J15+CEAVI!I15-CEAVI!J15+CEPLAN!I15-CEPLAN!J15+CEO!I15-CEO!J15+CESFI!I15-CESFI!J15+CERES!I15-CERES!J15+CESMO!I15-CESMO!J15)</f>
        <v>0</v>
      </c>
      <c r="K14" s="19">
        <f t="shared" si="0"/>
        <v>2</v>
      </c>
      <c r="L14" s="7">
        <f t="shared" si="1"/>
        <v>78000</v>
      </c>
      <c r="M14" s="23">
        <f t="shared" si="2"/>
        <v>0</v>
      </c>
    </row>
    <row r="15" spans="1:13" ht="105" x14ac:dyDescent="0.25">
      <c r="A15" s="33">
        <v>13</v>
      </c>
      <c r="B15" s="26" t="s">
        <v>67</v>
      </c>
      <c r="C15" s="34" t="s">
        <v>71</v>
      </c>
      <c r="D15" s="34" t="s">
        <v>72</v>
      </c>
      <c r="E15" s="26" t="s">
        <v>24</v>
      </c>
      <c r="F15" s="26" t="s">
        <v>70</v>
      </c>
      <c r="G15" s="27" t="s">
        <v>20</v>
      </c>
      <c r="H15" s="24">
        <v>48000</v>
      </c>
      <c r="I15" s="54">
        <f>SUM(REITORIA!I16+ESAG!I16+CEAD!I16+CEART!I16+FAED!I16+CEFID!I16+CCT!I16+CAV!I16+CEAVI!I16+CEPLAN!I16+CEO!I16+CESFI!I16+CERES!I16+CESMO!I16)</f>
        <v>1</v>
      </c>
      <c r="J15" s="6">
        <f>SUM(REITORIA!I16-REITORIA!J16+ESAG!I16-ESAG!J16+CEAD!I16-CEAD!J16+CEART!I16-CEART!J16+FAED!I16-FAED!J16+CEFID!I16-CEFID!J16+CCT!I16-CCT!J16+CAV!I16-CAV!J16+CEAVI!I16-CEAVI!J16+CEPLAN!I16-CEPLAN!J16+CEO!I16-CEO!J16+CESFI!I16-CESFI!J16+CERES!I16-CERES!J16+CESMO!I16-CESMO!J16)</f>
        <v>0</v>
      </c>
      <c r="K15" s="19">
        <f t="shared" si="0"/>
        <v>1</v>
      </c>
      <c r="L15" s="7">
        <f t="shared" si="1"/>
        <v>48000</v>
      </c>
      <c r="M15" s="23">
        <f t="shared" si="2"/>
        <v>0</v>
      </c>
    </row>
    <row r="16" spans="1:13" ht="75" x14ac:dyDescent="0.25">
      <c r="A16" s="32">
        <v>14</v>
      </c>
      <c r="B16" s="28" t="s">
        <v>73</v>
      </c>
      <c r="C16" s="28" t="s">
        <v>74</v>
      </c>
      <c r="D16" s="28" t="s">
        <v>75</v>
      </c>
      <c r="E16" s="28" t="s">
        <v>62</v>
      </c>
      <c r="F16" s="28" t="s">
        <v>63</v>
      </c>
      <c r="G16" s="29" t="s">
        <v>21</v>
      </c>
      <c r="H16" s="25">
        <v>3069</v>
      </c>
      <c r="I16" s="54">
        <f>SUM(REITORIA!I17+ESAG!I17+CEAD!I17+CEART!I17+FAED!I17+CEFID!I17+CCT!I17+CAV!I17+CEAVI!I17+CEPLAN!I17+CEO!I17+CESFI!I17+CERES!I17+CESMO!I17)</f>
        <v>1</v>
      </c>
      <c r="J16" s="6">
        <f>SUM(REITORIA!I17-REITORIA!J17+ESAG!I17-ESAG!J17+CEAD!I17-CEAD!J17+CEART!I17-CEART!J17+FAED!I17-FAED!J17+CEFID!I17-CEFID!J17+CCT!I17-CCT!J17+CAV!I17-CAV!J17+CEAVI!I17-CEAVI!J17+CEPLAN!I17-CEPLAN!J17+CEO!I17-CEO!J17+CESFI!I17-CESFI!J17+CERES!I17-CERES!J17+CESMO!I17-CESMO!J17)</f>
        <v>0</v>
      </c>
      <c r="K16" s="19">
        <f t="shared" si="0"/>
        <v>1</v>
      </c>
      <c r="L16" s="7">
        <f t="shared" si="1"/>
        <v>3069</v>
      </c>
      <c r="M16" s="23">
        <f t="shared" si="2"/>
        <v>0</v>
      </c>
    </row>
    <row r="17" spans="1:13" ht="60" x14ac:dyDescent="0.25">
      <c r="A17" s="33">
        <v>15</v>
      </c>
      <c r="B17" s="26" t="s">
        <v>76</v>
      </c>
      <c r="C17" s="34" t="s">
        <v>77</v>
      </c>
      <c r="D17" s="34" t="s">
        <v>78</v>
      </c>
      <c r="E17" s="26" t="s">
        <v>18</v>
      </c>
      <c r="F17" s="26" t="s">
        <v>22</v>
      </c>
      <c r="G17" s="27" t="s">
        <v>20</v>
      </c>
      <c r="H17" s="24">
        <v>16500</v>
      </c>
      <c r="I17" s="54">
        <f>SUM(REITORIA!I18+ESAG!I18+CEAD!I18+CEART!I18+FAED!I18+CEFID!I18+CCT!I18+CAV!I18+CEAVI!I18+CEPLAN!I18+CEO!I18+CESFI!I18+CERES!I18+CESMO!I18)</f>
        <v>1</v>
      </c>
      <c r="J17" s="6">
        <f>SUM(REITORIA!I18-REITORIA!J18+ESAG!I18-ESAG!J18+CEAD!I18-CEAD!J18+CEART!I18-CEART!J18+FAED!I18-FAED!J18+CEFID!I18-CEFID!J18+CCT!I18-CCT!J18+CAV!I18-CAV!J18+CEAVI!I18-CEAVI!J18+CEPLAN!I18-CEPLAN!J18+CEO!I18-CEO!J18+CESFI!I18-CESFI!J18+CERES!I18-CERES!J18+CESMO!I18-CESMO!J18)</f>
        <v>0</v>
      </c>
      <c r="K17" s="19">
        <f t="shared" si="0"/>
        <v>1</v>
      </c>
      <c r="L17" s="7">
        <f t="shared" si="1"/>
        <v>16500</v>
      </c>
      <c r="M17" s="23">
        <f t="shared" si="2"/>
        <v>0</v>
      </c>
    </row>
    <row r="18" spans="1:13" ht="75" x14ac:dyDescent="0.25">
      <c r="A18" s="32">
        <v>16</v>
      </c>
      <c r="B18" s="28" t="s">
        <v>73</v>
      </c>
      <c r="C18" s="28" t="s">
        <v>79</v>
      </c>
      <c r="D18" s="28" t="s">
        <v>80</v>
      </c>
      <c r="E18" s="28" t="s">
        <v>18</v>
      </c>
      <c r="F18" s="28" t="s">
        <v>22</v>
      </c>
      <c r="G18" s="29" t="s">
        <v>20</v>
      </c>
      <c r="H18" s="25">
        <v>18503.099999999999</v>
      </c>
      <c r="I18" s="54">
        <f>SUM(REITORIA!I19+ESAG!I19+CEAD!I19+CEART!I19+FAED!I19+CEFID!I19+CCT!I19+CAV!I19+CEAVI!I19+CEPLAN!I19+CEO!I19+CESFI!I19+CERES!I19+CESMO!I19)</f>
        <v>5</v>
      </c>
      <c r="J18" s="6">
        <f>SUM(REITORIA!I19-REITORIA!J19+ESAG!I19-ESAG!J19+CEAD!I19-CEAD!J19+CEART!I19-CEART!J19+FAED!I19-FAED!J19+CEFID!I19-CEFID!J19+CCT!I19-CCT!J19+CAV!I19-CAV!J19+CEAVI!I19-CEAVI!J19+CEPLAN!I19-CEPLAN!J19+CEO!I19-CEO!J19+CESFI!I19-CESFI!J19+CERES!I19-CERES!J19+CESMO!I19-CESMO!J19)</f>
        <v>0</v>
      </c>
      <c r="K18" s="19">
        <f t="shared" si="0"/>
        <v>5</v>
      </c>
      <c r="L18" s="7">
        <f t="shared" si="1"/>
        <v>92515.5</v>
      </c>
      <c r="M18" s="23">
        <f t="shared" si="2"/>
        <v>0</v>
      </c>
    </row>
    <row r="19" spans="1:13" ht="75" x14ac:dyDescent="0.25">
      <c r="A19" s="33">
        <v>17</v>
      </c>
      <c r="B19" s="26" t="s">
        <v>81</v>
      </c>
      <c r="C19" s="34" t="s">
        <v>82</v>
      </c>
      <c r="D19" s="34" t="s">
        <v>83</v>
      </c>
      <c r="E19" s="26" t="s">
        <v>18</v>
      </c>
      <c r="F19" s="26" t="s">
        <v>22</v>
      </c>
      <c r="G19" s="27" t="s">
        <v>20</v>
      </c>
      <c r="H19" s="24">
        <v>35550</v>
      </c>
      <c r="I19" s="54">
        <f>SUM(REITORIA!I20+ESAG!I20+CEAD!I20+CEART!I20+FAED!I20+CEFID!I20+CCT!I20+CAV!I20+CEAVI!I20+CEPLAN!I20+CEO!I20+CESFI!I20+CERES!I20+CESMO!I20)</f>
        <v>14</v>
      </c>
      <c r="J19" s="6">
        <f>SUM(REITORIA!I20-REITORIA!J20+ESAG!I20-ESAG!J20+CEAD!I20-CEAD!J20+CEART!I20-CEART!J20+FAED!I20-FAED!J20+CEFID!I20-CEFID!J20+CCT!I20-CCT!J20+CAV!I20-CAV!J20+CEAVI!I20-CEAVI!J20+CEPLAN!I20-CEPLAN!J20+CEO!I20-CEO!J20+CESFI!I20-CESFI!J20+CERES!I20-CERES!J20+CESMO!I20-CESMO!J20)</f>
        <v>0</v>
      </c>
      <c r="K19" s="19">
        <f t="shared" si="0"/>
        <v>14</v>
      </c>
      <c r="L19" s="7">
        <f t="shared" si="1"/>
        <v>497700</v>
      </c>
      <c r="M19" s="23">
        <f t="shared" si="2"/>
        <v>0</v>
      </c>
    </row>
    <row r="20" spans="1:13" ht="90" x14ac:dyDescent="0.25">
      <c r="A20" s="32">
        <v>18</v>
      </c>
      <c r="B20" s="28" t="s">
        <v>59</v>
      </c>
      <c r="C20" s="28" t="s">
        <v>84</v>
      </c>
      <c r="D20" s="28" t="s">
        <v>85</v>
      </c>
      <c r="E20" s="28" t="s">
        <v>62</v>
      </c>
      <c r="F20" s="28" t="s">
        <v>86</v>
      </c>
      <c r="G20" s="29" t="s">
        <v>20</v>
      </c>
      <c r="H20" s="25">
        <v>5590</v>
      </c>
      <c r="I20" s="54">
        <f>SUM(REITORIA!I21+ESAG!I21+CEAD!I21+CEART!I21+FAED!I21+CEFID!I21+CCT!I21+CAV!I21+CEAVI!I21+CEPLAN!I21+CEO!I21+CESFI!I21+CERES!I21+CESMO!I21)</f>
        <v>1</v>
      </c>
      <c r="J20" s="6">
        <f>SUM(REITORIA!I21-REITORIA!J21+ESAG!I21-ESAG!J21+CEAD!I21-CEAD!J21+CEART!I21-CEART!J21+FAED!I21-FAED!J21+CEFID!I21-CEFID!J21+CCT!I21-CCT!J21+CAV!I21-CAV!J21+CEAVI!I21-CEAVI!J21+CEPLAN!I21-CEPLAN!J21+CEO!I21-CEO!J21+CESFI!I21-CESFI!J21+CERES!I21-CERES!J21+CESMO!I21-CESMO!J21)</f>
        <v>0</v>
      </c>
      <c r="K20" s="19">
        <f t="shared" si="0"/>
        <v>1</v>
      </c>
      <c r="L20" s="7">
        <f t="shared" si="1"/>
        <v>5590</v>
      </c>
      <c r="M20" s="23">
        <f t="shared" si="2"/>
        <v>0</v>
      </c>
    </row>
    <row r="21" spans="1:13" ht="90" x14ac:dyDescent="0.25">
      <c r="A21" s="33">
        <v>19</v>
      </c>
      <c r="B21" s="26" t="s">
        <v>59</v>
      </c>
      <c r="C21" s="34" t="s">
        <v>87</v>
      </c>
      <c r="D21" s="34" t="s">
        <v>88</v>
      </c>
      <c r="E21" s="26" t="s">
        <v>24</v>
      </c>
      <c r="F21" s="26" t="s">
        <v>89</v>
      </c>
      <c r="G21" s="27" t="s">
        <v>20</v>
      </c>
      <c r="H21" s="24">
        <v>18980</v>
      </c>
      <c r="I21" s="54">
        <f>SUM(REITORIA!I22+ESAG!I22+CEAD!I22+CEART!I22+FAED!I22+CEFID!I22+CCT!I22+CAV!I22+CEAVI!I22+CEPLAN!I22+CEO!I22+CESFI!I22+CERES!I22+CESMO!I22)</f>
        <v>1</v>
      </c>
      <c r="J21" s="6">
        <f>SUM(REITORIA!I22-REITORIA!J22+ESAG!I22-ESAG!J22+CEAD!I22-CEAD!J22+CEART!I22-CEART!J22+FAED!I22-FAED!J22+CEFID!I22-CEFID!J22+CCT!I22-CCT!J22+CAV!I22-CAV!J22+CEAVI!I22-CEAVI!J22+CEPLAN!I22-CEPLAN!J22+CEO!I22-CEO!J22+CESFI!I22-CESFI!J22+CERES!I22-CERES!J22+CESMO!I22-CESMO!J22)</f>
        <v>0</v>
      </c>
      <c r="K21" s="19">
        <f t="shared" si="0"/>
        <v>1</v>
      </c>
      <c r="L21" s="7">
        <f t="shared" si="1"/>
        <v>18980</v>
      </c>
      <c r="M21" s="23">
        <f t="shared" si="2"/>
        <v>0</v>
      </c>
    </row>
    <row r="22" spans="1:13" ht="75" x14ac:dyDescent="0.25">
      <c r="A22" s="32">
        <v>20</v>
      </c>
      <c r="B22" s="28" t="s">
        <v>73</v>
      </c>
      <c r="C22" s="28" t="s">
        <v>90</v>
      </c>
      <c r="D22" s="28" t="s">
        <v>91</v>
      </c>
      <c r="E22" s="28" t="s">
        <v>24</v>
      </c>
      <c r="F22" s="28" t="s">
        <v>92</v>
      </c>
      <c r="G22" s="29" t="s">
        <v>20</v>
      </c>
      <c r="H22" s="25">
        <v>7959</v>
      </c>
      <c r="I22" s="54">
        <f>SUM(REITORIA!I23+ESAG!I23+CEAD!I23+CEART!I23+FAED!I23+CEFID!I23+CCT!I23+CAV!I23+CEAVI!I23+CEPLAN!I23+CEO!I23+CESFI!I23+CERES!I23+CESMO!I23)</f>
        <v>12</v>
      </c>
      <c r="J22" s="6">
        <f>SUM(REITORIA!I23-REITORIA!J23+ESAG!I23-ESAG!J23+CEAD!I23-CEAD!J23+CEART!I23-CEART!J23+FAED!I23-FAED!J23+CEFID!I23-CEFID!J23+CCT!I23-CCT!J23+CAV!I23-CAV!J23+CEAVI!I23-CEAVI!J23+CEPLAN!I23-CEPLAN!J23+CEO!I23-CEO!J23+CESFI!I23-CESFI!J23+CERES!I23-CERES!J23+CESMO!I23-CESMO!J23)</f>
        <v>0</v>
      </c>
      <c r="K22" s="19">
        <f t="shared" si="0"/>
        <v>12</v>
      </c>
      <c r="L22" s="7">
        <f t="shared" si="1"/>
        <v>95508</v>
      </c>
      <c r="M22" s="23">
        <f t="shared" si="2"/>
        <v>0</v>
      </c>
    </row>
    <row r="23" spans="1:13" ht="75" x14ac:dyDescent="0.25">
      <c r="A23" s="33">
        <v>21</v>
      </c>
      <c r="B23" s="26" t="s">
        <v>73</v>
      </c>
      <c r="C23" s="34" t="s">
        <v>93</v>
      </c>
      <c r="D23" s="34" t="s">
        <v>94</v>
      </c>
      <c r="E23" s="26" t="s">
        <v>18</v>
      </c>
      <c r="F23" s="26" t="s">
        <v>23</v>
      </c>
      <c r="G23" s="27" t="s">
        <v>20</v>
      </c>
      <c r="H23" s="24">
        <v>10499.99</v>
      </c>
      <c r="I23" s="54">
        <f>SUM(REITORIA!I24+ESAG!I24+CEAD!I24+CEART!I24+FAED!I24+CEFID!I24+CCT!I24+CAV!I24+CEAVI!I24+CEPLAN!I24+CEO!I24+CESFI!I24+CERES!I24+CESMO!I24)</f>
        <v>3</v>
      </c>
      <c r="J23" s="6">
        <f>SUM(REITORIA!I24-REITORIA!J24+ESAG!I24-ESAG!J24+CEAD!I24-CEAD!J24+CEART!I24-CEART!J24+FAED!I24-FAED!J24+CEFID!I24-CEFID!J24+CCT!I24-CCT!J24+CAV!I24-CAV!J24+CEAVI!I24-CEAVI!J24+CEPLAN!I24-CEPLAN!J24+CEO!I24-CEO!J24+CESFI!I24-CESFI!J24+CERES!I24-CERES!J24+CESMO!I24-CESMO!J24)</f>
        <v>0</v>
      </c>
      <c r="K23" s="19">
        <f t="shared" si="0"/>
        <v>3</v>
      </c>
      <c r="L23" s="7">
        <f t="shared" si="1"/>
        <v>31499.97</v>
      </c>
      <c r="M23" s="23">
        <f t="shared" si="2"/>
        <v>0</v>
      </c>
    </row>
    <row r="24" spans="1:13" ht="75" x14ac:dyDescent="0.25">
      <c r="A24" s="32">
        <v>22</v>
      </c>
      <c r="B24" s="28" t="s">
        <v>73</v>
      </c>
      <c r="C24" s="28" t="s">
        <v>95</v>
      </c>
      <c r="D24" s="28" t="s">
        <v>96</v>
      </c>
      <c r="E24" s="28" t="s">
        <v>62</v>
      </c>
      <c r="F24" s="28" t="s">
        <v>63</v>
      </c>
      <c r="G24" s="29" t="s">
        <v>21</v>
      </c>
      <c r="H24" s="25">
        <v>289.08</v>
      </c>
      <c r="I24" s="54">
        <f>SUM(REITORIA!I25+ESAG!I25+CEAD!I25+CEART!I25+FAED!I25+CEFID!I25+CCT!I25+CAV!I25+CEAVI!I25+CEPLAN!I25+CEO!I25+CESFI!I25+CERES!I25+CESMO!I25)</f>
        <v>15</v>
      </c>
      <c r="J24" s="6">
        <f>SUM(REITORIA!I25-REITORIA!J25+ESAG!I25-ESAG!J25+CEAD!I25-CEAD!J25+CEART!I25-CEART!J25+FAED!I25-FAED!J25+CEFID!I25-CEFID!J25+CCT!I25-CCT!J25+CAV!I25-CAV!J25+CEAVI!I25-CEAVI!J25+CEPLAN!I25-CEPLAN!J25+CEO!I25-CEO!J25+CESFI!I25-CESFI!J25+CERES!I25-CERES!J25+CESMO!I25-CESMO!J25)</f>
        <v>0</v>
      </c>
      <c r="K24" s="19">
        <f t="shared" si="0"/>
        <v>15</v>
      </c>
      <c r="L24" s="7">
        <f t="shared" si="1"/>
        <v>4336.2</v>
      </c>
      <c r="M24" s="23">
        <f t="shared" si="2"/>
        <v>0</v>
      </c>
    </row>
    <row r="25" spans="1:13" ht="60" x14ac:dyDescent="0.25">
      <c r="A25" s="33">
        <v>23</v>
      </c>
      <c r="B25" s="26" t="s">
        <v>76</v>
      </c>
      <c r="C25" s="34" t="s">
        <v>97</v>
      </c>
      <c r="D25" s="34" t="s">
        <v>98</v>
      </c>
      <c r="E25" s="26" t="s">
        <v>62</v>
      </c>
      <c r="F25" s="26" t="s">
        <v>99</v>
      </c>
      <c r="G25" s="27" t="s">
        <v>20</v>
      </c>
      <c r="H25" s="24">
        <v>3940</v>
      </c>
      <c r="I25" s="54">
        <f>SUM(REITORIA!I26+ESAG!I26+CEAD!I26+CEART!I26+FAED!I26+CEFID!I26+CCT!I26+CAV!I26+CEAVI!I26+CEPLAN!I26+CEO!I26+CESFI!I26+CERES!I26+CESMO!I26)</f>
        <v>1</v>
      </c>
      <c r="J25" s="6">
        <f>SUM(REITORIA!I26-REITORIA!J26+ESAG!I26-ESAG!J26+CEAD!I26-CEAD!J26+CEART!I26-CEART!J26+FAED!I26-FAED!J26+CEFID!I26-CEFID!J26+CCT!I26-CCT!J26+CAV!I26-CAV!J26+CEAVI!I26-CEAVI!J26+CEPLAN!I26-CEPLAN!J26+CEO!I26-CEO!J26+CESFI!I26-CESFI!J26+CERES!I26-CERES!J26+CESMO!I26-CESMO!J26)</f>
        <v>0</v>
      </c>
      <c r="K25" s="19">
        <f t="shared" si="0"/>
        <v>1</v>
      </c>
      <c r="L25" s="7">
        <f t="shared" si="1"/>
        <v>3940</v>
      </c>
      <c r="M25" s="23">
        <f t="shared" si="2"/>
        <v>0</v>
      </c>
    </row>
    <row r="26" spans="1:13" ht="75" x14ac:dyDescent="0.25">
      <c r="A26" s="32">
        <v>24</v>
      </c>
      <c r="B26" s="28" t="s">
        <v>100</v>
      </c>
      <c r="C26" s="28" t="s">
        <v>101</v>
      </c>
      <c r="D26" s="28" t="s">
        <v>102</v>
      </c>
      <c r="E26" s="28" t="s">
        <v>24</v>
      </c>
      <c r="F26" s="28" t="s">
        <v>70</v>
      </c>
      <c r="G26" s="29" t="s">
        <v>20</v>
      </c>
      <c r="H26" s="25">
        <v>2900</v>
      </c>
      <c r="I26" s="54">
        <f>SUM(REITORIA!I27+ESAG!I27+CEAD!I27+CEART!I27+FAED!I27+CEFID!I27+CCT!I27+CAV!I27+CEAVI!I27+CEPLAN!I27+CEO!I27+CESFI!I27+CERES!I27+CESMO!I27)</f>
        <v>2</v>
      </c>
      <c r="J26" s="6">
        <f>SUM(REITORIA!I27-REITORIA!J27+ESAG!I27-ESAG!J27+CEAD!I27-CEAD!J27+CEART!I27-CEART!J27+FAED!I27-FAED!J27+CEFID!I27-CEFID!J27+CCT!I27-CCT!J27+CAV!I27-CAV!J27+CEAVI!I27-CEAVI!J27+CEPLAN!I27-CEPLAN!J27+CEO!I27-CEO!J27+CESFI!I27-CESFI!J27+CERES!I27-CERES!J27+CESMO!I27-CESMO!J27)</f>
        <v>0</v>
      </c>
      <c r="K26" s="19">
        <f t="shared" si="0"/>
        <v>2</v>
      </c>
      <c r="L26" s="7">
        <f t="shared" si="1"/>
        <v>5800</v>
      </c>
      <c r="M26" s="23">
        <f t="shared" si="2"/>
        <v>0</v>
      </c>
    </row>
    <row r="27" spans="1:13" ht="75" x14ac:dyDescent="0.25">
      <c r="A27" s="33">
        <v>25</v>
      </c>
      <c r="B27" s="26" t="s">
        <v>73</v>
      </c>
      <c r="C27" s="34" t="s">
        <v>103</v>
      </c>
      <c r="D27" s="34" t="s">
        <v>104</v>
      </c>
      <c r="E27" s="26" t="s">
        <v>24</v>
      </c>
      <c r="F27" s="26" t="s">
        <v>70</v>
      </c>
      <c r="G27" s="27" t="s">
        <v>20</v>
      </c>
      <c r="H27" s="24">
        <v>3168</v>
      </c>
      <c r="I27" s="54">
        <f>SUM(REITORIA!I28+ESAG!I28+CEAD!I28+CEART!I28+FAED!I28+CEFID!I28+CCT!I28+CAV!I28+CEAVI!I28+CEPLAN!I28+CEO!I28+CESFI!I28+CERES!I28+CESMO!I28)</f>
        <v>2</v>
      </c>
      <c r="J27" s="6">
        <f>SUM(REITORIA!I28-REITORIA!J28+ESAG!I28-ESAG!J28+CEAD!I28-CEAD!J28+CEART!I28-CEART!J28+FAED!I28-FAED!J28+CEFID!I28-CEFID!J28+CCT!I28-CCT!J28+CAV!I28-CAV!J28+CEAVI!I28-CEAVI!J28+CEPLAN!I28-CEPLAN!J28+CEO!I28-CEO!J28+CESFI!I28-CESFI!J28+CERES!I28-CERES!J28+CESMO!I28-CESMO!J28)</f>
        <v>0</v>
      </c>
      <c r="K27" s="19">
        <f t="shared" si="0"/>
        <v>2</v>
      </c>
      <c r="L27" s="7">
        <f t="shared" si="1"/>
        <v>6336</v>
      </c>
      <c r="M27" s="23">
        <f t="shared" si="2"/>
        <v>0</v>
      </c>
    </row>
    <row r="28" spans="1:13" ht="75" x14ac:dyDescent="0.25">
      <c r="A28" s="32">
        <v>26</v>
      </c>
      <c r="B28" s="28" t="s">
        <v>73</v>
      </c>
      <c r="C28" s="28" t="s">
        <v>105</v>
      </c>
      <c r="D28" s="28" t="s">
        <v>106</v>
      </c>
      <c r="E28" s="28" t="s">
        <v>18</v>
      </c>
      <c r="F28" s="28" t="s">
        <v>23</v>
      </c>
      <c r="G28" s="29" t="s">
        <v>20</v>
      </c>
      <c r="H28" s="25">
        <v>15633.99</v>
      </c>
      <c r="I28" s="54">
        <f>SUM(REITORIA!I29+ESAG!I29+CEAD!I29+CEART!I29+FAED!I29+CEFID!I29+CCT!I29+CAV!I29+CEAVI!I29+CEPLAN!I29+CEO!I29+CESFI!I29+CERES!I29+CESMO!I29)</f>
        <v>2</v>
      </c>
      <c r="J28" s="6">
        <f>SUM(REITORIA!I29-REITORIA!J29+ESAG!I29-ESAG!J29+CEAD!I29-CEAD!J29+CEART!I29-CEART!J29+FAED!I29-FAED!J29+CEFID!I29-CEFID!J29+CCT!I29-CCT!J29+CAV!I29-CAV!J29+CEAVI!I29-CEAVI!J29+CEPLAN!I29-CEPLAN!J29+CEO!I29-CEO!J29+CESFI!I29-CESFI!J29+CERES!I29-CERES!J29+CESMO!I29-CESMO!J29)</f>
        <v>0</v>
      </c>
      <c r="K28" s="19">
        <f t="shared" si="0"/>
        <v>2</v>
      </c>
      <c r="L28" s="7">
        <f t="shared" si="1"/>
        <v>31267.98</v>
      </c>
      <c r="M28" s="23">
        <f t="shared" si="2"/>
        <v>0</v>
      </c>
    </row>
    <row r="29" spans="1:13" ht="14.25" customHeight="1" x14ac:dyDescent="0.25">
      <c r="A29" s="55">
        <v>27</v>
      </c>
      <c r="B29" s="79" t="s">
        <v>132</v>
      </c>
      <c r="C29" s="80"/>
      <c r="D29" s="80"/>
      <c r="E29" s="80"/>
      <c r="F29" s="80"/>
      <c r="G29" s="80"/>
      <c r="H29" s="81"/>
      <c r="I29" s="54">
        <f>SUM(REITORIA!I30+ESAG!I30+CEAD!I30+CEART!I30+FAED!I30+CEFID!I30+CCT!I30+CAV!I30+CEAVI!I30+CEPLAN!I30+CEO!I30+CESFI!I30+CERES!I30+CESMO!I30)</f>
        <v>0</v>
      </c>
      <c r="J29" s="6">
        <f>SUM(REITORIA!I30-REITORIA!J30+ESAG!I30-ESAG!J30+CEAD!I30-CEAD!J30+CEART!I30-CEART!J30+FAED!I30-FAED!J30+CEFID!I30-CEFID!J30+CCT!I30-CCT!J30+CAV!I30-CAV!J30+CEAVI!I30-CEAVI!J30+CEPLAN!I30-CEPLAN!J30+CEO!I30-CEO!J30+CESFI!I30-CESFI!J30+CERES!I30-CERES!J30+CESMO!I30-CESMO!J30)</f>
        <v>0</v>
      </c>
      <c r="K29" s="19">
        <f t="shared" si="0"/>
        <v>0</v>
      </c>
      <c r="L29" s="7">
        <f t="shared" si="1"/>
        <v>0</v>
      </c>
      <c r="M29" s="23">
        <f t="shared" si="2"/>
        <v>0</v>
      </c>
    </row>
    <row r="30" spans="1:13" ht="75" x14ac:dyDescent="0.25">
      <c r="A30" s="33">
        <v>28</v>
      </c>
      <c r="B30" s="26" t="s">
        <v>73</v>
      </c>
      <c r="C30" s="34" t="s">
        <v>107</v>
      </c>
      <c r="D30" s="34" t="s">
        <v>108</v>
      </c>
      <c r="E30" s="26" t="s">
        <v>62</v>
      </c>
      <c r="F30" s="26" t="s">
        <v>109</v>
      </c>
      <c r="G30" s="27" t="s">
        <v>110</v>
      </c>
      <c r="H30" s="24">
        <v>513.05999999999995</v>
      </c>
      <c r="I30" s="54">
        <f>SUM(REITORIA!I31+ESAG!I31+CEAD!I31+CEART!I31+FAED!I31+CEFID!I31+CCT!I31+CAV!I31+CEAVI!I31+CEPLAN!I31+CEO!I31+CESFI!I31+CERES!I31+CESMO!I31)</f>
        <v>12</v>
      </c>
      <c r="J30" s="6">
        <f>SUM(REITORIA!I31-REITORIA!J31+ESAG!I31-ESAG!J31+CEAD!I31-CEAD!J31+CEART!I31-CEART!J31+FAED!I31-FAED!J31+CEFID!I31-CEFID!J31+CCT!I31-CCT!J31+CAV!I31-CAV!J31+CEAVI!I31-CEAVI!J31+CEPLAN!I31-CEPLAN!J31+CEO!I31-CEO!J31+CESFI!I31-CESFI!J31+CERES!I31-CERES!J31+CESMO!I31-CESMO!J31)</f>
        <v>0</v>
      </c>
      <c r="K30" s="19">
        <f t="shared" si="0"/>
        <v>12</v>
      </c>
      <c r="L30" s="7">
        <f t="shared" si="1"/>
        <v>6156.7199999999993</v>
      </c>
      <c r="M30" s="23">
        <f t="shared" si="2"/>
        <v>0</v>
      </c>
    </row>
    <row r="31" spans="1:13" ht="75" x14ac:dyDescent="0.25">
      <c r="A31" s="32">
        <v>29</v>
      </c>
      <c r="B31" s="28" t="s">
        <v>111</v>
      </c>
      <c r="C31" s="28" t="s">
        <v>112</v>
      </c>
      <c r="D31" s="28" t="s">
        <v>113</v>
      </c>
      <c r="E31" s="28" t="s">
        <v>62</v>
      </c>
      <c r="F31" s="28" t="s">
        <v>114</v>
      </c>
      <c r="G31" s="29" t="s">
        <v>110</v>
      </c>
      <c r="H31" s="25">
        <v>54.25</v>
      </c>
      <c r="I31" s="54">
        <f>SUM(REITORIA!I32+ESAG!I32+CEAD!I32+CEART!I32+FAED!I32+CEFID!I32+CCT!I32+CAV!I32+CEAVI!I32+CEPLAN!I32+CEO!I32+CESFI!I32+CERES!I32+CESMO!I32)</f>
        <v>30</v>
      </c>
      <c r="J31" s="6">
        <f>SUM(REITORIA!I32-REITORIA!J32+ESAG!I32-ESAG!J32+CEAD!I32-CEAD!J32+CEART!I32-CEART!J32+FAED!I32-FAED!J32+CEFID!I32-CEFID!J32+CCT!I32-CCT!J32+CAV!I32-CAV!J32+CEAVI!I32-CEAVI!J32+CEPLAN!I32-CEPLAN!J32+CEO!I32-CEO!J32+CESFI!I32-CESFI!J32+CERES!I32-CERES!J32+CESMO!I32-CESMO!J32)</f>
        <v>0</v>
      </c>
      <c r="K31" s="19">
        <f t="shared" si="0"/>
        <v>30</v>
      </c>
      <c r="L31" s="7">
        <f t="shared" si="1"/>
        <v>1627.5</v>
      </c>
      <c r="M31" s="23">
        <f t="shared" si="2"/>
        <v>0</v>
      </c>
    </row>
    <row r="32" spans="1:13" ht="45" x14ac:dyDescent="0.25">
      <c r="A32" s="33">
        <v>30</v>
      </c>
      <c r="B32" s="26" t="s">
        <v>115</v>
      </c>
      <c r="C32" s="34" t="s">
        <v>116</v>
      </c>
      <c r="D32" s="34" t="s">
        <v>117</v>
      </c>
      <c r="E32" s="26" t="s">
        <v>62</v>
      </c>
      <c r="F32" s="26" t="s">
        <v>114</v>
      </c>
      <c r="G32" s="27" t="s">
        <v>110</v>
      </c>
      <c r="H32" s="24">
        <v>89.6</v>
      </c>
      <c r="I32" s="54">
        <f>SUM(REITORIA!I33+ESAG!I33+CEAD!I33+CEART!I33+FAED!I33+CEFID!I33+CCT!I33+CAV!I33+CEAVI!I33+CEPLAN!I33+CEO!I33+CESFI!I33+CERES!I33+CESMO!I33)</f>
        <v>20</v>
      </c>
      <c r="J32" s="6">
        <f>SUM(REITORIA!I33-REITORIA!J33+ESAG!I33-ESAG!J33+CEAD!I33-CEAD!J33+CEART!I33-CEART!J33+FAED!I33-FAED!J33+CEFID!I33-CEFID!J33+CCT!I33-CCT!J33+CAV!I33-CAV!J33+CEAVI!I33-CEAVI!J33+CEPLAN!I33-CEPLAN!J33+CEO!I33-CEO!J33+CESFI!I33-CESFI!J33+CERES!I33-CERES!J33+CESMO!I33-CESMO!J33)</f>
        <v>0</v>
      </c>
      <c r="K32" s="19">
        <f t="shared" si="0"/>
        <v>20</v>
      </c>
      <c r="L32" s="7">
        <f t="shared" si="1"/>
        <v>1792</v>
      </c>
      <c r="M32" s="23">
        <f t="shared" si="2"/>
        <v>0</v>
      </c>
    </row>
    <row r="33" spans="1:13" ht="75" x14ac:dyDescent="0.25">
      <c r="A33" s="32">
        <v>31</v>
      </c>
      <c r="B33" s="28" t="s">
        <v>118</v>
      </c>
      <c r="C33" s="28" t="s">
        <v>119</v>
      </c>
      <c r="D33" s="28" t="s">
        <v>120</v>
      </c>
      <c r="E33" s="28" t="s">
        <v>53</v>
      </c>
      <c r="F33" s="28" t="s">
        <v>121</v>
      </c>
      <c r="G33" s="29" t="s">
        <v>20</v>
      </c>
      <c r="H33" s="25">
        <v>6200</v>
      </c>
      <c r="I33" s="54">
        <f>SUM(REITORIA!I34+ESAG!I34+CEAD!I34+CEART!I34+FAED!I34+CEFID!I34+CCT!I34+CAV!I34+CEAVI!I34+CEPLAN!I34+CEO!I34+CESFI!I34+CERES!I34+CESMO!I34)</f>
        <v>7</v>
      </c>
      <c r="J33" s="6">
        <f>SUM(REITORIA!I34-REITORIA!J34+ESAG!I34-ESAG!J34+CEAD!I34-CEAD!J34+CEART!I34-CEART!J34+FAED!I34-FAED!J34+CEFID!I34-CEFID!J34+CCT!I34-CCT!J34+CAV!I34-CAV!J34+CEAVI!I34-CEAVI!J34+CEPLAN!I34-CEPLAN!J34+CEO!I34-CEO!J34+CESFI!I34-CESFI!J34+CERES!I34-CERES!J34+CESMO!I34-CESMO!J34)</f>
        <v>0</v>
      </c>
      <c r="K33" s="19">
        <f t="shared" si="0"/>
        <v>7</v>
      </c>
      <c r="L33" s="7">
        <f t="shared" si="1"/>
        <v>43400</v>
      </c>
      <c r="M33" s="23">
        <f t="shared" si="2"/>
        <v>0</v>
      </c>
    </row>
    <row r="34" spans="1:13" ht="75" x14ac:dyDescent="0.25">
      <c r="A34" s="33">
        <v>32</v>
      </c>
      <c r="B34" s="26" t="s">
        <v>118</v>
      </c>
      <c r="C34" s="34" t="s">
        <v>122</v>
      </c>
      <c r="D34" s="34" t="s">
        <v>123</v>
      </c>
      <c r="E34" s="26" t="s">
        <v>53</v>
      </c>
      <c r="F34" s="26" t="s">
        <v>121</v>
      </c>
      <c r="G34" s="27" t="s">
        <v>20</v>
      </c>
      <c r="H34" s="24">
        <v>9000</v>
      </c>
      <c r="I34" s="54">
        <f>SUM(REITORIA!I35+ESAG!I35+CEAD!I35+CEART!I35+FAED!I35+CEFID!I35+CCT!I35+CAV!I35+CEAVI!I35+CEPLAN!I35+CEO!I35+CESFI!I35+CERES!I35+CESMO!I35)</f>
        <v>2</v>
      </c>
      <c r="J34" s="6">
        <f>SUM(REITORIA!I35-REITORIA!J35+ESAG!I35-ESAG!J35+CEAD!I35-CEAD!J35+CEART!I35-CEART!J35+FAED!I35-FAED!J35+CEFID!I35-CEFID!J35+CCT!I35-CCT!J35+CAV!I35-CAV!J35+CEAVI!I35-CEAVI!J35+CEPLAN!I35-CEPLAN!J35+CEO!I35-CEO!J35+CESFI!I35-CESFI!J35+CERES!I35-CERES!J35+CESMO!I35-CESMO!J35)</f>
        <v>0</v>
      </c>
      <c r="K34" s="19">
        <f t="shared" si="0"/>
        <v>2</v>
      </c>
      <c r="L34" s="7">
        <f t="shared" si="1"/>
        <v>18000</v>
      </c>
      <c r="M34" s="23">
        <f t="shared" si="2"/>
        <v>0</v>
      </c>
    </row>
    <row r="35" spans="1:13" ht="60" x14ac:dyDescent="0.25">
      <c r="A35" s="32">
        <v>33</v>
      </c>
      <c r="B35" s="28" t="s">
        <v>124</v>
      </c>
      <c r="C35" s="28" t="s">
        <v>125</v>
      </c>
      <c r="D35" s="28" t="s">
        <v>126</v>
      </c>
      <c r="E35" s="28" t="s">
        <v>18</v>
      </c>
      <c r="F35" s="28" t="s">
        <v>23</v>
      </c>
      <c r="G35" s="29" t="s">
        <v>20</v>
      </c>
      <c r="H35" s="25">
        <v>19000</v>
      </c>
      <c r="I35" s="54">
        <f>SUM(REITORIA!I36+ESAG!I36+CEAD!I36+CEART!I36+FAED!I36+CEFID!I36+CCT!I36+CAV!I36+CEAVI!I36+CEPLAN!I36+CEO!I36+CESFI!I36+CERES!I36+CESMO!I36)</f>
        <v>11</v>
      </c>
      <c r="J35" s="6">
        <f>SUM(REITORIA!I36-REITORIA!J36+ESAG!I36-ESAG!J36+CEAD!I36-CEAD!J36+CEART!I36-CEART!J36+FAED!I36-FAED!J36+CEFID!I36-CEFID!J36+CCT!I36-CCT!J36+CAV!I36-CAV!J36+CEAVI!I36-CEAVI!J36+CEPLAN!I36-CEPLAN!J36+CEO!I36-CEO!J36+CESFI!I36-CESFI!J36+CERES!I36-CERES!J36+CESMO!I36-CESMO!J36)</f>
        <v>0</v>
      </c>
      <c r="K35" s="19">
        <f t="shared" si="0"/>
        <v>11</v>
      </c>
      <c r="L35" s="7">
        <f t="shared" si="1"/>
        <v>209000</v>
      </c>
      <c r="M35" s="23">
        <f t="shared" si="2"/>
        <v>0</v>
      </c>
    </row>
    <row r="36" spans="1:13" ht="75" x14ac:dyDescent="0.25">
      <c r="A36" s="33">
        <v>34</v>
      </c>
      <c r="B36" s="26" t="s">
        <v>118</v>
      </c>
      <c r="C36" s="34" t="s">
        <v>127</v>
      </c>
      <c r="D36" s="34" t="s">
        <v>128</v>
      </c>
      <c r="E36" s="26" t="s">
        <v>18</v>
      </c>
      <c r="F36" s="26" t="s">
        <v>23</v>
      </c>
      <c r="G36" s="27" t="s">
        <v>20</v>
      </c>
      <c r="H36" s="24">
        <v>16500</v>
      </c>
      <c r="I36" s="54">
        <f>SUM(REITORIA!I37+ESAG!I37+CEAD!I37+CEART!I37+FAED!I37+CEFID!I37+CCT!I37+CAV!I37+CEAVI!I37+CEPLAN!I37+CEO!I37+CESFI!I37+CERES!I37+CESMO!I37)</f>
        <v>4</v>
      </c>
      <c r="J36" s="6">
        <f>SUM(REITORIA!I37-REITORIA!J37+ESAG!I37-ESAG!J37+CEAD!I37-CEAD!J37+CEART!I37-CEART!J37+FAED!I37-FAED!J37+CEFID!I37-CEFID!J37+CCT!I37-CCT!J37+CAV!I37-CAV!J37+CEAVI!I37-CEAVI!J37+CEPLAN!I37-CEPLAN!J37+CEO!I37-CEO!J37+CESFI!I37-CESFI!J37+CERES!I37-CERES!J37+CESMO!I37-CESMO!J37)</f>
        <v>0</v>
      </c>
      <c r="K36" s="19">
        <f t="shared" si="0"/>
        <v>4</v>
      </c>
      <c r="L36" s="7">
        <f t="shared" si="1"/>
        <v>66000</v>
      </c>
      <c r="M36" s="23">
        <f t="shared" si="2"/>
        <v>0</v>
      </c>
    </row>
    <row r="37" spans="1:13" ht="14.25" customHeight="1" x14ac:dyDescent="0.25">
      <c r="A37" s="55">
        <v>35</v>
      </c>
      <c r="B37" s="79" t="s">
        <v>132</v>
      </c>
      <c r="C37" s="80"/>
      <c r="D37" s="80"/>
      <c r="E37" s="80"/>
      <c r="F37" s="80"/>
      <c r="G37" s="80"/>
      <c r="H37" s="82"/>
      <c r="I37" s="54">
        <f>SUM(REITORIA!I38+ESAG!I38+CEAD!I38+CEART!I38+FAED!I38+CEFID!I38+CCT!I38+CAV!I38+CEAVI!I38+CEPLAN!I38+CEO!I38+CESFI!I38+CERES!I38+CESMO!I38)</f>
        <v>0</v>
      </c>
      <c r="J37" s="6">
        <f>SUM(REITORIA!I38-REITORIA!J38+ESAG!I38-ESAG!J38+CEAD!I38-CEAD!J38+CEART!I38-CEART!J38+FAED!I38-FAED!J38+CEFID!I38-CEFID!J38+CCT!I38-CCT!J38+CAV!I38-CAV!J38+CEAVI!I38-CEAVI!J38+CEPLAN!I38-CEPLAN!J38+CEO!I38-CEO!J38+CESFI!I38-CESFI!J38+CERES!I38-CERES!J38+CESMO!I38-CESMO!J38)</f>
        <v>0</v>
      </c>
      <c r="K37" s="19">
        <f t="shared" si="0"/>
        <v>0</v>
      </c>
      <c r="L37" s="7">
        <f t="shared" si="1"/>
        <v>0</v>
      </c>
      <c r="M37" s="23">
        <f t="shared" si="2"/>
        <v>0</v>
      </c>
    </row>
    <row r="38" spans="1:13" ht="60" x14ac:dyDescent="0.25">
      <c r="A38" s="32">
        <v>36</v>
      </c>
      <c r="B38" s="28" t="s">
        <v>124</v>
      </c>
      <c r="C38" s="28" t="s">
        <v>129</v>
      </c>
      <c r="D38" s="28" t="s">
        <v>130</v>
      </c>
      <c r="E38" s="28" t="s">
        <v>18</v>
      </c>
      <c r="F38" s="28" t="s">
        <v>22</v>
      </c>
      <c r="G38" s="29" t="s">
        <v>20</v>
      </c>
      <c r="H38" s="25">
        <v>9350</v>
      </c>
      <c r="I38" s="54">
        <f>SUM(REITORIA!I39+ESAG!I39+CEAD!I39+CEART!I39+FAED!I39+CEFID!I39+CCT!I39+CAV!I39+CEAVI!I39+CEPLAN!I39+CEO!I39+CESFI!I39+CERES!I39+CESMO!I39)</f>
        <v>25</v>
      </c>
      <c r="J38" s="6">
        <f>SUM(REITORIA!I39-REITORIA!J39+ESAG!I39-ESAG!J39+CEAD!I39-CEAD!J39+CEART!I39-CEART!J39+FAED!I39-FAED!J39+CEFID!I39-CEFID!J39+CCT!I39-CCT!J39+CAV!I39-CAV!J39+CEAVI!I39-CEAVI!J39+CEPLAN!I39-CEPLAN!J39+CEO!I39-CEO!J39+CESFI!I39-CESFI!J39+CERES!I39-CERES!J39+CESMO!I39-CESMO!J39)</f>
        <v>0</v>
      </c>
      <c r="K38" s="19">
        <f t="shared" si="0"/>
        <v>25</v>
      </c>
      <c r="L38" s="7">
        <f t="shared" si="1"/>
        <v>233750</v>
      </c>
      <c r="M38" s="23">
        <f t="shared" si="2"/>
        <v>0</v>
      </c>
    </row>
    <row r="39" spans="1:13" x14ac:dyDescent="0.25">
      <c r="K39" s="12">
        <f>SUM(K3:K38)</f>
        <v>2136</v>
      </c>
      <c r="L39" s="49">
        <f>SUM(L3:L38)</f>
        <v>10615205.530000001</v>
      </c>
      <c r="M39" s="50">
        <f>SUM(M3:M38)</f>
        <v>132000</v>
      </c>
    </row>
    <row r="40" spans="1:13" x14ac:dyDescent="0.25">
      <c r="M40" s="20"/>
    </row>
    <row r="41" spans="1:13" x14ac:dyDescent="0.25">
      <c r="M41" s="20"/>
    </row>
    <row r="42" spans="1:13" x14ac:dyDescent="0.25">
      <c r="B42" s="71" t="str">
        <f>A1</f>
        <v>PROCESSO: PE 1749/2023/UDESC</v>
      </c>
      <c r="C42" s="71"/>
      <c r="D42" s="71"/>
      <c r="M42" s="20"/>
    </row>
    <row r="43" spans="1:13" x14ac:dyDescent="0.25">
      <c r="B43" s="71" t="str">
        <f>C1</f>
        <v>OBJETO: AQUISIÇÃO DE EQUIPAMENTOS DE INFORMÁTICA PARA A UDESC</v>
      </c>
      <c r="C43" s="71"/>
      <c r="D43" s="71"/>
      <c r="M43" s="20"/>
    </row>
    <row r="44" spans="1:13" x14ac:dyDescent="0.25">
      <c r="B44" s="71" t="str">
        <f>G1</f>
        <v>VIGÊNCIA DA ATA: 06/03/2024 até 06/03/2025</v>
      </c>
      <c r="C44" s="71"/>
      <c r="D44" s="71"/>
      <c r="M44" s="20"/>
    </row>
    <row r="45" spans="1:13" x14ac:dyDescent="0.25">
      <c r="B45" s="41" t="s">
        <v>17</v>
      </c>
      <c r="C45" s="42"/>
      <c r="D45" s="51">
        <f>L39</f>
        <v>10615205.530000001</v>
      </c>
      <c r="M45" s="20"/>
    </row>
    <row r="46" spans="1:13" x14ac:dyDescent="0.25">
      <c r="B46" s="43" t="s">
        <v>9</v>
      </c>
      <c r="C46" s="44"/>
      <c r="D46" s="52">
        <f>M39</f>
        <v>132000</v>
      </c>
      <c r="M46" s="20"/>
    </row>
    <row r="47" spans="1:13" x14ac:dyDescent="0.25">
      <c r="B47" s="43" t="s">
        <v>10</v>
      </c>
      <c r="C47" s="44"/>
      <c r="D47" s="45"/>
      <c r="M47" s="20"/>
    </row>
    <row r="48" spans="1:13" x14ac:dyDescent="0.25">
      <c r="B48" s="46" t="s">
        <v>11</v>
      </c>
      <c r="C48" s="47"/>
      <c r="D48" s="48">
        <f>D46/D45</f>
        <v>1.2434992391522728E-2</v>
      </c>
      <c r="M48" s="20"/>
    </row>
    <row r="49" spans="2:13" x14ac:dyDescent="0.25">
      <c r="B49" s="72" t="s">
        <v>146</v>
      </c>
      <c r="C49" s="73"/>
      <c r="D49" s="73"/>
      <c r="M49" s="20"/>
    </row>
    <row r="50" spans="2:13" x14ac:dyDescent="0.25">
      <c r="M50" s="20"/>
    </row>
    <row r="51" spans="2:13" x14ac:dyDescent="0.25">
      <c r="M51" s="20"/>
    </row>
    <row r="52" spans="2:13" x14ac:dyDescent="0.25">
      <c r="M52" s="20"/>
    </row>
    <row r="53" spans="2:13" x14ac:dyDescent="0.25">
      <c r="M53" s="20"/>
    </row>
    <row r="54" spans="2:13" x14ac:dyDescent="0.25">
      <c r="M54" s="20"/>
    </row>
    <row r="55" spans="2:13" x14ac:dyDescent="0.25">
      <c r="M55" s="20"/>
    </row>
    <row r="56" spans="2:13" x14ac:dyDescent="0.25">
      <c r="M56" s="20"/>
    </row>
    <row r="57" spans="2:13" x14ac:dyDescent="0.25">
      <c r="M57" s="20"/>
    </row>
    <row r="58" spans="2:13" x14ac:dyDescent="0.25">
      <c r="M58" s="20"/>
    </row>
    <row r="59" spans="2:13" x14ac:dyDescent="0.25">
      <c r="M59" s="20"/>
    </row>
    <row r="60" spans="2:13" x14ac:dyDescent="0.25">
      <c r="M60" s="20"/>
    </row>
    <row r="61" spans="2:13" x14ac:dyDescent="0.25">
      <c r="M61" s="20"/>
    </row>
    <row r="62" spans="2:13" x14ac:dyDescent="0.25">
      <c r="M62" s="20"/>
    </row>
    <row r="63" spans="2:13" x14ac:dyDescent="0.25">
      <c r="M63" s="20"/>
    </row>
    <row r="64" spans="2:13" x14ac:dyDescent="0.25">
      <c r="M64" s="20"/>
    </row>
    <row r="65" spans="13:13" x14ac:dyDescent="0.25">
      <c r="M65" s="20"/>
    </row>
    <row r="66" spans="13:13" x14ac:dyDescent="0.25">
      <c r="M66" s="20"/>
    </row>
    <row r="67" spans="13:13" x14ac:dyDescent="0.25">
      <c r="M67" s="20"/>
    </row>
    <row r="68" spans="13:13" x14ac:dyDescent="0.25">
      <c r="M68" s="20"/>
    </row>
    <row r="69" spans="13:13" x14ac:dyDescent="0.25">
      <c r="M69" s="20"/>
    </row>
    <row r="70" spans="13:13" x14ac:dyDescent="0.25">
      <c r="M70" s="20"/>
    </row>
    <row r="71" spans="13:13" x14ac:dyDescent="0.25">
      <c r="M71" s="20"/>
    </row>
    <row r="72" spans="13:13" x14ac:dyDescent="0.25">
      <c r="M72" s="20"/>
    </row>
    <row r="73" spans="13:13" x14ac:dyDescent="0.25">
      <c r="M73" s="20"/>
    </row>
    <row r="74" spans="13:13" x14ac:dyDescent="0.25">
      <c r="M74" s="20"/>
    </row>
    <row r="75" spans="13:13" x14ac:dyDescent="0.25">
      <c r="M75" s="20"/>
    </row>
    <row r="76" spans="13:13" x14ac:dyDescent="0.25">
      <c r="M76" s="20"/>
    </row>
    <row r="77" spans="13:13" x14ac:dyDescent="0.25">
      <c r="M77" s="20"/>
    </row>
    <row r="78" spans="13:13" x14ac:dyDescent="0.25">
      <c r="M78" s="20"/>
    </row>
    <row r="79" spans="13:13" x14ac:dyDescent="0.25">
      <c r="M79" s="20"/>
    </row>
    <row r="80" spans="13:13" x14ac:dyDescent="0.25">
      <c r="M80" s="20"/>
    </row>
    <row r="81" spans="13:13" x14ac:dyDescent="0.25">
      <c r="M81" s="20"/>
    </row>
    <row r="82" spans="13:13" x14ac:dyDescent="0.25">
      <c r="M82" s="20"/>
    </row>
    <row r="83" spans="13:13" x14ac:dyDescent="0.25">
      <c r="M83" s="20"/>
    </row>
    <row r="84" spans="13:13" x14ac:dyDescent="0.25">
      <c r="M84" s="20"/>
    </row>
    <row r="85" spans="13:13" x14ac:dyDescent="0.25">
      <c r="M85" s="20"/>
    </row>
    <row r="86" spans="13:13" x14ac:dyDescent="0.25">
      <c r="M86" s="20"/>
    </row>
    <row r="87" spans="13:13" x14ac:dyDescent="0.25">
      <c r="M87" s="20"/>
    </row>
    <row r="88" spans="13:13" x14ac:dyDescent="0.25">
      <c r="M88" s="20"/>
    </row>
    <row r="89" spans="13:13" x14ac:dyDescent="0.25">
      <c r="M89" s="20"/>
    </row>
    <row r="90" spans="13:13" x14ac:dyDescent="0.25">
      <c r="M90" s="20"/>
    </row>
    <row r="91" spans="13:13" x14ac:dyDescent="0.25">
      <c r="M91" s="20"/>
    </row>
    <row r="92" spans="13:13" x14ac:dyDescent="0.25">
      <c r="M92" s="20"/>
    </row>
    <row r="93" spans="13:13" x14ac:dyDescent="0.25">
      <c r="M93" s="20"/>
    </row>
    <row r="94" spans="13:13" x14ac:dyDescent="0.25">
      <c r="M94" s="20"/>
    </row>
    <row r="95" spans="13:13" x14ac:dyDescent="0.25">
      <c r="M95" s="20"/>
    </row>
    <row r="96" spans="13:13" x14ac:dyDescent="0.25">
      <c r="M96" s="20"/>
    </row>
    <row r="97" spans="13:13" x14ac:dyDescent="0.25">
      <c r="M97" s="20"/>
    </row>
    <row r="98" spans="13:13" x14ac:dyDescent="0.25">
      <c r="M98" s="20"/>
    </row>
    <row r="99" spans="13:13" x14ac:dyDescent="0.25">
      <c r="M99" s="20"/>
    </row>
    <row r="100" spans="13:13" x14ac:dyDescent="0.25">
      <c r="M100" s="20"/>
    </row>
    <row r="101" spans="13:13" x14ac:dyDescent="0.25">
      <c r="M101" s="20"/>
    </row>
    <row r="102" spans="13:13" x14ac:dyDescent="0.25">
      <c r="M102" s="20"/>
    </row>
    <row r="103" spans="13:13" x14ac:dyDescent="0.25">
      <c r="M103" s="20"/>
    </row>
    <row r="104" spans="13:13" x14ac:dyDescent="0.25">
      <c r="M104" s="20"/>
    </row>
    <row r="105" spans="13:13" x14ac:dyDescent="0.25">
      <c r="M105" s="20"/>
    </row>
    <row r="106" spans="13:13" x14ac:dyDescent="0.25">
      <c r="M106" s="20"/>
    </row>
    <row r="107" spans="13:13" x14ac:dyDescent="0.25">
      <c r="M107" s="20"/>
    </row>
    <row r="108" spans="13:13" x14ac:dyDescent="0.25">
      <c r="M108" s="20"/>
    </row>
    <row r="109" spans="13:13" x14ac:dyDescent="0.25">
      <c r="M109" s="20"/>
    </row>
    <row r="110" spans="13:13" x14ac:dyDescent="0.25">
      <c r="M110" s="20"/>
    </row>
    <row r="111" spans="13:13" x14ac:dyDescent="0.25">
      <c r="M111" s="20"/>
    </row>
    <row r="112" spans="13:13" x14ac:dyDescent="0.25">
      <c r="M112" s="20"/>
    </row>
    <row r="113" spans="13:13" x14ac:dyDescent="0.25">
      <c r="M113" s="20"/>
    </row>
    <row r="114" spans="13:13" x14ac:dyDescent="0.25">
      <c r="M114" s="20"/>
    </row>
    <row r="115" spans="13:13" x14ac:dyDescent="0.25">
      <c r="M115" s="20"/>
    </row>
    <row r="116" spans="13:13" x14ac:dyDescent="0.25">
      <c r="M116" s="20"/>
    </row>
    <row r="117" spans="13:13" x14ac:dyDescent="0.25">
      <c r="M117" s="20"/>
    </row>
    <row r="118" spans="13:13" x14ac:dyDescent="0.25">
      <c r="M118" s="20"/>
    </row>
    <row r="119" spans="13:13" x14ac:dyDescent="0.25">
      <c r="M119" s="20"/>
    </row>
    <row r="120" spans="13:13" x14ac:dyDescent="0.25">
      <c r="M120" s="20"/>
    </row>
    <row r="121" spans="13:13" x14ac:dyDescent="0.25">
      <c r="M121" s="20"/>
    </row>
    <row r="122" spans="13:13" x14ac:dyDescent="0.25">
      <c r="M122" s="20"/>
    </row>
    <row r="123" spans="13:13" x14ac:dyDescent="0.25">
      <c r="M123" s="20"/>
    </row>
    <row r="124" spans="13:13" x14ac:dyDescent="0.25">
      <c r="M124" s="20"/>
    </row>
    <row r="125" spans="13:13" x14ac:dyDescent="0.25">
      <c r="M125" s="20"/>
    </row>
    <row r="126" spans="13:13" x14ac:dyDescent="0.25">
      <c r="M126" s="20"/>
    </row>
    <row r="127" spans="13:13" x14ac:dyDescent="0.25">
      <c r="M127" s="20"/>
    </row>
    <row r="128" spans="13:13" x14ac:dyDescent="0.25">
      <c r="M128" s="20"/>
    </row>
    <row r="129" spans="13:13" x14ac:dyDescent="0.25">
      <c r="M129" s="20"/>
    </row>
    <row r="130" spans="13:13" x14ac:dyDescent="0.25">
      <c r="M130" s="20"/>
    </row>
    <row r="131" spans="13:13" x14ac:dyDescent="0.25">
      <c r="M131" s="20"/>
    </row>
    <row r="132" spans="13:13" x14ac:dyDescent="0.25">
      <c r="M132" s="20"/>
    </row>
  </sheetData>
  <mergeCells count="12">
    <mergeCell ref="B44:D44"/>
    <mergeCell ref="B49:D49"/>
    <mergeCell ref="B42:D42"/>
    <mergeCell ref="G1:I1"/>
    <mergeCell ref="J1:M1"/>
    <mergeCell ref="B7:H7"/>
    <mergeCell ref="B11:H11"/>
    <mergeCell ref="B29:H29"/>
    <mergeCell ref="B37:H37"/>
    <mergeCell ref="A1:B1"/>
    <mergeCell ref="C1:F1"/>
    <mergeCell ref="B43:D43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zoomScaleNormal="100" workbookViewId="0">
      <selection activeCell="L9" sqref="L9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24.42578125" style="11" customWidth="1"/>
    <col min="4" max="4" width="25" style="11" customWidth="1"/>
    <col min="5" max="5" width="12.28515625" style="1" customWidth="1"/>
    <col min="6" max="7" width="14.85546875" style="1" customWidth="1"/>
    <col min="8" max="8" width="15.7109375" style="16" bestFit="1" customWidth="1"/>
    <col min="9" max="9" width="13.28515625" style="5" customWidth="1"/>
    <col min="10" max="10" width="13.28515625" style="12" customWidth="1"/>
    <col min="11" max="11" width="12.5703125" style="4" customWidth="1"/>
    <col min="12" max="26" width="13.7109375" style="2" customWidth="1"/>
    <col min="27" max="16384" width="9.7109375" style="2"/>
  </cols>
  <sheetData>
    <row r="1" spans="1:26" ht="25.9" customHeight="1" x14ac:dyDescent="0.25">
      <c r="A1" s="65" t="s">
        <v>25</v>
      </c>
      <c r="B1" s="66"/>
      <c r="C1" s="67" t="s">
        <v>131</v>
      </c>
      <c r="D1" s="68"/>
      <c r="E1" s="68"/>
      <c r="F1" s="68"/>
      <c r="G1" s="68"/>
      <c r="H1" s="69"/>
      <c r="I1" s="62" t="s">
        <v>26</v>
      </c>
      <c r="J1" s="63"/>
      <c r="K1" s="64"/>
      <c r="L1" s="57" t="s">
        <v>29</v>
      </c>
      <c r="M1" s="57" t="s">
        <v>29</v>
      </c>
      <c r="N1" s="57" t="s">
        <v>29</v>
      </c>
      <c r="O1" s="57" t="s">
        <v>29</v>
      </c>
      <c r="P1" s="57" t="s">
        <v>29</v>
      </c>
      <c r="Q1" s="57" t="s">
        <v>29</v>
      </c>
      <c r="R1" s="57" t="s">
        <v>29</v>
      </c>
      <c r="S1" s="57" t="s">
        <v>29</v>
      </c>
      <c r="T1" s="57" t="s">
        <v>29</v>
      </c>
      <c r="U1" s="57" t="s">
        <v>29</v>
      </c>
      <c r="V1" s="57" t="s">
        <v>29</v>
      </c>
      <c r="W1" s="57" t="s">
        <v>29</v>
      </c>
      <c r="X1" s="57" t="s">
        <v>29</v>
      </c>
      <c r="Y1" s="57" t="s">
        <v>29</v>
      </c>
      <c r="Z1" s="57" t="s">
        <v>29</v>
      </c>
    </row>
    <row r="2" spans="1:26" ht="23.1" customHeight="1" x14ac:dyDescent="0.25">
      <c r="A2" s="58" t="s">
        <v>133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s="3" customFormat="1" ht="30" x14ac:dyDescent="0.2">
      <c r="A3" s="13" t="s">
        <v>3</v>
      </c>
      <c r="B3" s="13" t="s">
        <v>15</v>
      </c>
      <c r="C3" s="13" t="s">
        <v>12</v>
      </c>
      <c r="D3" s="13" t="s">
        <v>28</v>
      </c>
      <c r="E3" s="14" t="s">
        <v>13</v>
      </c>
      <c r="F3" s="14" t="s">
        <v>14</v>
      </c>
      <c r="G3" s="14" t="s">
        <v>19</v>
      </c>
      <c r="H3" s="15" t="s">
        <v>16</v>
      </c>
      <c r="I3" s="9" t="s">
        <v>4</v>
      </c>
      <c r="J3" s="10" t="s">
        <v>0</v>
      </c>
      <c r="K3" s="8" t="s">
        <v>2</v>
      </c>
      <c r="L3" s="8" t="s">
        <v>1</v>
      </c>
      <c r="M3" s="8" t="s">
        <v>1</v>
      </c>
      <c r="N3" s="8" t="s">
        <v>1</v>
      </c>
      <c r="O3" s="8" t="s">
        <v>1</v>
      </c>
      <c r="P3" s="8" t="s">
        <v>1</v>
      </c>
      <c r="Q3" s="8" t="s">
        <v>1</v>
      </c>
      <c r="R3" s="8" t="s">
        <v>1</v>
      </c>
      <c r="S3" s="8" t="s">
        <v>1</v>
      </c>
      <c r="T3" s="8" t="s">
        <v>1</v>
      </c>
      <c r="U3" s="8" t="s">
        <v>1</v>
      </c>
      <c r="V3" s="8" t="s">
        <v>1</v>
      </c>
      <c r="W3" s="8" t="s">
        <v>1</v>
      </c>
      <c r="X3" s="8" t="s">
        <v>1</v>
      </c>
      <c r="Y3" s="8" t="s">
        <v>1</v>
      </c>
      <c r="Z3" s="8" t="s">
        <v>1</v>
      </c>
    </row>
    <row r="4" spans="1:26" ht="45" x14ac:dyDescent="0.25">
      <c r="A4" s="31">
        <v>1</v>
      </c>
      <c r="B4" s="26" t="s">
        <v>30</v>
      </c>
      <c r="C4" s="26" t="s">
        <v>31</v>
      </c>
      <c r="D4" s="26" t="s">
        <v>32</v>
      </c>
      <c r="E4" s="26" t="s">
        <v>18</v>
      </c>
      <c r="F4" s="26" t="s">
        <v>33</v>
      </c>
      <c r="G4" s="27" t="s">
        <v>20</v>
      </c>
      <c r="H4" s="24">
        <v>4703</v>
      </c>
      <c r="I4" s="37">
        <v>0</v>
      </c>
      <c r="J4" s="36">
        <f>I4-(SUM(L4:Z4))</f>
        <v>0</v>
      </c>
      <c r="K4" s="35" t="str">
        <f t="shared" ref="K4:K39" si="0">IF(J4&lt;0,"ATENÇÃO","OK")</f>
        <v>OK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45" x14ac:dyDescent="0.25">
      <c r="A5" s="32">
        <v>2</v>
      </c>
      <c r="B5" s="28" t="s">
        <v>30</v>
      </c>
      <c r="C5" s="28" t="s">
        <v>34</v>
      </c>
      <c r="D5" s="28" t="s">
        <v>35</v>
      </c>
      <c r="E5" s="28" t="s">
        <v>18</v>
      </c>
      <c r="F5" s="28" t="s">
        <v>36</v>
      </c>
      <c r="G5" s="29" t="s">
        <v>20</v>
      </c>
      <c r="H5" s="25">
        <v>6458</v>
      </c>
      <c r="I5" s="37">
        <v>60</v>
      </c>
      <c r="J5" s="36">
        <f t="shared" ref="J5:J39" si="1">I5-(SUM(L5:Z5))</f>
        <v>60</v>
      </c>
      <c r="K5" s="35" t="str">
        <f t="shared" si="0"/>
        <v>OK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30" x14ac:dyDescent="0.25">
      <c r="A6" s="33">
        <v>3</v>
      </c>
      <c r="B6" s="26" t="s">
        <v>37</v>
      </c>
      <c r="C6" s="34" t="s">
        <v>38</v>
      </c>
      <c r="D6" s="34" t="s">
        <v>39</v>
      </c>
      <c r="E6" s="26" t="s">
        <v>18</v>
      </c>
      <c r="F6" s="26" t="s">
        <v>40</v>
      </c>
      <c r="G6" s="27" t="s">
        <v>20</v>
      </c>
      <c r="H6" s="24">
        <v>4295.3900000000003</v>
      </c>
      <c r="I6" s="37">
        <v>0</v>
      </c>
      <c r="J6" s="36">
        <f t="shared" si="1"/>
        <v>0</v>
      </c>
      <c r="K6" s="35" t="str">
        <f t="shared" si="0"/>
        <v>OK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30" x14ac:dyDescent="0.25">
      <c r="A7" s="32">
        <v>4</v>
      </c>
      <c r="B7" s="28" t="s">
        <v>41</v>
      </c>
      <c r="C7" s="28" t="s">
        <v>42</v>
      </c>
      <c r="D7" s="28" t="s">
        <v>43</v>
      </c>
      <c r="E7" s="28" t="s">
        <v>18</v>
      </c>
      <c r="F7" s="28" t="s">
        <v>44</v>
      </c>
      <c r="G7" s="29" t="s">
        <v>20</v>
      </c>
      <c r="H7" s="25">
        <v>6600</v>
      </c>
      <c r="I7" s="37">
        <v>10</v>
      </c>
      <c r="J7" s="36">
        <f t="shared" si="1"/>
        <v>10</v>
      </c>
      <c r="K7" s="35" t="str">
        <f t="shared" si="0"/>
        <v>OK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x14ac:dyDescent="0.25">
      <c r="A8" s="38">
        <v>5</v>
      </c>
      <c r="B8" s="59" t="s">
        <v>132</v>
      </c>
      <c r="C8" s="60"/>
      <c r="D8" s="60"/>
      <c r="E8" s="60"/>
      <c r="F8" s="60"/>
      <c r="G8" s="60"/>
      <c r="H8" s="61"/>
      <c r="I8" s="37">
        <v>0</v>
      </c>
      <c r="J8" s="36">
        <f t="shared" si="1"/>
        <v>0</v>
      </c>
      <c r="K8" s="35" t="str">
        <f t="shared" si="0"/>
        <v>OK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30" x14ac:dyDescent="0.25">
      <c r="A9" s="33">
        <v>6</v>
      </c>
      <c r="B9" s="26" t="s">
        <v>45</v>
      </c>
      <c r="C9" s="34" t="s">
        <v>46</v>
      </c>
      <c r="D9" s="34" t="s">
        <v>47</v>
      </c>
      <c r="E9" s="26" t="s">
        <v>48</v>
      </c>
      <c r="F9" s="26" t="s">
        <v>49</v>
      </c>
      <c r="G9" s="27" t="s">
        <v>20</v>
      </c>
      <c r="H9" s="24">
        <v>670</v>
      </c>
      <c r="I9" s="37">
        <v>15</v>
      </c>
      <c r="J9" s="36">
        <f t="shared" si="1"/>
        <v>15</v>
      </c>
      <c r="K9" s="35" t="str">
        <f t="shared" si="0"/>
        <v>OK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45" x14ac:dyDescent="0.25">
      <c r="A10" s="32">
        <v>7</v>
      </c>
      <c r="B10" s="28" t="s">
        <v>50</v>
      </c>
      <c r="C10" s="28" t="s">
        <v>51</v>
      </c>
      <c r="D10" s="28" t="s">
        <v>52</v>
      </c>
      <c r="E10" s="28" t="s">
        <v>53</v>
      </c>
      <c r="F10" s="28" t="s">
        <v>54</v>
      </c>
      <c r="G10" s="29" t="s">
        <v>20</v>
      </c>
      <c r="H10" s="25">
        <v>1100</v>
      </c>
      <c r="I10" s="37">
        <v>0</v>
      </c>
      <c r="J10" s="36">
        <f t="shared" si="1"/>
        <v>0</v>
      </c>
      <c r="K10" s="35" t="str">
        <f t="shared" si="0"/>
        <v>OK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45" x14ac:dyDescent="0.25">
      <c r="A11" s="33">
        <v>8</v>
      </c>
      <c r="B11" s="26" t="s">
        <v>41</v>
      </c>
      <c r="C11" s="34" t="s">
        <v>55</v>
      </c>
      <c r="D11" s="34" t="s">
        <v>56</v>
      </c>
      <c r="E11" s="26" t="s">
        <v>57</v>
      </c>
      <c r="F11" s="26" t="s">
        <v>58</v>
      </c>
      <c r="G11" s="27" t="s">
        <v>20</v>
      </c>
      <c r="H11" s="24">
        <v>1200</v>
      </c>
      <c r="I11" s="37">
        <v>0</v>
      </c>
      <c r="J11" s="36">
        <f t="shared" si="1"/>
        <v>0</v>
      </c>
      <c r="K11" s="35" t="str">
        <f t="shared" si="0"/>
        <v>OK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x14ac:dyDescent="0.25">
      <c r="A12" s="38">
        <v>9</v>
      </c>
      <c r="B12" s="59" t="s">
        <v>132</v>
      </c>
      <c r="C12" s="60"/>
      <c r="D12" s="60"/>
      <c r="E12" s="60"/>
      <c r="F12" s="60"/>
      <c r="G12" s="60"/>
      <c r="H12" s="61"/>
      <c r="I12" s="37">
        <v>0</v>
      </c>
      <c r="J12" s="36">
        <f t="shared" si="1"/>
        <v>0</v>
      </c>
      <c r="K12" s="35" t="str">
        <f t="shared" si="0"/>
        <v>OK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60" x14ac:dyDescent="0.25">
      <c r="A13" s="32">
        <v>10</v>
      </c>
      <c r="B13" s="28" t="s">
        <v>59</v>
      </c>
      <c r="C13" s="28" t="s">
        <v>60</v>
      </c>
      <c r="D13" s="28" t="s">
        <v>61</v>
      </c>
      <c r="E13" s="28" t="s">
        <v>62</v>
      </c>
      <c r="F13" s="28" t="s">
        <v>63</v>
      </c>
      <c r="G13" s="29" t="s">
        <v>21</v>
      </c>
      <c r="H13" s="25">
        <v>4600</v>
      </c>
      <c r="I13" s="37">
        <v>0</v>
      </c>
      <c r="J13" s="36">
        <f t="shared" si="1"/>
        <v>0</v>
      </c>
      <c r="K13" s="35" t="str">
        <f t="shared" si="0"/>
        <v>OK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30" x14ac:dyDescent="0.25">
      <c r="A14" s="33">
        <v>11</v>
      </c>
      <c r="B14" s="26" t="s">
        <v>64</v>
      </c>
      <c r="C14" s="34" t="s">
        <v>65</v>
      </c>
      <c r="D14" s="34" t="s">
        <v>66</v>
      </c>
      <c r="E14" s="26" t="s">
        <v>53</v>
      </c>
      <c r="F14" s="26" t="s">
        <v>54</v>
      </c>
      <c r="G14" s="27" t="s">
        <v>20</v>
      </c>
      <c r="H14" s="24">
        <v>2200</v>
      </c>
      <c r="I14" s="37">
        <v>0</v>
      </c>
      <c r="J14" s="36">
        <f t="shared" si="1"/>
        <v>0</v>
      </c>
      <c r="K14" s="35" t="str">
        <f t="shared" si="0"/>
        <v>OK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60" x14ac:dyDescent="0.25">
      <c r="A15" s="32">
        <v>12</v>
      </c>
      <c r="B15" s="28" t="s">
        <v>67</v>
      </c>
      <c r="C15" s="28" t="s">
        <v>68</v>
      </c>
      <c r="D15" s="28" t="s">
        <v>69</v>
      </c>
      <c r="E15" s="28" t="s">
        <v>24</v>
      </c>
      <c r="F15" s="28" t="s">
        <v>70</v>
      </c>
      <c r="G15" s="29" t="s">
        <v>20</v>
      </c>
      <c r="H15" s="25">
        <v>39000</v>
      </c>
      <c r="I15" s="37">
        <v>0</v>
      </c>
      <c r="J15" s="36">
        <f t="shared" si="1"/>
        <v>0</v>
      </c>
      <c r="K15" s="35" t="str">
        <f t="shared" si="0"/>
        <v>OK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60" x14ac:dyDescent="0.25">
      <c r="A16" s="33">
        <v>13</v>
      </c>
      <c r="B16" s="26" t="s">
        <v>67</v>
      </c>
      <c r="C16" s="34" t="s">
        <v>71</v>
      </c>
      <c r="D16" s="34" t="s">
        <v>72</v>
      </c>
      <c r="E16" s="26" t="s">
        <v>24</v>
      </c>
      <c r="F16" s="26" t="s">
        <v>70</v>
      </c>
      <c r="G16" s="27" t="s">
        <v>20</v>
      </c>
      <c r="H16" s="24">
        <v>48000</v>
      </c>
      <c r="I16" s="37">
        <v>0</v>
      </c>
      <c r="J16" s="36">
        <f t="shared" si="1"/>
        <v>0</v>
      </c>
      <c r="K16" s="35" t="str">
        <f t="shared" si="0"/>
        <v>OK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45" x14ac:dyDescent="0.25">
      <c r="A17" s="32">
        <v>14</v>
      </c>
      <c r="B17" s="28" t="s">
        <v>73</v>
      </c>
      <c r="C17" s="28" t="s">
        <v>74</v>
      </c>
      <c r="D17" s="28" t="s">
        <v>75</v>
      </c>
      <c r="E17" s="28" t="s">
        <v>62</v>
      </c>
      <c r="F17" s="28" t="s">
        <v>63</v>
      </c>
      <c r="G17" s="29" t="s">
        <v>21</v>
      </c>
      <c r="H17" s="25">
        <v>3069</v>
      </c>
      <c r="I17" s="37">
        <v>0</v>
      </c>
      <c r="J17" s="36">
        <f t="shared" si="1"/>
        <v>0</v>
      </c>
      <c r="K17" s="35" t="str">
        <f t="shared" si="0"/>
        <v>OK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30" x14ac:dyDescent="0.25">
      <c r="A18" s="33">
        <v>15</v>
      </c>
      <c r="B18" s="26" t="s">
        <v>76</v>
      </c>
      <c r="C18" s="34" t="s">
        <v>77</v>
      </c>
      <c r="D18" s="34" t="s">
        <v>78</v>
      </c>
      <c r="E18" s="26" t="s">
        <v>18</v>
      </c>
      <c r="F18" s="26" t="s">
        <v>22</v>
      </c>
      <c r="G18" s="27" t="s">
        <v>20</v>
      </c>
      <c r="H18" s="24">
        <v>16500</v>
      </c>
      <c r="I18" s="37">
        <v>0</v>
      </c>
      <c r="J18" s="36">
        <f t="shared" si="1"/>
        <v>0</v>
      </c>
      <c r="K18" s="35" t="str">
        <f t="shared" si="0"/>
        <v>OK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45" x14ac:dyDescent="0.25">
      <c r="A19" s="32">
        <v>16</v>
      </c>
      <c r="B19" s="28" t="s">
        <v>73</v>
      </c>
      <c r="C19" s="28" t="s">
        <v>79</v>
      </c>
      <c r="D19" s="28" t="s">
        <v>80</v>
      </c>
      <c r="E19" s="28" t="s">
        <v>18</v>
      </c>
      <c r="F19" s="28" t="s">
        <v>22</v>
      </c>
      <c r="G19" s="29" t="s">
        <v>20</v>
      </c>
      <c r="H19" s="25">
        <v>18503.099999999999</v>
      </c>
      <c r="I19" s="37">
        <v>0</v>
      </c>
      <c r="J19" s="36">
        <f t="shared" si="1"/>
        <v>0</v>
      </c>
      <c r="K19" s="35" t="str">
        <f t="shared" si="0"/>
        <v>OK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45" x14ac:dyDescent="0.25">
      <c r="A20" s="33">
        <v>17</v>
      </c>
      <c r="B20" s="26" t="s">
        <v>81</v>
      </c>
      <c r="C20" s="34" t="s">
        <v>82</v>
      </c>
      <c r="D20" s="34" t="s">
        <v>83</v>
      </c>
      <c r="E20" s="26" t="s">
        <v>18</v>
      </c>
      <c r="F20" s="26" t="s">
        <v>22</v>
      </c>
      <c r="G20" s="27" t="s">
        <v>20</v>
      </c>
      <c r="H20" s="24">
        <v>35550</v>
      </c>
      <c r="I20" s="37">
        <v>0</v>
      </c>
      <c r="J20" s="36">
        <f t="shared" si="1"/>
        <v>0</v>
      </c>
      <c r="K20" s="35" t="str">
        <f t="shared" si="0"/>
        <v>OK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60" x14ac:dyDescent="0.25">
      <c r="A21" s="32">
        <v>18</v>
      </c>
      <c r="B21" s="28" t="s">
        <v>59</v>
      </c>
      <c r="C21" s="28" t="s">
        <v>84</v>
      </c>
      <c r="D21" s="28" t="s">
        <v>85</v>
      </c>
      <c r="E21" s="28" t="s">
        <v>62</v>
      </c>
      <c r="F21" s="28" t="s">
        <v>86</v>
      </c>
      <c r="G21" s="29" t="s">
        <v>20</v>
      </c>
      <c r="H21" s="25">
        <v>5590</v>
      </c>
      <c r="I21" s="37">
        <v>0</v>
      </c>
      <c r="J21" s="36">
        <f t="shared" si="1"/>
        <v>0</v>
      </c>
      <c r="K21" s="35" t="str">
        <f t="shared" si="0"/>
        <v>OK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60" x14ac:dyDescent="0.25">
      <c r="A22" s="33">
        <v>19</v>
      </c>
      <c r="B22" s="26" t="s">
        <v>59</v>
      </c>
      <c r="C22" s="34" t="s">
        <v>87</v>
      </c>
      <c r="D22" s="34" t="s">
        <v>88</v>
      </c>
      <c r="E22" s="26" t="s">
        <v>24</v>
      </c>
      <c r="F22" s="26" t="s">
        <v>89</v>
      </c>
      <c r="G22" s="27" t="s">
        <v>20</v>
      </c>
      <c r="H22" s="24">
        <v>18980</v>
      </c>
      <c r="I22" s="37">
        <v>0</v>
      </c>
      <c r="J22" s="36">
        <f t="shared" si="1"/>
        <v>0</v>
      </c>
      <c r="K22" s="35" t="str">
        <f t="shared" si="0"/>
        <v>OK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45" x14ac:dyDescent="0.25">
      <c r="A23" s="32">
        <v>20</v>
      </c>
      <c r="B23" s="28" t="s">
        <v>73</v>
      </c>
      <c r="C23" s="28" t="s">
        <v>90</v>
      </c>
      <c r="D23" s="28" t="s">
        <v>91</v>
      </c>
      <c r="E23" s="28" t="s">
        <v>24</v>
      </c>
      <c r="F23" s="28" t="s">
        <v>92</v>
      </c>
      <c r="G23" s="29" t="s">
        <v>20</v>
      </c>
      <c r="H23" s="25">
        <v>7959</v>
      </c>
      <c r="I23" s="37">
        <v>0</v>
      </c>
      <c r="J23" s="36">
        <f t="shared" si="1"/>
        <v>0</v>
      </c>
      <c r="K23" s="35" t="str">
        <f t="shared" si="0"/>
        <v>OK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45" x14ac:dyDescent="0.25">
      <c r="A24" s="33">
        <v>21</v>
      </c>
      <c r="B24" s="26" t="s">
        <v>73</v>
      </c>
      <c r="C24" s="34" t="s">
        <v>93</v>
      </c>
      <c r="D24" s="34" t="s">
        <v>94</v>
      </c>
      <c r="E24" s="26" t="s">
        <v>18</v>
      </c>
      <c r="F24" s="26" t="s">
        <v>23</v>
      </c>
      <c r="G24" s="27" t="s">
        <v>20</v>
      </c>
      <c r="H24" s="24">
        <v>10499.99</v>
      </c>
      <c r="I24" s="37">
        <v>0</v>
      </c>
      <c r="J24" s="36">
        <f t="shared" si="1"/>
        <v>0</v>
      </c>
      <c r="K24" s="35" t="str">
        <f t="shared" si="0"/>
        <v>OK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45" x14ac:dyDescent="0.25">
      <c r="A25" s="32">
        <v>22</v>
      </c>
      <c r="B25" s="28" t="s">
        <v>73</v>
      </c>
      <c r="C25" s="28" t="s">
        <v>95</v>
      </c>
      <c r="D25" s="28" t="s">
        <v>96</v>
      </c>
      <c r="E25" s="28" t="s">
        <v>62</v>
      </c>
      <c r="F25" s="28" t="s">
        <v>63</v>
      </c>
      <c r="G25" s="29" t="s">
        <v>21</v>
      </c>
      <c r="H25" s="25">
        <v>289.08</v>
      </c>
      <c r="I25" s="37">
        <v>0</v>
      </c>
      <c r="J25" s="36">
        <f t="shared" si="1"/>
        <v>0</v>
      </c>
      <c r="K25" s="35" t="str">
        <f t="shared" si="0"/>
        <v>OK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30" x14ac:dyDescent="0.25">
      <c r="A26" s="33">
        <v>23</v>
      </c>
      <c r="B26" s="26" t="s">
        <v>76</v>
      </c>
      <c r="C26" s="34" t="s">
        <v>97</v>
      </c>
      <c r="D26" s="34" t="s">
        <v>98</v>
      </c>
      <c r="E26" s="26" t="s">
        <v>62</v>
      </c>
      <c r="F26" s="26" t="s">
        <v>99</v>
      </c>
      <c r="G26" s="27" t="s">
        <v>20</v>
      </c>
      <c r="H26" s="24">
        <v>3940</v>
      </c>
      <c r="I26" s="37">
        <v>0</v>
      </c>
      <c r="J26" s="36">
        <f t="shared" si="1"/>
        <v>0</v>
      </c>
      <c r="K26" s="35" t="str">
        <f t="shared" si="0"/>
        <v>OK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45" x14ac:dyDescent="0.25">
      <c r="A27" s="32">
        <v>24</v>
      </c>
      <c r="B27" s="28" t="s">
        <v>100</v>
      </c>
      <c r="C27" s="28" t="s">
        <v>101</v>
      </c>
      <c r="D27" s="28" t="s">
        <v>102</v>
      </c>
      <c r="E27" s="28" t="s">
        <v>24</v>
      </c>
      <c r="F27" s="28" t="s">
        <v>70</v>
      </c>
      <c r="G27" s="29" t="s">
        <v>20</v>
      </c>
      <c r="H27" s="25">
        <v>2900</v>
      </c>
      <c r="I27" s="37">
        <v>0</v>
      </c>
      <c r="J27" s="36">
        <f t="shared" si="1"/>
        <v>0</v>
      </c>
      <c r="K27" s="35" t="str">
        <f t="shared" si="0"/>
        <v>OK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45" x14ac:dyDescent="0.25">
      <c r="A28" s="33">
        <v>25</v>
      </c>
      <c r="B28" s="26" t="s">
        <v>73</v>
      </c>
      <c r="C28" s="34" t="s">
        <v>103</v>
      </c>
      <c r="D28" s="34" t="s">
        <v>104</v>
      </c>
      <c r="E28" s="26" t="s">
        <v>24</v>
      </c>
      <c r="F28" s="26" t="s">
        <v>70</v>
      </c>
      <c r="G28" s="27" t="s">
        <v>20</v>
      </c>
      <c r="H28" s="24">
        <v>3168</v>
      </c>
      <c r="I28" s="37">
        <v>0</v>
      </c>
      <c r="J28" s="36">
        <f t="shared" si="1"/>
        <v>0</v>
      </c>
      <c r="K28" s="35" t="str">
        <f t="shared" si="0"/>
        <v>OK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45" x14ac:dyDescent="0.25">
      <c r="A29" s="32">
        <v>26</v>
      </c>
      <c r="B29" s="28" t="s">
        <v>73</v>
      </c>
      <c r="C29" s="28" t="s">
        <v>105</v>
      </c>
      <c r="D29" s="28" t="s">
        <v>106</v>
      </c>
      <c r="E29" s="28" t="s">
        <v>18</v>
      </c>
      <c r="F29" s="28" t="s">
        <v>23</v>
      </c>
      <c r="G29" s="29" t="s">
        <v>20</v>
      </c>
      <c r="H29" s="25">
        <v>15633.99</v>
      </c>
      <c r="I29" s="37">
        <v>0</v>
      </c>
      <c r="J29" s="36">
        <f t="shared" si="1"/>
        <v>0</v>
      </c>
      <c r="K29" s="35" t="str">
        <f t="shared" si="0"/>
        <v>OK</v>
      </c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x14ac:dyDescent="0.25">
      <c r="A30" s="38">
        <v>27</v>
      </c>
      <c r="B30" s="59" t="s">
        <v>132</v>
      </c>
      <c r="C30" s="60"/>
      <c r="D30" s="60"/>
      <c r="E30" s="60"/>
      <c r="F30" s="60"/>
      <c r="G30" s="60"/>
      <c r="H30" s="61"/>
      <c r="I30" s="37">
        <v>0</v>
      </c>
      <c r="J30" s="36">
        <f t="shared" si="1"/>
        <v>0</v>
      </c>
      <c r="K30" s="35" t="str">
        <f t="shared" si="0"/>
        <v>OK</v>
      </c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45" x14ac:dyDescent="0.25">
      <c r="A31" s="33">
        <v>28</v>
      </c>
      <c r="B31" s="26" t="s">
        <v>73</v>
      </c>
      <c r="C31" s="34" t="s">
        <v>107</v>
      </c>
      <c r="D31" s="34" t="s">
        <v>108</v>
      </c>
      <c r="E31" s="26" t="s">
        <v>62</v>
      </c>
      <c r="F31" s="26" t="s">
        <v>109</v>
      </c>
      <c r="G31" s="27" t="s">
        <v>110</v>
      </c>
      <c r="H31" s="24">
        <v>513.05999999999995</v>
      </c>
      <c r="I31" s="37">
        <v>0</v>
      </c>
      <c r="J31" s="36">
        <f t="shared" si="1"/>
        <v>0</v>
      </c>
      <c r="K31" s="35" t="str">
        <f t="shared" si="0"/>
        <v>OK</v>
      </c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45" x14ac:dyDescent="0.25">
      <c r="A32" s="32">
        <v>29</v>
      </c>
      <c r="B32" s="28" t="s">
        <v>111</v>
      </c>
      <c r="C32" s="28" t="s">
        <v>112</v>
      </c>
      <c r="D32" s="28" t="s">
        <v>113</v>
      </c>
      <c r="E32" s="28" t="s">
        <v>62</v>
      </c>
      <c r="F32" s="28" t="s">
        <v>114</v>
      </c>
      <c r="G32" s="29" t="s">
        <v>110</v>
      </c>
      <c r="H32" s="25">
        <v>54.25</v>
      </c>
      <c r="I32" s="37">
        <v>0</v>
      </c>
      <c r="J32" s="36">
        <f t="shared" si="1"/>
        <v>0</v>
      </c>
      <c r="K32" s="35" t="str">
        <f t="shared" si="0"/>
        <v>OK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45" x14ac:dyDescent="0.25">
      <c r="A33" s="33">
        <v>30</v>
      </c>
      <c r="B33" s="26" t="s">
        <v>115</v>
      </c>
      <c r="C33" s="34" t="s">
        <v>116</v>
      </c>
      <c r="D33" s="34" t="s">
        <v>117</v>
      </c>
      <c r="E33" s="26" t="s">
        <v>62</v>
      </c>
      <c r="F33" s="26" t="s">
        <v>114</v>
      </c>
      <c r="G33" s="27" t="s">
        <v>110</v>
      </c>
      <c r="H33" s="24">
        <v>89.6</v>
      </c>
      <c r="I33" s="37">
        <v>0</v>
      </c>
      <c r="J33" s="36">
        <f t="shared" si="1"/>
        <v>0</v>
      </c>
      <c r="K33" s="35" t="str">
        <f t="shared" si="0"/>
        <v>OK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45" x14ac:dyDescent="0.25">
      <c r="A34" s="32">
        <v>31</v>
      </c>
      <c r="B34" s="28" t="s">
        <v>118</v>
      </c>
      <c r="C34" s="28" t="s">
        <v>119</v>
      </c>
      <c r="D34" s="28" t="s">
        <v>120</v>
      </c>
      <c r="E34" s="28" t="s">
        <v>53</v>
      </c>
      <c r="F34" s="28" t="s">
        <v>121</v>
      </c>
      <c r="G34" s="29" t="s">
        <v>20</v>
      </c>
      <c r="H34" s="25">
        <v>6200</v>
      </c>
      <c r="I34" s="37">
        <v>0</v>
      </c>
      <c r="J34" s="36">
        <f t="shared" si="1"/>
        <v>0</v>
      </c>
      <c r="K34" s="35" t="str">
        <f t="shared" si="0"/>
        <v>OK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45" x14ac:dyDescent="0.25">
      <c r="A35" s="33">
        <v>32</v>
      </c>
      <c r="B35" s="26" t="s">
        <v>118</v>
      </c>
      <c r="C35" s="34" t="s">
        <v>122</v>
      </c>
      <c r="D35" s="34" t="s">
        <v>123</v>
      </c>
      <c r="E35" s="26" t="s">
        <v>53</v>
      </c>
      <c r="F35" s="26" t="s">
        <v>121</v>
      </c>
      <c r="G35" s="27" t="s">
        <v>20</v>
      </c>
      <c r="H35" s="24">
        <v>9000</v>
      </c>
      <c r="I35" s="37">
        <v>0</v>
      </c>
      <c r="J35" s="36">
        <f t="shared" si="1"/>
        <v>0</v>
      </c>
      <c r="K35" s="35" t="str">
        <f t="shared" si="0"/>
        <v>OK</v>
      </c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45" x14ac:dyDescent="0.25">
      <c r="A36" s="32">
        <v>33</v>
      </c>
      <c r="B36" s="28" t="s">
        <v>124</v>
      </c>
      <c r="C36" s="28" t="s">
        <v>125</v>
      </c>
      <c r="D36" s="28" t="s">
        <v>126</v>
      </c>
      <c r="E36" s="28" t="s">
        <v>18</v>
      </c>
      <c r="F36" s="28" t="s">
        <v>23</v>
      </c>
      <c r="G36" s="29" t="s">
        <v>20</v>
      </c>
      <c r="H36" s="25">
        <v>19000</v>
      </c>
      <c r="I36" s="37">
        <v>0</v>
      </c>
      <c r="J36" s="36">
        <f t="shared" si="1"/>
        <v>0</v>
      </c>
      <c r="K36" s="35" t="str">
        <f t="shared" si="0"/>
        <v>OK</v>
      </c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45" x14ac:dyDescent="0.25">
      <c r="A37" s="33">
        <v>34</v>
      </c>
      <c r="B37" s="26" t="s">
        <v>118</v>
      </c>
      <c r="C37" s="34" t="s">
        <v>127</v>
      </c>
      <c r="D37" s="34" t="s">
        <v>128</v>
      </c>
      <c r="E37" s="26" t="s">
        <v>18</v>
      </c>
      <c r="F37" s="26" t="s">
        <v>23</v>
      </c>
      <c r="G37" s="27" t="s">
        <v>20</v>
      </c>
      <c r="H37" s="24">
        <v>16500</v>
      </c>
      <c r="I37" s="37">
        <v>0</v>
      </c>
      <c r="J37" s="36">
        <f t="shared" si="1"/>
        <v>0</v>
      </c>
      <c r="K37" s="35" t="str">
        <f t="shared" si="0"/>
        <v>OK</v>
      </c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x14ac:dyDescent="0.25">
      <c r="A38" s="38">
        <v>35</v>
      </c>
      <c r="B38" s="59" t="s">
        <v>132</v>
      </c>
      <c r="C38" s="60"/>
      <c r="D38" s="60"/>
      <c r="E38" s="60"/>
      <c r="F38" s="60"/>
      <c r="G38" s="60"/>
      <c r="H38" s="61"/>
      <c r="I38" s="37">
        <v>0</v>
      </c>
      <c r="J38" s="36">
        <f t="shared" si="1"/>
        <v>0</v>
      </c>
      <c r="K38" s="35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30" x14ac:dyDescent="0.25">
      <c r="A39" s="32">
        <v>36</v>
      </c>
      <c r="B39" s="28" t="s">
        <v>124</v>
      </c>
      <c r="C39" s="28" t="s">
        <v>129</v>
      </c>
      <c r="D39" s="28" t="s">
        <v>130</v>
      </c>
      <c r="E39" s="28" t="s">
        <v>18</v>
      </c>
      <c r="F39" s="28" t="s">
        <v>22</v>
      </c>
      <c r="G39" s="29" t="s">
        <v>20</v>
      </c>
      <c r="H39" s="25">
        <v>9350</v>
      </c>
      <c r="I39" s="37">
        <v>0</v>
      </c>
      <c r="J39" s="36">
        <f t="shared" si="1"/>
        <v>0</v>
      </c>
      <c r="K39" s="35" t="str">
        <f t="shared" si="0"/>
        <v>OK</v>
      </c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x14ac:dyDescent="0.25">
      <c r="L40" s="30">
        <f>SUMPRODUCT($H$4:$H$39,L4:L39)</f>
        <v>0</v>
      </c>
      <c r="M40" s="30">
        <f t="shared" ref="M40:Z40" si="2">SUMPRODUCT($H$4:$H$39,M4:M39)</f>
        <v>0</v>
      </c>
      <c r="N40" s="30">
        <f t="shared" si="2"/>
        <v>0</v>
      </c>
      <c r="O40" s="30">
        <f t="shared" si="2"/>
        <v>0</v>
      </c>
      <c r="P40" s="30">
        <f t="shared" si="2"/>
        <v>0</v>
      </c>
      <c r="Q40" s="30">
        <f t="shared" si="2"/>
        <v>0</v>
      </c>
      <c r="R40" s="30">
        <f t="shared" si="2"/>
        <v>0</v>
      </c>
      <c r="S40" s="30">
        <f t="shared" si="2"/>
        <v>0</v>
      </c>
      <c r="T40" s="30">
        <f t="shared" si="2"/>
        <v>0</v>
      </c>
      <c r="U40" s="30">
        <f t="shared" si="2"/>
        <v>0</v>
      </c>
      <c r="V40" s="30">
        <f t="shared" si="2"/>
        <v>0</v>
      </c>
      <c r="W40" s="30">
        <f t="shared" si="2"/>
        <v>0</v>
      </c>
      <c r="X40" s="30">
        <f t="shared" si="2"/>
        <v>0</v>
      </c>
      <c r="Y40" s="30">
        <f t="shared" si="2"/>
        <v>0</v>
      </c>
      <c r="Z40" s="30">
        <f t="shared" si="2"/>
        <v>0</v>
      </c>
    </row>
  </sheetData>
  <mergeCells count="23">
    <mergeCell ref="B38:H38"/>
    <mergeCell ref="U1:U2"/>
    <mergeCell ref="O1:O2"/>
    <mergeCell ref="P1:P2"/>
    <mergeCell ref="Q1:Q2"/>
    <mergeCell ref="R1:R2"/>
    <mergeCell ref="S1:S2"/>
    <mergeCell ref="T1:T2"/>
    <mergeCell ref="A1:B1"/>
    <mergeCell ref="C1:H1"/>
    <mergeCell ref="I1:K1"/>
    <mergeCell ref="L1:L2"/>
    <mergeCell ref="M1:M2"/>
    <mergeCell ref="Y1:Y2"/>
    <mergeCell ref="Z1:Z2"/>
    <mergeCell ref="B8:H8"/>
    <mergeCell ref="B12:H12"/>
    <mergeCell ref="B30:H30"/>
    <mergeCell ref="N1:N2"/>
    <mergeCell ref="A2:K2"/>
    <mergeCell ref="V1:V2"/>
    <mergeCell ref="W1:W2"/>
    <mergeCell ref="X1:X2"/>
  </mergeCells>
  <conditionalFormatting sqref="L4:Z39">
    <cfRule type="cellIs" dxfId="38" priority="1" operator="greaterThan">
      <formula>0</formula>
    </cfRule>
    <cfRule type="cellIs" dxfId="37" priority="2" operator="greaterThan">
      <formula>0</formula>
    </cfRule>
    <cfRule type="cellIs" dxfId="36" priority="3" operator="greaterThan">
      <formula>1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zoomScaleNormal="100" workbookViewId="0">
      <selection activeCell="L9" sqref="L9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24.42578125" style="11" customWidth="1"/>
    <col min="4" max="4" width="25" style="11" customWidth="1"/>
    <col min="5" max="5" width="12.28515625" style="1" customWidth="1"/>
    <col min="6" max="7" width="14.85546875" style="1" customWidth="1"/>
    <col min="8" max="8" width="15.7109375" style="16" bestFit="1" customWidth="1"/>
    <col min="9" max="9" width="13.28515625" style="5" customWidth="1"/>
    <col min="10" max="10" width="13.28515625" style="12" customWidth="1"/>
    <col min="11" max="11" width="12.5703125" style="4" customWidth="1"/>
    <col min="12" max="26" width="13.7109375" style="2" customWidth="1"/>
    <col min="27" max="16384" width="9.7109375" style="2"/>
  </cols>
  <sheetData>
    <row r="1" spans="1:26" ht="25.9" customHeight="1" x14ac:dyDescent="0.25">
      <c r="A1" s="65" t="s">
        <v>25</v>
      </c>
      <c r="B1" s="66"/>
      <c r="C1" s="67" t="s">
        <v>131</v>
      </c>
      <c r="D1" s="68"/>
      <c r="E1" s="68"/>
      <c r="F1" s="68"/>
      <c r="G1" s="68"/>
      <c r="H1" s="69"/>
      <c r="I1" s="62" t="s">
        <v>26</v>
      </c>
      <c r="J1" s="63"/>
      <c r="K1" s="64"/>
      <c r="L1" s="57" t="s">
        <v>29</v>
      </c>
      <c r="M1" s="57" t="s">
        <v>29</v>
      </c>
      <c r="N1" s="57" t="s">
        <v>29</v>
      </c>
      <c r="O1" s="57" t="s">
        <v>29</v>
      </c>
      <c r="P1" s="57" t="s">
        <v>29</v>
      </c>
      <c r="Q1" s="57" t="s">
        <v>29</v>
      </c>
      <c r="R1" s="57" t="s">
        <v>29</v>
      </c>
      <c r="S1" s="57" t="s">
        <v>29</v>
      </c>
      <c r="T1" s="57" t="s">
        <v>29</v>
      </c>
      <c r="U1" s="57" t="s">
        <v>29</v>
      </c>
      <c r="V1" s="57" t="s">
        <v>29</v>
      </c>
      <c r="W1" s="57" t="s">
        <v>29</v>
      </c>
      <c r="X1" s="57" t="s">
        <v>29</v>
      </c>
      <c r="Y1" s="57" t="s">
        <v>29</v>
      </c>
      <c r="Z1" s="57" t="s">
        <v>29</v>
      </c>
    </row>
    <row r="2" spans="1:26" ht="23.1" customHeight="1" x14ac:dyDescent="0.25">
      <c r="A2" s="58" t="s">
        <v>134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s="3" customFormat="1" ht="30" x14ac:dyDescent="0.2">
      <c r="A3" s="13" t="s">
        <v>3</v>
      </c>
      <c r="B3" s="13" t="s">
        <v>15</v>
      </c>
      <c r="C3" s="13" t="s">
        <v>12</v>
      </c>
      <c r="D3" s="13" t="s">
        <v>28</v>
      </c>
      <c r="E3" s="14" t="s">
        <v>13</v>
      </c>
      <c r="F3" s="14" t="s">
        <v>14</v>
      </c>
      <c r="G3" s="14" t="s">
        <v>19</v>
      </c>
      <c r="H3" s="15" t="s">
        <v>16</v>
      </c>
      <c r="I3" s="9" t="s">
        <v>4</v>
      </c>
      <c r="J3" s="10" t="s">
        <v>0</v>
      </c>
      <c r="K3" s="8" t="s">
        <v>2</v>
      </c>
      <c r="L3" s="8" t="s">
        <v>1</v>
      </c>
      <c r="M3" s="8" t="s">
        <v>1</v>
      </c>
      <c r="N3" s="8" t="s">
        <v>1</v>
      </c>
      <c r="O3" s="8" t="s">
        <v>1</v>
      </c>
      <c r="P3" s="8" t="s">
        <v>1</v>
      </c>
      <c r="Q3" s="8" t="s">
        <v>1</v>
      </c>
      <c r="R3" s="8" t="s">
        <v>1</v>
      </c>
      <c r="S3" s="8" t="s">
        <v>1</v>
      </c>
      <c r="T3" s="8" t="s">
        <v>1</v>
      </c>
      <c r="U3" s="8" t="s">
        <v>1</v>
      </c>
      <c r="V3" s="8" t="s">
        <v>1</v>
      </c>
      <c r="W3" s="8" t="s">
        <v>1</v>
      </c>
      <c r="X3" s="8" t="s">
        <v>1</v>
      </c>
      <c r="Y3" s="8" t="s">
        <v>1</v>
      </c>
      <c r="Z3" s="8" t="s">
        <v>1</v>
      </c>
    </row>
    <row r="4" spans="1:26" ht="45" x14ac:dyDescent="0.25">
      <c r="A4" s="31">
        <v>1</v>
      </c>
      <c r="B4" s="26" t="s">
        <v>30</v>
      </c>
      <c r="C4" s="26" t="s">
        <v>31</v>
      </c>
      <c r="D4" s="26" t="s">
        <v>32</v>
      </c>
      <c r="E4" s="26" t="s">
        <v>18</v>
      </c>
      <c r="F4" s="26" t="s">
        <v>33</v>
      </c>
      <c r="G4" s="27" t="s">
        <v>20</v>
      </c>
      <c r="H4" s="24">
        <v>4703</v>
      </c>
      <c r="I4" s="37">
        <v>0</v>
      </c>
      <c r="J4" s="36">
        <f>I4-(SUM(L4:Z4))</f>
        <v>0</v>
      </c>
      <c r="K4" s="35" t="str">
        <f t="shared" ref="K4:K39" si="0">IF(J4&lt;0,"ATENÇÃO","OK")</f>
        <v>OK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45" x14ac:dyDescent="0.25">
      <c r="A5" s="32">
        <v>2</v>
      </c>
      <c r="B5" s="28" t="s">
        <v>30</v>
      </c>
      <c r="C5" s="28" t="s">
        <v>34</v>
      </c>
      <c r="D5" s="28" t="s">
        <v>35</v>
      </c>
      <c r="E5" s="28" t="s">
        <v>18</v>
      </c>
      <c r="F5" s="28" t="s">
        <v>36</v>
      </c>
      <c r="G5" s="29" t="s">
        <v>20</v>
      </c>
      <c r="H5" s="25">
        <v>6458</v>
      </c>
      <c r="I5" s="37">
        <v>75</v>
      </c>
      <c r="J5" s="36">
        <f t="shared" ref="J5:J39" si="1">I5-(SUM(L5:Z5))</f>
        <v>75</v>
      </c>
      <c r="K5" s="35" t="str">
        <f t="shared" si="0"/>
        <v>OK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30" x14ac:dyDescent="0.25">
      <c r="A6" s="33">
        <v>3</v>
      </c>
      <c r="B6" s="26" t="s">
        <v>37</v>
      </c>
      <c r="C6" s="34" t="s">
        <v>38</v>
      </c>
      <c r="D6" s="34" t="s">
        <v>39</v>
      </c>
      <c r="E6" s="26" t="s">
        <v>18</v>
      </c>
      <c r="F6" s="26" t="s">
        <v>40</v>
      </c>
      <c r="G6" s="27" t="s">
        <v>20</v>
      </c>
      <c r="H6" s="24">
        <v>4295.3900000000003</v>
      </c>
      <c r="I6" s="37">
        <v>0</v>
      </c>
      <c r="J6" s="36">
        <f t="shared" si="1"/>
        <v>0</v>
      </c>
      <c r="K6" s="35" t="str">
        <f t="shared" si="0"/>
        <v>OK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30" x14ac:dyDescent="0.25">
      <c r="A7" s="32">
        <v>4</v>
      </c>
      <c r="B7" s="28" t="s">
        <v>41</v>
      </c>
      <c r="C7" s="28" t="s">
        <v>42</v>
      </c>
      <c r="D7" s="28" t="s">
        <v>43</v>
      </c>
      <c r="E7" s="28" t="s">
        <v>18</v>
      </c>
      <c r="F7" s="28" t="s">
        <v>44</v>
      </c>
      <c r="G7" s="29" t="s">
        <v>20</v>
      </c>
      <c r="H7" s="25">
        <v>6600</v>
      </c>
      <c r="I7" s="37">
        <v>10</v>
      </c>
      <c r="J7" s="36">
        <f t="shared" si="1"/>
        <v>10</v>
      </c>
      <c r="K7" s="35" t="str">
        <f t="shared" si="0"/>
        <v>OK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x14ac:dyDescent="0.25">
      <c r="A8" s="38">
        <v>5</v>
      </c>
      <c r="B8" s="59" t="s">
        <v>132</v>
      </c>
      <c r="C8" s="60"/>
      <c r="D8" s="60"/>
      <c r="E8" s="60"/>
      <c r="F8" s="60"/>
      <c r="G8" s="60"/>
      <c r="H8" s="61"/>
      <c r="I8" s="37">
        <v>0</v>
      </c>
      <c r="J8" s="36">
        <f t="shared" si="1"/>
        <v>0</v>
      </c>
      <c r="K8" s="35" t="str">
        <f t="shared" si="0"/>
        <v>OK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30" x14ac:dyDescent="0.25">
      <c r="A9" s="33">
        <v>6</v>
      </c>
      <c r="B9" s="26" t="s">
        <v>45</v>
      </c>
      <c r="C9" s="34" t="s">
        <v>46</v>
      </c>
      <c r="D9" s="34" t="s">
        <v>47</v>
      </c>
      <c r="E9" s="26" t="s">
        <v>48</v>
      </c>
      <c r="F9" s="26" t="s">
        <v>49</v>
      </c>
      <c r="G9" s="27" t="s">
        <v>20</v>
      </c>
      <c r="H9" s="24">
        <v>670</v>
      </c>
      <c r="I9" s="37">
        <v>0</v>
      </c>
      <c r="J9" s="36">
        <f t="shared" si="1"/>
        <v>0</v>
      </c>
      <c r="K9" s="35" t="str">
        <f t="shared" si="0"/>
        <v>OK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45" x14ac:dyDescent="0.25">
      <c r="A10" s="32">
        <v>7</v>
      </c>
      <c r="B10" s="28" t="s">
        <v>50</v>
      </c>
      <c r="C10" s="28" t="s">
        <v>51</v>
      </c>
      <c r="D10" s="28" t="s">
        <v>52</v>
      </c>
      <c r="E10" s="28" t="s">
        <v>53</v>
      </c>
      <c r="F10" s="28" t="s">
        <v>54</v>
      </c>
      <c r="G10" s="29" t="s">
        <v>20</v>
      </c>
      <c r="H10" s="25">
        <v>1100</v>
      </c>
      <c r="I10" s="37">
        <v>20</v>
      </c>
      <c r="J10" s="36">
        <f t="shared" si="1"/>
        <v>20</v>
      </c>
      <c r="K10" s="35" t="str">
        <f t="shared" si="0"/>
        <v>OK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45" x14ac:dyDescent="0.25">
      <c r="A11" s="33">
        <v>8</v>
      </c>
      <c r="B11" s="26" t="s">
        <v>41</v>
      </c>
      <c r="C11" s="34" t="s">
        <v>55</v>
      </c>
      <c r="D11" s="34" t="s">
        <v>56</v>
      </c>
      <c r="E11" s="26" t="s">
        <v>57</v>
      </c>
      <c r="F11" s="26" t="s">
        <v>58</v>
      </c>
      <c r="G11" s="27" t="s">
        <v>20</v>
      </c>
      <c r="H11" s="24">
        <v>1200</v>
      </c>
      <c r="I11" s="37">
        <v>0</v>
      </c>
      <c r="J11" s="36">
        <f t="shared" si="1"/>
        <v>0</v>
      </c>
      <c r="K11" s="35" t="str">
        <f t="shared" si="0"/>
        <v>OK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x14ac:dyDescent="0.25">
      <c r="A12" s="38">
        <v>9</v>
      </c>
      <c r="B12" s="59" t="s">
        <v>132</v>
      </c>
      <c r="C12" s="60"/>
      <c r="D12" s="60"/>
      <c r="E12" s="60"/>
      <c r="F12" s="60"/>
      <c r="G12" s="60"/>
      <c r="H12" s="61"/>
      <c r="I12" s="37">
        <v>0</v>
      </c>
      <c r="J12" s="36">
        <f t="shared" si="1"/>
        <v>0</v>
      </c>
      <c r="K12" s="35" t="str">
        <f t="shared" si="0"/>
        <v>OK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60" x14ac:dyDescent="0.25">
      <c r="A13" s="32">
        <v>10</v>
      </c>
      <c r="B13" s="28" t="s">
        <v>59</v>
      </c>
      <c r="C13" s="28" t="s">
        <v>60</v>
      </c>
      <c r="D13" s="28" t="s">
        <v>61</v>
      </c>
      <c r="E13" s="28" t="s">
        <v>62</v>
      </c>
      <c r="F13" s="28" t="s">
        <v>63</v>
      </c>
      <c r="G13" s="29" t="s">
        <v>21</v>
      </c>
      <c r="H13" s="25">
        <v>4600</v>
      </c>
      <c r="I13" s="37">
        <v>0</v>
      </c>
      <c r="J13" s="36">
        <f t="shared" si="1"/>
        <v>0</v>
      </c>
      <c r="K13" s="35" t="str">
        <f t="shared" si="0"/>
        <v>OK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30" x14ac:dyDescent="0.25">
      <c r="A14" s="33">
        <v>11</v>
      </c>
      <c r="B14" s="26" t="s">
        <v>64</v>
      </c>
      <c r="C14" s="34" t="s">
        <v>65</v>
      </c>
      <c r="D14" s="34" t="s">
        <v>66</v>
      </c>
      <c r="E14" s="26" t="s">
        <v>53</v>
      </c>
      <c r="F14" s="26" t="s">
        <v>54</v>
      </c>
      <c r="G14" s="27" t="s">
        <v>20</v>
      </c>
      <c r="H14" s="24">
        <v>2200</v>
      </c>
      <c r="I14" s="37">
        <v>0</v>
      </c>
      <c r="J14" s="36">
        <f t="shared" si="1"/>
        <v>0</v>
      </c>
      <c r="K14" s="35" t="str">
        <f t="shared" si="0"/>
        <v>OK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60" x14ac:dyDescent="0.25">
      <c r="A15" s="32">
        <v>12</v>
      </c>
      <c r="B15" s="28" t="s">
        <v>67</v>
      </c>
      <c r="C15" s="28" t="s">
        <v>68</v>
      </c>
      <c r="D15" s="28" t="s">
        <v>69</v>
      </c>
      <c r="E15" s="28" t="s">
        <v>24</v>
      </c>
      <c r="F15" s="28" t="s">
        <v>70</v>
      </c>
      <c r="G15" s="29" t="s">
        <v>20</v>
      </c>
      <c r="H15" s="25">
        <v>39000</v>
      </c>
      <c r="I15" s="37">
        <v>1</v>
      </c>
      <c r="J15" s="36">
        <f t="shared" si="1"/>
        <v>1</v>
      </c>
      <c r="K15" s="35" t="str">
        <f t="shared" si="0"/>
        <v>OK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60" x14ac:dyDescent="0.25">
      <c r="A16" s="33">
        <v>13</v>
      </c>
      <c r="B16" s="26" t="s">
        <v>67</v>
      </c>
      <c r="C16" s="34" t="s">
        <v>71</v>
      </c>
      <c r="D16" s="34" t="s">
        <v>72</v>
      </c>
      <c r="E16" s="26" t="s">
        <v>24</v>
      </c>
      <c r="F16" s="26" t="s">
        <v>70</v>
      </c>
      <c r="G16" s="27" t="s">
        <v>20</v>
      </c>
      <c r="H16" s="24">
        <v>48000</v>
      </c>
      <c r="I16" s="37">
        <v>0</v>
      </c>
      <c r="J16" s="36">
        <f t="shared" si="1"/>
        <v>0</v>
      </c>
      <c r="K16" s="35" t="str">
        <f t="shared" si="0"/>
        <v>OK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45" x14ac:dyDescent="0.25">
      <c r="A17" s="32">
        <v>14</v>
      </c>
      <c r="B17" s="28" t="s">
        <v>73</v>
      </c>
      <c r="C17" s="28" t="s">
        <v>74</v>
      </c>
      <c r="D17" s="28" t="s">
        <v>75</v>
      </c>
      <c r="E17" s="28" t="s">
        <v>62</v>
      </c>
      <c r="F17" s="28" t="s">
        <v>63</v>
      </c>
      <c r="G17" s="29" t="s">
        <v>21</v>
      </c>
      <c r="H17" s="25">
        <v>3069</v>
      </c>
      <c r="I17" s="37">
        <v>0</v>
      </c>
      <c r="J17" s="36">
        <f t="shared" si="1"/>
        <v>0</v>
      </c>
      <c r="K17" s="35" t="str">
        <f t="shared" si="0"/>
        <v>OK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30" x14ac:dyDescent="0.25">
      <c r="A18" s="33">
        <v>15</v>
      </c>
      <c r="B18" s="26" t="s">
        <v>76</v>
      </c>
      <c r="C18" s="34" t="s">
        <v>77</v>
      </c>
      <c r="D18" s="34" t="s">
        <v>78</v>
      </c>
      <c r="E18" s="26" t="s">
        <v>18</v>
      </c>
      <c r="F18" s="26" t="s">
        <v>22</v>
      </c>
      <c r="G18" s="27" t="s">
        <v>20</v>
      </c>
      <c r="H18" s="24">
        <v>16500</v>
      </c>
      <c r="I18" s="37">
        <v>0</v>
      </c>
      <c r="J18" s="36">
        <f t="shared" si="1"/>
        <v>0</v>
      </c>
      <c r="K18" s="35" t="str">
        <f t="shared" si="0"/>
        <v>OK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45" x14ac:dyDescent="0.25">
      <c r="A19" s="32">
        <v>16</v>
      </c>
      <c r="B19" s="28" t="s">
        <v>73</v>
      </c>
      <c r="C19" s="28" t="s">
        <v>79</v>
      </c>
      <c r="D19" s="28" t="s">
        <v>80</v>
      </c>
      <c r="E19" s="28" t="s">
        <v>18</v>
      </c>
      <c r="F19" s="28" t="s">
        <v>22</v>
      </c>
      <c r="G19" s="29" t="s">
        <v>20</v>
      </c>
      <c r="H19" s="25">
        <v>18503.099999999999</v>
      </c>
      <c r="I19" s="37">
        <v>0</v>
      </c>
      <c r="J19" s="36">
        <f t="shared" si="1"/>
        <v>0</v>
      </c>
      <c r="K19" s="35" t="str">
        <f t="shared" si="0"/>
        <v>OK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45" x14ac:dyDescent="0.25">
      <c r="A20" s="33">
        <v>17</v>
      </c>
      <c r="B20" s="26" t="s">
        <v>81</v>
      </c>
      <c r="C20" s="34" t="s">
        <v>82</v>
      </c>
      <c r="D20" s="34" t="s">
        <v>83</v>
      </c>
      <c r="E20" s="26" t="s">
        <v>18</v>
      </c>
      <c r="F20" s="26" t="s">
        <v>22</v>
      </c>
      <c r="G20" s="27" t="s">
        <v>20</v>
      </c>
      <c r="H20" s="24">
        <v>35550</v>
      </c>
      <c r="I20" s="37">
        <v>3</v>
      </c>
      <c r="J20" s="36">
        <f t="shared" si="1"/>
        <v>3</v>
      </c>
      <c r="K20" s="35" t="str">
        <f t="shared" si="0"/>
        <v>OK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60" x14ac:dyDescent="0.25">
      <c r="A21" s="32">
        <v>18</v>
      </c>
      <c r="B21" s="28" t="s">
        <v>59</v>
      </c>
      <c r="C21" s="28" t="s">
        <v>84</v>
      </c>
      <c r="D21" s="28" t="s">
        <v>85</v>
      </c>
      <c r="E21" s="28" t="s">
        <v>62</v>
      </c>
      <c r="F21" s="28" t="s">
        <v>86</v>
      </c>
      <c r="G21" s="29" t="s">
        <v>20</v>
      </c>
      <c r="H21" s="25">
        <v>5590</v>
      </c>
      <c r="I21" s="37">
        <v>0</v>
      </c>
      <c r="J21" s="36">
        <f t="shared" si="1"/>
        <v>0</v>
      </c>
      <c r="K21" s="35" t="str">
        <f t="shared" si="0"/>
        <v>OK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60" x14ac:dyDescent="0.25">
      <c r="A22" s="33">
        <v>19</v>
      </c>
      <c r="B22" s="26" t="s">
        <v>59</v>
      </c>
      <c r="C22" s="34" t="s">
        <v>87</v>
      </c>
      <c r="D22" s="34" t="s">
        <v>88</v>
      </c>
      <c r="E22" s="26" t="s">
        <v>24</v>
      </c>
      <c r="F22" s="26" t="s">
        <v>89</v>
      </c>
      <c r="G22" s="27" t="s">
        <v>20</v>
      </c>
      <c r="H22" s="24">
        <v>18980</v>
      </c>
      <c r="I22" s="37">
        <v>0</v>
      </c>
      <c r="J22" s="36">
        <f t="shared" si="1"/>
        <v>0</v>
      </c>
      <c r="K22" s="35" t="str">
        <f t="shared" si="0"/>
        <v>OK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45" x14ac:dyDescent="0.25">
      <c r="A23" s="32">
        <v>20</v>
      </c>
      <c r="B23" s="28" t="s">
        <v>73</v>
      </c>
      <c r="C23" s="28" t="s">
        <v>90</v>
      </c>
      <c r="D23" s="28" t="s">
        <v>91</v>
      </c>
      <c r="E23" s="28" t="s">
        <v>24</v>
      </c>
      <c r="F23" s="28" t="s">
        <v>92</v>
      </c>
      <c r="G23" s="29" t="s">
        <v>20</v>
      </c>
      <c r="H23" s="25">
        <v>7959</v>
      </c>
      <c r="I23" s="37">
        <v>0</v>
      </c>
      <c r="J23" s="36">
        <f t="shared" si="1"/>
        <v>0</v>
      </c>
      <c r="K23" s="35" t="str">
        <f t="shared" si="0"/>
        <v>OK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45" x14ac:dyDescent="0.25">
      <c r="A24" s="33">
        <v>21</v>
      </c>
      <c r="B24" s="26" t="s">
        <v>73</v>
      </c>
      <c r="C24" s="34" t="s">
        <v>93</v>
      </c>
      <c r="D24" s="34" t="s">
        <v>94</v>
      </c>
      <c r="E24" s="26" t="s">
        <v>18</v>
      </c>
      <c r="F24" s="26" t="s">
        <v>23</v>
      </c>
      <c r="G24" s="27" t="s">
        <v>20</v>
      </c>
      <c r="H24" s="24">
        <v>10499.99</v>
      </c>
      <c r="I24" s="37">
        <v>0</v>
      </c>
      <c r="J24" s="36">
        <f t="shared" si="1"/>
        <v>0</v>
      </c>
      <c r="K24" s="35" t="str">
        <f t="shared" si="0"/>
        <v>OK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45" x14ac:dyDescent="0.25">
      <c r="A25" s="32">
        <v>22</v>
      </c>
      <c r="B25" s="28" t="s">
        <v>73</v>
      </c>
      <c r="C25" s="28" t="s">
        <v>95</v>
      </c>
      <c r="D25" s="28" t="s">
        <v>96</v>
      </c>
      <c r="E25" s="28" t="s">
        <v>62</v>
      </c>
      <c r="F25" s="28" t="s">
        <v>63</v>
      </c>
      <c r="G25" s="29" t="s">
        <v>21</v>
      </c>
      <c r="H25" s="25">
        <v>289.08</v>
      </c>
      <c r="I25" s="37">
        <v>0</v>
      </c>
      <c r="J25" s="36">
        <f t="shared" si="1"/>
        <v>0</v>
      </c>
      <c r="K25" s="35" t="str">
        <f t="shared" si="0"/>
        <v>OK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30" x14ac:dyDescent="0.25">
      <c r="A26" s="33">
        <v>23</v>
      </c>
      <c r="B26" s="26" t="s">
        <v>76</v>
      </c>
      <c r="C26" s="34" t="s">
        <v>97</v>
      </c>
      <c r="D26" s="34" t="s">
        <v>98</v>
      </c>
      <c r="E26" s="26" t="s">
        <v>62</v>
      </c>
      <c r="F26" s="26" t="s">
        <v>99</v>
      </c>
      <c r="G26" s="27" t="s">
        <v>20</v>
      </c>
      <c r="H26" s="24">
        <v>3940</v>
      </c>
      <c r="I26" s="37">
        <v>0</v>
      </c>
      <c r="J26" s="36">
        <f t="shared" si="1"/>
        <v>0</v>
      </c>
      <c r="K26" s="35" t="str">
        <f t="shared" si="0"/>
        <v>OK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45" x14ac:dyDescent="0.25">
      <c r="A27" s="32">
        <v>24</v>
      </c>
      <c r="B27" s="28" t="s">
        <v>100</v>
      </c>
      <c r="C27" s="28" t="s">
        <v>101</v>
      </c>
      <c r="D27" s="28" t="s">
        <v>102</v>
      </c>
      <c r="E27" s="28" t="s">
        <v>24</v>
      </c>
      <c r="F27" s="28" t="s">
        <v>70</v>
      </c>
      <c r="G27" s="29" t="s">
        <v>20</v>
      </c>
      <c r="H27" s="25">
        <v>2900</v>
      </c>
      <c r="I27" s="37">
        <v>0</v>
      </c>
      <c r="J27" s="36">
        <f t="shared" si="1"/>
        <v>0</v>
      </c>
      <c r="K27" s="35" t="str">
        <f t="shared" si="0"/>
        <v>OK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45" x14ac:dyDescent="0.25">
      <c r="A28" s="33">
        <v>25</v>
      </c>
      <c r="B28" s="26" t="s">
        <v>73</v>
      </c>
      <c r="C28" s="34" t="s">
        <v>103</v>
      </c>
      <c r="D28" s="34" t="s">
        <v>104</v>
      </c>
      <c r="E28" s="26" t="s">
        <v>24</v>
      </c>
      <c r="F28" s="26" t="s">
        <v>70</v>
      </c>
      <c r="G28" s="27" t="s">
        <v>20</v>
      </c>
      <c r="H28" s="24">
        <v>3168</v>
      </c>
      <c r="I28" s="37">
        <v>0</v>
      </c>
      <c r="J28" s="36">
        <f t="shared" si="1"/>
        <v>0</v>
      </c>
      <c r="K28" s="35" t="str">
        <f t="shared" si="0"/>
        <v>OK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45" x14ac:dyDescent="0.25">
      <c r="A29" s="32">
        <v>26</v>
      </c>
      <c r="B29" s="28" t="s">
        <v>73</v>
      </c>
      <c r="C29" s="28" t="s">
        <v>105</v>
      </c>
      <c r="D29" s="28" t="s">
        <v>106</v>
      </c>
      <c r="E29" s="28" t="s">
        <v>18</v>
      </c>
      <c r="F29" s="28" t="s">
        <v>23</v>
      </c>
      <c r="G29" s="29" t="s">
        <v>20</v>
      </c>
      <c r="H29" s="25">
        <v>15633.99</v>
      </c>
      <c r="I29" s="37">
        <v>0</v>
      </c>
      <c r="J29" s="36">
        <f t="shared" si="1"/>
        <v>0</v>
      </c>
      <c r="K29" s="35" t="str">
        <f t="shared" si="0"/>
        <v>OK</v>
      </c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x14ac:dyDescent="0.25">
      <c r="A30" s="38">
        <v>27</v>
      </c>
      <c r="B30" s="59" t="s">
        <v>132</v>
      </c>
      <c r="C30" s="60"/>
      <c r="D30" s="60"/>
      <c r="E30" s="60"/>
      <c r="F30" s="60"/>
      <c r="G30" s="60"/>
      <c r="H30" s="61"/>
      <c r="I30" s="37">
        <v>0</v>
      </c>
      <c r="J30" s="36">
        <f t="shared" si="1"/>
        <v>0</v>
      </c>
      <c r="K30" s="35" t="str">
        <f t="shared" si="0"/>
        <v>OK</v>
      </c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45" x14ac:dyDescent="0.25">
      <c r="A31" s="33">
        <v>28</v>
      </c>
      <c r="B31" s="26" t="s">
        <v>73</v>
      </c>
      <c r="C31" s="34" t="s">
        <v>107</v>
      </c>
      <c r="D31" s="34" t="s">
        <v>108</v>
      </c>
      <c r="E31" s="26" t="s">
        <v>62</v>
      </c>
      <c r="F31" s="26" t="s">
        <v>109</v>
      </c>
      <c r="G31" s="27" t="s">
        <v>110</v>
      </c>
      <c r="H31" s="24">
        <v>513.05999999999995</v>
      </c>
      <c r="I31" s="37">
        <v>0</v>
      </c>
      <c r="J31" s="36">
        <f t="shared" si="1"/>
        <v>0</v>
      </c>
      <c r="K31" s="35" t="str">
        <f t="shared" si="0"/>
        <v>OK</v>
      </c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45" x14ac:dyDescent="0.25">
      <c r="A32" s="32">
        <v>29</v>
      </c>
      <c r="B32" s="28" t="s">
        <v>111</v>
      </c>
      <c r="C32" s="28" t="s">
        <v>112</v>
      </c>
      <c r="D32" s="28" t="s">
        <v>113</v>
      </c>
      <c r="E32" s="28" t="s">
        <v>62</v>
      </c>
      <c r="F32" s="28" t="s">
        <v>114</v>
      </c>
      <c r="G32" s="29" t="s">
        <v>110</v>
      </c>
      <c r="H32" s="25">
        <v>54.25</v>
      </c>
      <c r="I32" s="37">
        <v>0</v>
      </c>
      <c r="J32" s="36">
        <f t="shared" si="1"/>
        <v>0</v>
      </c>
      <c r="K32" s="35" t="str">
        <f t="shared" si="0"/>
        <v>OK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45" x14ac:dyDescent="0.25">
      <c r="A33" s="33">
        <v>30</v>
      </c>
      <c r="B33" s="26" t="s">
        <v>115</v>
      </c>
      <c r="C33" s="34" t="s">
        <v>116</v>
      </c>
      <c r="D33" s="34" t="s">
        <v>117</v>
      </c>
      <c r="E33" s="26" t="s">
        <v>62</v>
      </c>
      <c r="F33" s="26" t="s">
        <v>114</v>
      </c>
      <c r="G33" s="27" t="s">
        <v>110</v>
      </c>
      <c r="H33" s="24">
        <v>89.6</v>
      </c>
      <c r="I33" s="37">
        <v>0</v>
      </c>
      <c r="J33" s="36">
        <f t="shared" si="1"/>
        <v>0</v>
      </c>
      <c r="K33" s="35" t="str">
        <f t="shared" si="0"/>
        <v>OK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45" x14ac:dyDescent="0.25">
      <c r="A34" s="32">
        <v>31</v>
      </c>
      <c r="B34" s="28" t="s">
        <v>118</v>
      </c>
      <c r="C34" s="28" t="s">
        <v>119</v>
      </c>
      <c r="D34" s="28" t="s">
        <v>120</v>
      </c>
      <c r="E34" s="28" t="s">
        <v>53</v>
      </c>
      <c r="F34" s="28" t="s">
        <v>121</v>
      </c>
      <c r="G34" s="29" t="s">
        <v>20</v>
      </c>
      <c r="H34" s="25">
        <v>6200</v>
      </c>
      <c r="I34" s="37">
        <v>0</v>
      </c>
      <c r="J34" s="36">
        <f t="shared" si="1"/>
        <v>0</v>
      </c>
      <c r="K34" s="35" t="str">
        <f t="shared" si="0"/>
        <v>OK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45" x14ac:dyDescent="0.25">
      <c r="A35" s="33">
        <v>32</v>
      </c>
      <c r="B35" s="26" t="s">
        <v>118</v>
      </c>
      <c r="C35" s="34" t="s">
        <v>122</v>
      </c>
      <c r="D35" s="34" t="s">
        <v>123</v>
      </c>
      <c r="E35" s="26" t="s">
        <v>53</v>
      </c>
      <c r="F35" s="26" t="s">
        <v>121</v>
      </c>
      <c r="G35" s="27" t="s">
        <v>20</v>
      </c>
      <c r="H35" s="24">
        <v>9000</v>
      </c>
      <c r="I35" s="37">
        <v>0</v>
      </c>
      <c r="J35" s="36">
        <f t="shared" si="1"/>
        <v>0</v>
      </c>
      <c r="K35" s="35" t="str">
        <f t="shared" si="0"/>
        <v>OK</v>
      </c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45" x14ac:dyDescent="0.25">
      <c r="A36" s="32">
        <v>33</v>
      </c>
      <c r="B36" s="28" t="s">
        <v>124</v>
      </c>
      <c r="C36" s="28" t="s">
        <v>125</v>
      </c>
      <c r="D36" s="28" t="s">
        <v>126</v>
      </c>
      <c r="E36" s="28" t="s">
        <v>18</v>
      </c>
      <c r="F36" s="28" t="s">
        <v>23</v>
      </c>
      <c r="G36" s="29" t="s">
        <v>20</v>
      </c>
      <c r="H36" s="25">
        <v>19000</v>
      </c>
      <c r="I36" s="37">
        <v>0</v>
      </c>
      <c r="J36" s="36">
        <f t="shared" si="1"/>
        <v>0</v>
      </c>
      <c r="K36" s="35" t="str">
        <f t="shared" si="0"/>
        <v>OK</v>
      </c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45" x14ac:dyDescent="0.25">
      <c r="A37" s="33">
        <v>34</v>
      </c>
      <c r="B37" s="26" t="s">
        <v>118</v>
      </c>
      <c r="C37" s="34" t="s">
        <v>127</v>
      </c>
      <c r="D37" s="34" t="s">
        <v>128</v>
      </c>
      <c r="E37" s="26" t="s">
        <v>18</v>
      </c>
      <c r="F37" s="26" t="s">
        <v>23</v>
      </c>
      <c r="G37" s="27" t="s">
        <v>20</v>
      </c>
      <c r="H37" s="24">
        <v>16500</v>
      </c>
      <c r="I37" s="37">
        <v>0</v>
      </c>
      <c r="J37" s="36">
        <f t="shared" si="1"/>
        <v>0</v>
      </c>
      <c r="K37" s="35" t="str">
        <f t="shared" si="0"/>
        <v>OK</v>
      </c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x14ac:dyDescent="0.25">
      <c r="A38" s="38">
        <v>35</v>
      </c>
      <c r="B38" s="59" t="s">
        <v>132</v>
      </c>
      <c r="C38" s="60"/>
      <c r="D38" s="60"/>
      <c r="E38" s="60"/>
      <c r="F38" s="60"/>
      <c r="G38" s="60"/>
      <c r="H38" s="61"/>
      <c r="I38" s="37">
        <v>0</v>
      </c>
      <c r="J38" s="36">
        <f t="shared" si="1"/>
        <v>0</v>
      </c>
      <c r="K38" s="35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30" x14ac:dyDescent="0.25">
      <c r="A39" s="32">
        <v>36</v>
      </c>
      <c r="B39" s="28" t="s">
        <v>124</v>
      </c>
      <c r="C39" s="28" t="s">
        <v>129</v>
      </c>
      <c r="D39" s="28" t="s">
        <v>130</v>
      </c>
      <c r="E39" s="28" t="s">
        <v>18</v>
      </c>
      <c r="F39" s="28" t="s">
        <v>22</v>
      </c>
      <c r="G39" s="29" t="s">
        <v>20</v>
      </c>
      <c r="H39" s="25">
        <v>9350</v>
      </c>
      <c r="I39" s="37">
        <v>0</v>
      </c>
      <c r="J39" s="36">
        <f t="shared" si="1"/>
        <v>0</v>
      </c>
      <c r="K39" s="35" t="str">
        <f t="shared" si="0"/>
        <v>OK</v>
      </c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x14ac:dyDescent="0.25">
      <c r="L40" s="30">
        <f>SUMPRODUCT($H$4:$H$39,L4:L39)</f>
        <v>0</v>
      </c>
      <c r="M40" s="30">
        <f t="shared" ref="M40:Z40" si="2">SUMPRODUCT($H$4:$H$39,M4:M39)</f>
        <v>0</v>
      </c>
      <c r="N40" s="30">
        <f t="shared" si="2"/>
        <v>0</v>
      </c>
      <c r="O40" s="30">
        <f t="shared" si="2"/>
        <v>0</v>
      </c>
      <c r="P40" s="30">
        <f t="shared" si="2"/>
        <v>0</v>
      </c>
      <c r="Q40" s="30">
        <f t="shared" si="2"/>
        <v>0</v>
      </c>
      <c r="R40" s="30">
        <f t="shared" si="2"/>
        <v>0</v>
      </c>
      <c r="S40" s="30">
        <f t="shared" si="2"/>
        <v>0</v>
      </c>
      <c r="T40" s="30">
        <f t="shared" si="2"/>
        <v>0</v>
      </c>
      <c r="U40" s="30">
        <f t="shared" si="2"/>
        <v>0</v>
      </c>
      <c r="V40" s="30">
        <f t="shared" si="2"/>
        <v>0</v>
      </c>
      <c r="W40" s="30">
        <f t="shared" si="2"/>
        <v>0</v>
      </c>
      <c r="X40" s="30">
        <f t="shared" si="2"/>
        <v>0</v>
      </c>
      <c r="Y40" s="30">
        <f t="shared" si="2"/>
        <v>0</v>
      </c>
      <c r="Z40" s="30">
        <f t="shared" si="2"/>
        <v>0</v>
      </c>
    </row>
  </sheetData>
  <mergeCells count="23">
    <mergeCell ref="Y1:Y2"/>
    <mergeCell ref="Z1:Z2"/>
    <mergeCell ref="B8:H8"/>
    <mergeCell ref="B12:H12"/>
    <mergeCell ref="B30:H30"/>
    <mergeCell ref="N1:N2"/>
    <mergeCell ref="A2:K2"/>
    <mergeCell ref="V1:V2"/>
    <mergeCell ref="W1:W2"/>
    <mergeCell ref="X1:X2"/>
    <mergeCell ref="B38:H38"/>
    <mergeCell ref="U1:U2"/>
    <mergeCell ref="O1:O2"/>
    <mergeCell ref="P1:P2"/>
    <mergeCell ref="Q1:Q2"/>
    <mergeCell ref="R1:R2"/>
    <mergeCell ref="S1:S2"/>
    <mergeCell ref="T1:T2"/>
    <mergeCell ref="A1:B1"/>
    <mergeCell ref="C1:H1"/>
    <mergeCell ref="I1:K1"/>
    <mergeCell ref="L1:L2"/>
    <mergeCell ref="M1:M2"/>
  </mergeCells>
  <conditionalFormatting sqref="L4:Z39">
    <cfRule type="cellIs" dxfId="35" priority="1" operator="greaterThan">
      <formula>0</formula>
    </cfRule>
    <cfRule type="cellIs" dxfId="34" priority="2" operator="greaterThan">
      <formula>0</formula>
    </cfRule>
    <cfRule type="cellIs" dxfId="33" priority="3" operator="greaterThan">
      <formula>1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opLeftCell="A25" zoomScaleNormal="100" workbookViewId="0">
      <selection activeCell="L9" sqref="L9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24.42578125" style="11" customWidth="1"/>
    <col min="4" max="4" width="25" style="11" customWidth="1"/>
    <col min="5" max="5" width="12.28515625" style="1" customWidth="1"/>
    <col min="6" max="7" width="14.85546875" style="1" customWidth="1"/>
    <col min="8" max="8" width="15.7109375" style="16" bestFit="1" customWidth="1"/>
    <col min="9" max="9" width="13.28515625" style="5" customWidth="1"/>
    <col min="10" max="10" width="13.28515625" style="12" customWidth="1"/>
    <col min="11" max="11" width="12.5703125" style="4" customWidth="1"/>
    <col min="12" max="26" width="13.7109375" style="2" customWidth="1"/>
    <col min="27" max="16384" width="9.7109375" style="2"/>
  </cols>
  <sheetData>
    <row r="1" spans="1:26" ht="25.9" customHeight="1" x14ac:dyDescent="0.25">
      <c r="A1" s="65" t="s">
        <v>25</v>
      </c>
      <c r="B1" s="66"/>
      <c r="C1" s="67" t="s">
        <v>131</v>
      </c>
      <c r="D1" s="68"/>
      <c r="E1" s="68"/>
      <c r="F1" s="68"/>
      <c r="G1" s="68"/>
      <c r="H1" s="69"/>
      <c r="I1" s="62" t="s">
        <v>26</v>
      </c>
      <c r="J1" s="63"/>
      <c r="K1" s="64"/>
      <c r="L1" s="57" t="s">
        <v>29</v>
      </c>
      <c r="M1" s="57" t="s">
        <v>29</v>
      </c>
      <c r="N1" s="57" t="s">
        <v>29</v>
      </c>
      <c r="O1" s="57" t="s">
        <v>29</v>
      </c>
      <c r="P1" s="57" t="s">
        <v>29</v>
      </c>
      <c r="Q1" s="57" t="s">
        <v>29</v>
      </c>
      <c r="R1" s="57" t="s">
        <v>29</v>
      </c>
      <c r="S1" s="57" t="s">
        <v>29</v>
      </c>
      <c r="T1" s="57" t="s">
        <v>29</v>
      </c>
      <c r="U1" s="57" t="s">
        <v>29</v>
      </c>
      <c r="V1" s="57" t="s">
        <v>29</v>
      </c>
      <c r="W1" s="57" t="s">
        <v>29</v>
      </c>
      <c r="X1" s="57" t="s">
        <v>29</v>
      </c>
      <c r="Y1" s="57" t="s">
        <v>29</v>
      </c>
      <c r="Z1" s="57" t="s">
        <v>29</v>
      </c>
    </row>
    <row r="2" spans="1:26" ht="23.1" customHeight="1" x14ac:dyDescent="0.25">
      <c r="A2" s="58" t="s">
        <v>135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s="3" customFormat="1" ht="30" x14ac:dyDescent="0.2">
      <c r="A3" s="13" t="s">
        <v>3</v>
      </c>
      <c r="B3" s="13" t="s">
        <v>15</v>
      </c>
      <c r="C3" s="13" t="s">
        <v>12</v>
      </c>
      <c r="D3" s="13" t="s">
        <v>28</v>
      </c>
      <c r="E3" s="14" t="s">
        <v>13</v>
      </c>
      <c r="F3" s="14" t="s">
        <v>14</v>
      </c>
      <c r="G3" s="14" t="s">
        <v>19</v>
      </c>
      <c r="H3" s="15" t="s">
        <v>16</v>
      </c>
      <c r="I3" s="9" t="s">
        <v>4</v>
      </c>
      <c r="J3" s="10" t="s">
        <v>0</v>
      </c>
      <c r="K3" s="8" t="s">
        <v>2</v>
      </c>
      <c r="L3" s="8" t="s">
        <v>1</v>
      </c>
      <c r="M3" s="8" t="s">
        <v>1</v>
      </c>
      <c r="N3" s="8" t="s">
        <v>1</v>
      </c>
      <c r="O3" s="8" t="s">
        <v>1</v>
      </c>
      <c r="P3" s="8" t="s">
        <v>1</v>
      </c>
      <c r="Q3" s="8" t="s">
        <v>1</v>
      </c>
      <c r="R3" s="8" t="s">
        <v>1</v>
      </c>
      <c r="S3" s="8" t="s">
        <v>1</v>
      </c>
      <c r="T3" s="8" t="s">
        <v>1</v>
      </c>
      <c r="U3" s="8" t="s">
        <v>1</v>
      </c>
      <c r="V3" s="8" t="s">
        <v>1</v>
      </c>
      <c r="W3" s="8" t="s">
        <v>1</v>
      </c>
      <c r="X3" s="8" t="s">
        <v>1</v>
      </c>
      <c r="Y3" s="8" t="s">
        <v>1</v>
      </c>
      <c r="Z3" s="8" t="s">
        <v>1</v>
      </c>
    </row>
    <row r="4" spans="1:26" ht="45" x14ac:dyDescent="0.25">
      <c r="A4" s="31">
        <v>1</v>
      </c>
      <c r="B4" s="26" t="s">
        <v>30</v>
      </c>
      <c r="C4" s="26" t="s">
        <v>31</v>
      </c>
      <c r="D4" s="26" t="s">
        <v>32</v>
      </c>
      <c r="E4" s="26" t="s">
        <v>18</v>
      </c>
      <c r="F4" s="26" t="s">
        <v>33</v>
      </c>
      <c r="G4" s="27" t="s">
        <v>20</v>
      </c>
      <c r="H4" s="24">
        <v>4703</v>
      </c>
      <c r="I4" s="37">
        <v>0</v>
      </c>
      <c r="J4" s="36">
        <f>I4-(SUM(L4:Z4))</f>
        <v>0</v>
      </c>
      <c r="K4" s="35" t="str">
        <f t="shared" ref="K4:K39" si="0">IF(J4&lt;0,"ATENÇÃO","OK")</f>
        <v>OK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45" x14ac:dyDescent="0.25">
      <c r="A5" s="32">
        <v>2</v>
      </c>
      <c r="B5" s="28" t="s">
        <v>30</v>
      </c>
      <c r="C5" s="28" t="s">
        <v>34</v>
      </c>
      <c r="D5" s="28" t="s">
        <v>35</v>
      </c>
      <c r="E5" s="28" t="s">
        <v>18</v>
      </c>
      <c r="F5" s="28" t="s">
        <v>36</v>
      </c>
      <c r="G5" s="29" t="s">
        <v>20</v>
      </c>
      <c r="H5" s="25">
        <v>6458</v>
      </c>
      <c r="I5" s="37">
        <v>90</v>
      </c>
      <c r="J5" s="36">
        <f t="shared" ref="J5:J39" si="1">I5-(SUM(L5:Z5))</f>
        <v>90</v>
      </c>
      <c r="K5" s="35" t="str">
        <f t="shared" si="0"/>
        <v>OK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30" x14ac:dyDescent="0.25">
      <c r="A6" s="33">
        <v>3</v>
      </c>
      <c r="B6" s="26" t="s">
        <v>37</v>
      </c>
      <c r="C6" s="34" t="s">
        <v>38</v>
      </c>
      <c r="D6" s="34" t="s">
        <v>39</v>
      </c>
      <c r="E6" s="26" t="s">
        <v>18</v>
      </c>
      <c r="F6" s="26" t="s">
        <v>40</v>
      </c>
      <c r="G6" s="27" t="s">
        <v>20</v>
      </c>
      <c r="H6" s="24">
        <v>4295.3900000000003</v>
      </c>
      <c r="I6" s="37">
        <v>5</v>
      </c>
      <c r="J6" s="36">
        <f t="shared" si="1"/>
        <v>5</v>
      </c>
      <c r="K6" s="35" t="str">
        <f t="shared" si="0"/>
        <v>OK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30" x14ac:dyDescent="0.25">
      <c r="A7" s="32">
        <v>4</v>
      </c>
      <c r="B7" s="28" t="s">
        <v>41</v>
      </c>
      <c r="C7" s="28" t="s">
        <v>42</v>
      </c>
      <c r="D7" s="28" t="s">
        <v>43</v>
      </c>
      <c r="E7" s="28" t="s">
        <v>18</v>
      </c>
      <c r="F7" s="28" t="s">
        <v>44</v>
      </c>
      <c r="G7" s="29" t="s">
        <v>20</v>
      </c>
      <c r="H7" s="25">
        <v>6600</v>
      </c>
      <c r="I7" s="37">
        <v>5</v>
      </c>
      <c r="J7" s="36">
        <f t="shared" si="1"/>
        <v>5</v>
      </c>
      <c r="K7" s="35" t="str">
        <f t="shared" si="0"/>
        <v>OK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x14ac:dyDescent="0.25">
      <c r="A8" s="38">
        <v>5</v>
      </c>
      <c r="B8" s="59" t="s">
        <v>132</v>
      </c>
      <c r="C8" s="60"/>
      <c r="D8" s="60"/>
      <c r="E8" s="60"/>
      <c r="F8" s="60"/>
      <c r="G8" s="60"/>
      <c r="H8" s="61"/>
      <c r="I8" s="37">
        <v>0</v>
      </c>
      <c r="J8" s="36">
        <f t="shared" si="1"/>
        <v>0</v>
      </c>
      <c r="K8" s="35" t="str">
        <f t="shared" si="0"/>
        <v>OK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30" x14ac:dyDescent="0.25">
      <c r="A9" s="33">
        <v>6</v>
      </c>
      <c r="B9" s="26" t="s">
        <v>45</v>
      </c>
      <c r="C9" s="34" t="s">
        <v>46</v>
      </c>
      <c r="D9" s="34" t="s">
        <v>47</v>
      </c>
      <c r="E9" s="26" t="s">
        <v>48</v>
      </c>
      <c r="F9" s="26" t="s">
        <v>49</v>
      </c>
      <c r="G9" s="27" t="s">
        <v>20</v>
      </c>
      <c r="H9" s="24">
        <v>670</v>
      </c>
      <c r="I9" s="37">
        <v>50</v>
      </c>
      <c r="J9" s="36">
        <f t="shared" si="1"/>
        <v>50</v>
      </c>
      <c r="K9" s="35" t="str">
        <f t="shared" si="0"/>
        <v>OK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45" x14ac:dyDescent="0.25">
      <c r="A10" s="32">
        <v>7</v>
      </c>
      <c r="B10" s="28" t="s">
        <v>50</v>
      </c>
      <c r="C10" s="28" t="s">
        <v>51</v>
      </c>
      <c r="D10" s="28" t="s">
        <v>52</v>
      </c>
      <c r="E10" s="28" t="s">
        <v>53</v>
      </c>
      <c r="F10" s="28" t="s">
        <v>54</v>
      </c>
      <c r="G10" s="29" t="s">
        <v>20</v>
      </c>
      <c r="H10" s="25">
        <v>1100</v>
      </c>
      <c r="I10" s="37">
        <v>0</v>
      </c>
      <c r="J10" s="36">
        <f t="shared" si="1"/>
        <v>0</v>
      </c>
      <c r="K10" s="35" t="str">
        <f t="shared" si="0"/>
        <v>OK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45" x14ac:dyDescent="0.25">
      <c r="A11" s="33">
        <v>8</v>
      </c>
      <c r="B11" s="26" t="s">
        <v>41</v>
      </c>
      <c r="C11" s="34" t="s">
        <v>55</v>
      </c>
      <c r="D11" s="34" t="s">
        <v>56</v>
      </c>
      <c r="E11" s="26" t="s">
        <v>57</v>
      </c>
      <c r="F11" s="26" t="s">
        <v>58</v>
      </c>
      <c r="G11" s="27" t="s">
        <v>20</v>
      </c>
      <c r="H11" s="24">
        <v>1200</v>
      </c>
      <c r="I11" s="37">
        <v>0</v>
      </c>
      <c r="J11" s="36">
        <f t="shared" si="1"/>
        <v>0</v>
      </c>
      <c r="K11" s="35" t="str">
        <f t="shared" si="0"/>
        <v>OK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x14ac:dyDescent="0.25">
      <c r="A12" s="38">
        <v>9</v>
      </c>
      <c r="B12" s="59" t="s">
        <v>132</v>
      </c>
      <c r="C12" s="60"/>
      <c r="D12" s="60"/>
      <c r="E12" s="60"/>
      <c r="F12" s="60"/>
      <c r="G12" s="60"/>
      <c r="H12" s="61"/>
      <c r="I12" s="37">
        <v>0</v>
      </c>
      <c r="J12" s="36">
        <f t="shared" si="1"/>
        <v>0</v>
      </c>
      <c r="K12" s="35" t="str">
        <f t="shared" si="0"/>
        <v>OK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60" x14ac:dyDescent="0.25">
      <c r="A13" s="32">
        <v>10</v>
      </c>
      <c r="B13" s="28" t="s">
        <v>59</v>
      </c>
      <c r="C13" s="28" t="s">
        <v>60</v>
      </c>
      <c r="D13" s="28" t="s">
        <v>61</v>
      </c>
      <c r="E13" s="28" t="s">
        <v>62</v>
      </c>
      <c r="F13" s="28" t="s">
        <v>63</v>
      </c>
      <c r="G13" s="29" t="s">
        <v>21</v>
      </c>
      <c r="H13" s="25">
        <v>4600</v>
      </c>
      <c r="I13" s="37">
        <v>0</v>
      </c>
      <c r="J13" s="36">
        <f t="shared" si="1"/>
        <v>0</v>
      </c>
      <c r="K13" s="35" t="str">
        <f t="shared" si="0"/>
        <v>OK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30" x14ac:dyDescent="0.25">
      <c r="A14" s="33">
        <v>11</v>
      </c>
      <c r="B14" s="26" t="s">
        <v>64</v>
      </c>
      <c r="C14" s="34" t="s">
        <v>65</v>
      </c>
      <c r="D14" s="34" t="s">
        <v>66</v>
      </c>
      <c r="E14" s="26" t="s">
        <v>53</v>
      </c>
      <c r="F14" s="26" t="s">
        <v>54</v>
      </c>
      <c r="G14" s="27" t="s">
        <v>20</v>
      </c>
      <c r="H14" s="24">
        <v>2200</v>
      </c>
      <c r="I14" s="37">
        <v>2</v>
      </c>
      <c r="J14" s="36">
        <f t="shared" si="1"/>
        <v>2</v>
      </c>
      <c r="K14" s="35" t="str">
        <f t="shared" si="0"/>
        <v>OK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60" x14ac:dyDescent="0.25">
      <c r="A15" s="32">
        <v>12</v>
      </c>
      <c r="B15" s="28" t="s">
        <v>67</v>
      </c>
      <c r="C15" s="28" t="s">
        <v>68</v>
      </c>
      <c r="D15" s="28" t="s">
        <v>69</v>
      </c>
      <c r="E15" s="28" t="s">
        <v>24</v>
      </c>
      <c r="F15" s="28" t="s">
        <v>70</v>
      </c>
      <c r="G15" s="29" t="s">
        <v>20</v>
      </c>
      <c r="H15" s="25">
        <v>39000</v>
      </c>
      <c r="I15" s="37">
        <v>1</v>
      </c>
      <c r="J15" s="36">
        <f t="shared" si="1"/>
        <v>1</v>
      </c>
      <c r="K15" s="35" t="str">
        <f t="shared" si="0"/>
        <v>OK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60" x14ac:dyDescent="0.25">
      <c r="A16" s="33">
        <v>13</v>
      </c>
      <c r="B16" s="26" t="s">
        <v>67</v>
      </c>
      <c r="C16" s="34" t="s">
        <v>71</v>
      </c>
      <c r="D16" s="34" t="s">
        <v>72</v>
      </c>
      <c r="E16" s="26" t="s">
        <v>24</v>
      </c>
      <c r="F16" s="26" t="s">
        <v>70</v>
      </c>
      <c r="G16" s="27" t="s">
        <v>20</v>
      </c>
      <c r="H16" s="24">
        <v>48000</v>
      </c>
      <c r="I16" s="37">
        <v>1</v>
      </c>
      <c r="J16" s="36">
        <f t="shared" si="1"/>
        <v>1</v>
      </c>
      <c r="K16" s="35" t="str">
        <f t="shared" si="0"/>
        <v>OK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45" x14ac:dyDescent="0.25">
      <c r="A17" s="32">
        <v>14</v>
      </c>
      <c r="B17" s="28" t="s">
        <v>73</v>
      </c>
      <c r="C17" s="28" t="s">
        <v>74</v>
      </c>
      <c r="D17" s="28" t="s">
        <v>75</v>
      </c>
      <c r="E17" s="28" t="s">
        <v>62</v>
      </c>
      <c r="F17" s="28" t="s">
        <v>63</v>
      </c>
      <c r="G17" s="29" t="s">
        <v>21</v>
      </c>
      <c r="H17" s="25">
        <v>3069</v>
      </c>
      <c r="I17" s="37">
        <v>1</v>
      </c>
      <c r="J17" s="36">
        <f t="shared" si="1"/>
        <v>1</v>
      </c>
      <c r="K17" s="35" t="str">
        <f t="shared" si="0"/>
        <v>OK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30" x14ac:dyDescent="0.25">
      <c r="A18" s="33">
        <v>15</v>
      </c>
      <c r="B18" s="26" t="s">
        <v>76</v>
      </c>
      <c r="C18" s="34" t="s">
        <v>77</v>
      </c>
      <c r="D18" s="34" t="s">
        <v>78</v>
      </c>
      <c r="E18" s="26" t="s">
        <v>18</v>
      </c>
      <c r="F18" s="26" t="s">
        <v>22</v>
      </c>
      <c r="G18" s="27" t="s">
        <v>20</v>
      </c>
      <c r="H18" s="24">
        <v>16500</v>
      </c>
      <c r="I18" s="37">
        <v>0</v>
      </c>
      <c r="J18" s="36">
        <f t="shared" si="1"/>
        <v>0</v>
      </c>
      <c r="K18" s="35" t="str">
        <f t="shared" si="0"/>
        <v>OK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45" x14ac:dyDescent="0.25">
      <c r="A19" s="32">
        <v>16</v>
      </c>
      <c r="B19" s="28" t="s">
        <v>73</v>
      </c>
      <c r="C19" s="28" t="s">
        <v>79</v>
      </c>
      <c r="D19" s="28" t="s">
        <v>80</v>
      </c>
      <c r="E19" s="28" t="s">
        <v>18</v>
      </c>
      <c r="F19" s="28" t="s">
        <v>22</v>
      </c>
      <c r="G19" s="29" t="s">
        <v>20</v>
      </c>
      <c r="H19" s="25">
        <v>18503.099999999999</v>
      </c>
      <c r="I19" s="37">
        <v>0</v>
      </c>
      <c r="J19" s="36">
        <f t="shared" si="1"/>
        <v>0</v>
      </c>
      <c r="K19" s="35" t="str">
        <f t="shared" si="0"/>
        <v>OK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45" x14ac:dyDescent="0.25">
      <c r="A20" s="33">
        <v>17</v>
      </c>
      <c r="B20" s="26" t="s">
        <v>81</v>
      </c>
      <c r="C20" s="34" t="s">
        <v>82</v>
      </c>
      <c r="D20" s="34" t="s">
        <v>83</v>
      </c>
      <c r="E20" s="26" t="s">
        <v>18</v>
      </c>
      <c r="F20" s="26" t="s">
        <v>22</v>
      </c>
      <c r="G20" s="27" t="s">
        <v>20</v>
      </c>
      <c r="H20" s="24">
        <v>35550</v>
      </c>
      <c r="I20" s="37">
        <v>0</v>
      </c>
      <c r="J20" s="36">
        <f t="shared" si="1"/>
        <v>0</v>
      </c>
      <c r="K20" s="35" t="str">
        <f t="shared" si="0"/>
        <v>OK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60" x14ac:dyDescent="0.25">
      <c r="A21" s="32">
        <v>18</v>
      </c>
      <c r="B21" s="28" t="s">
        <v>59</v>
      </c>
      <c r="C21" s="28" t="s">
        <v>84</v>
      </c>
      <c r="D21" s="28" t="s">
        <v>85</v>
      </c>
      <c r="E21" s="28" t="s">
        <v>62</v>
      </c>
      <c r="F21" s="28" t="s">
        <v>86</v>
      </c>
      <c r="G21" s="29" t="s">
        <v>20</v>
      </c>
      <c r="H21" s="25">
        <v>5590</v>
      </c>
      <c r="I21" s="37">
        <v>0</v>
      </c>
      <c r="J21" s="36">
        <f t="shared" si="1"/>
        <v>0</v>
      </c>
      <c r="K21" s="35" t="str">
        <f t="shared" si="0"/>
        <v>OK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60" x14ac:dyDescent="0.25">
      <c r="A22" s="33">
        <v>19</v>
      </c>
      <c r="B22" s="26" t="s">
        <v>59</v>
      </c>
      <c r="C22" s="34" t="s">
        <v>87</v>
      </c>
      <c r="D22" s="34" t="s">
        <v>88</v>
      </c>
      <c r="E22" s="26" t="s">
        <v>24</v>
      </c>
      <c r="F22" s="26" t="s">
        <v>89</v>
      </c>
      <c r="G22" s="27" t="s">
        <v>20</v>
      </c>
      <c r="H22" s="24">
        <v>18980</v>
      </c>
      <c r="I22" s="37">
        <v>0</v>
      </c>
      <c r="J22" s="36">
        <f t="shared" si="1"/>
        <v>0</v>
      </c>
      <c r="K22" s="35" t="str">
        <f t="shared" si="0"/>
        <v>OK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45" x14ac:dyDescent="0.25">
      <c r="A23" s="32">
        <v>20</v>
      </c>
      <c r="B23" s="28" t="s">
        <v>73</v>
      </c>
      <c r="C23" s="28" t="s">
        <v>90</v>
      </c>
      <c r="D23" s="28" t="s">
        <v>91</v>
      </c>
      <c r="E23" s="28" t="s">
        <v>24</v>
      </c>
      <c r="F23" s="28" t="s">
        <v>92</v>
      </c>
      <c r="G23" s="29" t="s">
        <v>20</v>
      </c>
      <c r="H23" s="25">
        <v>7959</v>
      </c>
      <c r="I23" s="37">
        <v>0</v>
      </c>
      <c r="J23" s="36">
        <f t="shared" si="1"/>
        <v>0</v>
      </c>
      <c r="K23" s="35" t="str">
        <f t="shared" si="0"/>
        <v>OK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45" x14ac:dyDescent="0.25">
      <c r="A24" s="33">
        <v>21</v>
      </c>
      <c r="B24" s="26" t="s">
        <v>73</v>
      </c>
      <c r="C24" s="34" t="s">
        <v>93</v>
      </c>
      <c r="D24" s="34" t="s">
        <v>94</v>
      </c>
      <c r="E24" s="26" t="s">
        <v>18</v>
      </c>
      <c r="F24" s="26" t="s">
        <v>23</v>
      </c>
      <c r="G24" s="27" t="s">
        <v>20</v>
      </c>
      <c r="H24" s="24">
        <v>10499.99</v>
      </c>
      <c r="I24" s="37">
        <v>0</v>
      </c>
      <c r="J24" s="36">
        <f t="shared" si="1"/>
        <v>0</v>
      </c>
      <c r="K24" s="35" t="str">
        <f t="shared" si="0"/>
        <v>OK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45" x14ac:dyDescent="0.25">
      <c r="A25" s="32">
        <v>22</v>
      </c>
      <c r="B25" s="28" t="s">
        <v>73</v>
      </c>
      <c r="C25" s="28" t="s">
        <v>95</v>
      </c>
      <c r="D25" s="28" t="s">
        <v>96</v>
      </c>
      <c r="E25" s="28" t="s">
        <v>62</v>
      </c>
      <c r="F25" s="28" t="s">
        <v>63</v>
      </c>
      <c r="G25" s="29" t="s">
        <v>21</v>
      </c>
      <c r="H25" s="25">
        <v>289.08</v>
      </c>
      <c r="I25" s="37">
        <v>0</v>
      </c>
      <c r="J25" s="36">
        <f t="shared" si="1"/>
        <v>0</v>
      </c>
      <c r="K25" s="35" t="str">
        <f t="shared" si="0"/>
        <v>OK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30" x14ac:dyDescent="0.25">
      <c r="A26" s="33">
        <v>23</v>
      </c>
      <c r="B26" s="26" t="s">
        <v>76</v>
      </c>
      <c r="C26" s="34" t="s">
        <v>97</v>
      </c>
      <c r="D26" s="34" t="s">
        <v>98</v>
      </c>
      <c r="E26" s="26" t="s">
        <v>62</v>
      </c>
      <c r="F26" s="26" t="s">
        <v>99</v>
      </c>
      <c r="G26" s="27" t="s">
        <v>20</v>
      </c>
      <c r="H26" s="24">
        <v>3940</v>
      </c>
      <c r="I26" s="37">
        <v>0</v>
      </c>
      <c r="J26" s="36">
        <f t="shared" si="1"/>
        <v>0</v>
      </c>
      <c r="K26" s="35" t="str">
        <f t="shared" si="0"/>
        <v>OK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45" x14ac:dyDescent="0.25">
      <c r="A27" s="32">
        <v>24</v>
      </c>
      <c r="B27" s="28" t="s">
        <v>100</v>
      </c>
      <c r="C27" s="28" t="s">
        <v>101</v>
      </c>
      <c r="D27" s="28" t="s">
        <v>102</v>
      </c>
      <c r="E27" s="28" t="s">
        <v>24</v>
      </c>
      <c r="F27" s="28" t="s">
        <v>70</v>
      </c>
      <c r="G27" s="29" t="s">
        <v>20</v>
      </c>
      <c r="H27" s="25">
        <v>2900</v>
      </c>
      <c r="I27" s="37">
        <v>0</v>
      </c>
      <c r="J27" s="36">
        <f t="shared" si="1"/>
        <v>0</v>
      </c>
      <c r="K27" s="35" t="str">
        <f t="shared" si="0"/>
        <v>OK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45" x14ac:dyDescent="0.25">
      <c r="A28" s="33">
        <v>25</v>
      </c>
      <c r="B28" s="26" t="s">
        <v>73</v>
      </c>
      <c r="C28" s="34" t="s">
        <v>103</v>
      </c>
      <c r="D28" s="34" t="s">
        <v>104</v>
      </c>
      <c r="E28" s="26" t="s">
        <v>24</v>
      </c>
      <c r="F28" s="26" t="s">
        <v>70</v>
      </c>
      <c r="G28" s="27" t="s">
        <v>20</v>
      </c>
      <c r="H28" s="24">
        <v>3168</v>
      </c>
      <c r="I28" s="37">
        <v>0</v>
      </c>
      <c r="J28" s="36">
        <f t="shared" si="1"/>
        <v>0</v>
      </c>
      <c r="K28" s="35" t="str">
        <f t="shared" si="0"/>
        <v>OK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45" x14ac:dyDescent="0.25">
      <c r="A29" s="32">
        <v>26</v>
      </c>
      <c r="B29" s="28" t="s">
        <v>73</v>
      </c>
      <c r="C29" s="28" t="s">
        <v>105</v>
      </c>
      <c r="D29" s="28" t="s">
        <v>106</v>
      </c>
      <c r="E29" s="28" t="s">
        <v>18</v>
      </c>
      <c r="F29" s="28" t="s">
        <v>23</v>
      </c>
      <c r="G29" s="29" t="s">
        <v>20</v>
      </c>
      <c r="H29" s="25">
        <v>15633.99</v>
      </c>
      <c r="I29" s="37">
        <v>0</v>
      </c>
      <c r="J29" s="36">
        <f t="shared" si="1"/>
        <v>0</v>
      </c>
      <c r="K29" s="35" t="str">
        <f t="shared" si="0"/>
        <v>OK</v>
      </c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x14ac:dyDescent="0.25">
      <c r="A30" s="38">
        <v>27</v>
      </c>
      <c r="B30" s="59" t="s">
        <v>132</v>
      </c>
      <c r="C30" s="60"/>
      <c r="D30" s="60"/>
      <c r="E30" s="60"/>
      <c r="F30" s="60"/>
      <c r="G30" s="60"/>
      <c r="H30" s="61"/>
      <c r="I30" s="37">
        <v>0</v>
      </c>
      <c r="J30" s="36">
        <f t="shared" si="1"/>
        <v>0</v>
      </c>
      <c r="K30" s="35" t="str">
        <f t="shared" si="0"/>
        <v>OK</v>
      </c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45" x14ac:dyDescent="0.25">
      <c r="A31" s="33">
        <v>28</v>
      </c>
      <c r="B31" s="26" t="s">
        <v>73</v>
      </c>
      <c r="C31" s="34" t="s">
        <v>107</v>
      </c>
      <c r="D31" s="34" t="s">
        <v>108</v>
      </c>
      <c r="E31" s="26" t="s">
        <v>62</v>
      </c>
      <c r="F31" s="26" t="s">
        <v>109</v>
      </c>
      <c r="G31" s="27" t="s">
        <v>110</v>
      </c>
      <c r="H31" s="24">
        <v>513.05999999999995</v>
      </c>
      <c r="I31" s="37">
        <v>0</v>
      </c>
      <c r="J31" s="36">
        <f t="shared" si="1"/>
        <v>0</v>
      </c>
      <c r="K31" s="35" t="str">
        <f t="shared" si="0"/>
        <v>OK</v>
      </c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45" x14ac:dyDescent="0.25">
      <c r="A32" s="32">
        <v>29</v>
      </c>
      <c r="B32" s="28" t="s">
        <v>111</v>
      </c>
      <c r="C32" s="28" t="s">
        <v>112</v>
      </c>
      <c r="D32" s="28" t="s">
        <v>113</v>
      </c>
      <c r="E32" s="28" t="s">
        <v>62</v>
      </c>
      <c r="F32" s="28" t="s">
        <v>114</v>
      </c>
      <c r="G32" s="29" t="s">
        <v>110</v>
      </c>
      <c r="H32" s="25">
        <v>54.25</v>
      </c>
      <c r="I32" s="37">
        <v>0</v>
      </c>
      <c r="J32" s="36">
        <f t="shared" si="1"/>
        <v>0</v>
      </c>
      <c r="K32" s="35" t="str">
        <f t="shared" si="0"/>
        <v>OK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45" x14ac:dyDescent="0.25">
      <c r="A33" s="33">
        <v>30</v>
      </c>
      <c r="B33" s="26" t="s">
        <v>115</v>
      </c>
      <c r="C33" s="34" t="s">
        <v>116</v>
      </c>
      <c r="D33" s="34" t="s">
        <v>117</v>
      </c>
      <c r="E33" s="26" t="s">
        <v>62</v>
      </c>
      <c r="F33" s="26" t="s">
        <v>114</v>
      </c>
      <c r="G33" s="27" t="s">
        <v>110</v>
      </c>
      <c r="H33" s="24">
        <v>89.6</v>
      </c>
      <c r="I33" s="37">
        <v>0</v>
      </c>
      <c r="J33" s="36">
        <f t="shared" si="1"/>
        <v>0</v>
      </c>
      <c r="K33" s="35" t="str">
        <f t="shared" si="0"/>
        <v>OK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45" x14ac:dyDescent="0.25">
      <c r="A34" s="32">
        <v>31</v>
      </c>
      <c r="B34" s="28" t="s">
        <v>118</v>
      </c>
      <c r="C34" s="28" t="s">
        <v>119</v>
      </c>
      <c r="D34" s="28" t="s">
        <v>120</v>
      </c>
      <c r="E34" s="28" t="s">
        <v>53</v>
      </c>
      <c r="F34" s="28" t="s">
        <v>121</v>
      </c>
      <c r="G34" s="29" t="s">
        <v>20</v>
      </c>
      <c r="H34" s="25">
        <v>6200</v>
      </c>
      <c r="I34" s="37">
        <v>0</v>
      </c>
      <c r="J34" s="36">
        <f t="shared" si="1"/>
        <v>0</v>
      </c>
      <c r="K34" s="35" t="str">
        <f t="shared" si="0"/>
        <v>OK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45" x14ac:dyDescent="0.25">
      <c r="A35" s="33">
        <v>32</v>
      </c>
      <c r="B35" s="26" t="s">
        <v>118</v>
      </c>
      <c r="C35" s="34" t="s">
        <v>122</v>
      </c>
      <c r="D35" s="34" t="s">
        <v>123</v>
      </c>
      <c r="E35" s="26" t="s">
        <v>53</v>
      </c>
      <c r="F35" s="26" t="s">
        <v>121</v>
      </c>
      <c r="G35" s="27" t="s">
        <v>20</v>
      </c>
      <c r="H35" s="24">
        <v>9000</v>
      </c>
      <c r="I35" s="37">
        <v>0</v>
      </c>
      <c r="J35" s="36">
        <f t="shared" si="1"/>
        <v>0</v>
      </c>
      <c r="K35" s="35" t="str">
        <f t="shared" si="0"/>
        <v>OK</v>
      </c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45" x14ac:dyDescent="0.25">
      <c r="A36" s="32">
        <v>33</v>
      </c>
      <c r="B36" s="28" t="s">
        <v>124</v>
      </c>
      <c r="C36" s="28" t="s">
        <v>125</v>
      </c>
      <c r="D36" s="28" t="s">
        <v>126</v>
      </c>
      <c r="E36" s="28" t="s">
        <v>18</v>
      </c>
      <c r="F36" s="28" t="s">
        <v>23</v>
      </c>
      <c r="G36" s="29" t="s">
        <v>20</v>
      </c>
      <c r="H36" s="25">
        <v>19000</v>
      </c>
      <c r="I36" s="37">
        <v>0</v>
      </c>
      <c r="J36" s="36">
        <f t="shared" si="1"/>
        <v>0</v>
      </c>
      <c r="K36" s="35" t="str">
        <f t="shared" si="0"/>
        <v>OK</v>
      </c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45" x14ac:dyDescent="0.25">
      <c r="A37" s="33">
        <v>34</v>
      </c>
      <c r="B37" s="26" t="s">
        <v>118</v>
      </c>
      <c r="C37" s="34" t="s">
        <v>127</v>
      </c>
      <c r="D37" s="34" t="s">
        <v>128</v>
      </c>
      <c r="E37" s="26" t="s">
        <v>18</v>
      </c>
      <c r="F37" s="26" t="s">
        <v>23</v>
      </c>
      <c r="G37" s="27" t="s">
        <v>20</v>
      </c>
      <c r="H37" s="24">
        <v>16500</v>
      </c>
      <c r="I37" s="37">
        <v>0</v>
      </c>
      <c r="J37" s="36">
        <f t="shared" si="1"/>
        <v>0</v>
      </c>
      <c r="K37" s="35" t="str">
        <f t="shared" si="0"/>
        <v>OK</v>
      </c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x14ac:dyDescent="0.25">
      <c r="A38" s="38">
        <v>35</v>
      </c>
      <c r="B38" s="59" t="s">
        <v>132</v>
      </c>
      <c r="C38" s="60"/>
      <c r="D38" s="60"/>
      <c r="E38" s="60"/>
      <c r="F38" s="60"/>
      <c r="G38" s="60"/>
      <c r="H38" s="61"/>
      <c r="I38" s="37">
        <v>0</v>
      </c>
      <c r="J38" s="36">
        <f t="shared" si="1"/>
        <v>0</v>
      </c>
      <c r="K38" s="35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30" x14ac:dyDescent="0.25">
      <c r="A39" s="32">
        <v>36</v>
      </c>
      <c r="B39" s="28" t="s">
        <v>124</v>
      </c>
      <c r="C39" s="28" t="s">
        <v>129</v>
      </c>
      <c r="D39" s="28" t="s">
        <v>130</v>
      </c>
      <c r="E39" s="28" t="s">
        <v>18</v>
      </c>
      <c r="F39" s="28" t="s">
        <v>22</v>
      </c>
      <c r="G39" s="29" t="s">
        <v>20</v>
      </c>
      <c r="H39" s="25">
        <v>9350</v>
      </c>
      <c r="I39" s="37">
        <v>25</v>
      </c>
      <c r="J39" s="36">
        <f t="shared" si="1"/>
        <v>25</v>
      </c>
      <c r="K39" s="35" t="str">
        <f t="shared" si="0"/>
        <v>OK</v>
      </c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x14ac:dyDescent="0.25">
      <c r="L40" s="30">
        <f>SUMPRODUCT($H$4:$H$39,L4:L39)</f>
        <v>0</v>
      </c>
      <c r="M40" s="30">
        <f t="shared" ref="M40:Z40" si="2">SUMPRODUCT($H$4:$H$39,M4:M39)</f>
        <v>0</v>
      </c>
      <c r="N40" s="30">
        <f t="shared" si="2"/>
        <v>0</v>
      </c>
      <c r="O40" s="30">
        <f t="shared" si="2"/>
        <v>0</v>
      </c>
      <c r="P40" s="30">
        <f t="shared" si="2"/>
        <v>0</v>
      </c>
      <c r="Q40" s="30">
        <f t="shared" si="2"/>
        <v>0</v>
      </c>
      <c r="R40" s="30">
        <f t="shared" si="2"/>
        <v>0</v>
      </c>
      <c r="S40" s="30">
        <f t="shared" si="2"/>
        <v>0</v>
      </c>
      <c r="T40" s="30">
        <f t="shared" si="2"/>
        <v>0</v>
      </c>
      <c r="U40" s="30">
        <f t="shared" si="2"/>
        <v>0</v>
      </c>
      <c r="V40" s="30">
        <f t="shared" si="2"/>
        <v>0</v>
      </c>
      <c r="W40" s="30">
        <f t="shared" si="2"/>
        <v>0</v>
      </c>
      <c r="X40" s="30">
        <f t="shared" si="2"/>
        <v>0</v>
      </c>
      <c r="Y40" s="30">
        <f t="shared" si="2"/>
        <v>0</v>
      </c>
      <c r="Z40" s="30">
        <f t="shared" si="2"/>
        <v>0</v>
      </c>
    </row>
  </sheetData>
  <mergeCells count="23">
    <mergeCell ref="Y1:Y2"/>
    <mergeCell ref="Z1:Z2"/>
    <mergeCell ref="B8:H8"/>
    <mergeCell ref="B12:H12"/>
    <mergeCell ref="B30:H30"/>
    <mergeCell ref="N1:N2"/>
    <mergeCell ref="A2:K2"/>
    <mergeCell ref="V1:V2"/>
    <mergeCell ref="W1:W2"/>
    <mergeCell ref="X1:X2"/>
    <mergeCell ref="B38:H38"/>
    <mergeCell ref="U1:U2"/>
    <mergeCell ref="O1:O2"/>
    <mergeCell ref="P1:P2"/>
    <mergeCell ref="Q1:Q2"/>
    <mergeCell ref="R1:R2"/>
    <mergeCell ref="S1:S2"/>
    <mergeCell ref="T1:T2"/>
    <mergeCell ref="A1:B1"/>
    <mergeCell ref="C1:H1"/>
    <mergeCell ref="I1:K1"/>
    <mergeCell ref="L1:L2"/>
    <mergeCell ref="M1:M2"/>
  </mergeCells>
  <conditionalFormatting sqref="L4:Z39">
    <cfRule type="cellIs" dxfId="32" priority="1" operator="greaterThan">
      <formula>0</formula>
    </cfRule>
    <cfRule type="cellIs" dxfId="31" priority="2" operator="greaterThan">
      <formula>0</formula>
    </cfRule>
    <cfRule type="cellIs" dxfId="30" priority="3" operator="greaterThan">
      <formula>1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opLeftCell="A28" zoomScaleNormal="100" workbookViewId="0">
      <selection activeCell="L9" sqref="L9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24.42578125" style="11" customWidth="1"/>
    <col min="4" max="4" width="25" style="11" customWidth="1"/>
    <col min="5" max="5" width="12.28515625" style="1" customWidth="1"/>
    <col min="6" max="7" width="14.85546875" style="1" customWidth="1"/>
    <col min="8" max="8" width="15.7109375" style="16" bestFit="1" customWidth="1"/>
    <col min="9" max="9" width="13.28515625" style="5" customWidth="1"/>
    <col min="10" max="10" width="13.28515625" style="12" customWidth="1"/>
    <col min="11" max="11" width="12.5703125" style="4" customWidth="1"/>
    <col min="12" max="26" width="13.7109375" style="2" customWidth="1"/>
    <col min="27" max="16384" width="9.7109375" style="2"/>
  </cols>
  <sheetData>
    <row r="1" spans="1:26" ht="25.9" customHeight="1" x14ac:dyDescent="0.25">
      <c r="A1" s="65" t="s">
        <v>25</v>
      </c>
      <c r="B1" s="66"/>
      <c r="C1" s="67" t="s">
        <v>131</v>
      </c>
      <c r="D1" s="68"/>
      <c r="E1" s="68"/>
      <c r="F1" s="68"/>
      <c r="G1" s="68"/>
      <c r="H1" s="69"/>
      <c r="I1" s="62" t="s">
        <v>26</v>
      </c>
      <c r="J1" s="63"/>
      <c r="K1" s="64"/>
      <c r="L1" s="57" t="s">
        <v>29</v>
      </c>
      <c r="M1" s="57" t="s">
        <v>29</v>
      </c>
      <c r="N1" s="57" t="s">
        <v>29</v>
      </c>
      <c r="O1" s="57" t="s">
        <v>29</v>
      </c>
      <c r="P1" s="57" t="s">
        <v>29</v>
      </c>
      <c r="Q1" s="57" t="s">
        <v>29</v>
      </c>
      <c r="R1" s="57" t="s">
        <v>29</v>
      </c>
      <c r="S1" s="57" t="s">
        <v>29</v>
      </c>
      <c r="T1" s="57" t="s">
        <v>29</v>
      </c>
      <c r="U1" s="57" t="s">
        <v>29</v>
      </c>
      <c r="V1" s="57" t="s">
        <v>29</v>
      </c>
      <c r="W1" s="57" t="s">
        <v>29</v>
      </c>
      <c r="X1" s="57" t="s">
        <v>29</v>
      </c>
      <c r="Y1" s="57" t="s">
        <v>29</v>
      </c>
      <c r="Z1" s="57" t="s">
        <v>29</v>
      </c>
    </row>
    <row r="2" spans="1:26" ht="23.1" customHeight="1" x14ac:dyDescent="0.25">
      <c r="A2" s="58" t="s">
        <v>136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s="3" customFormat="1" ht="30" x14ac:dyDescent="0.2">
      <c r="A3" s="13" t="s">
        <v>3</v>
      </c>
      <c r="B3" s="13" t="s">
        <v>15</v>
      </c>
      <c r="C3" s="13" t="s">
        <v>12</v>
      </c>
      <c r="D3" s="13" t="s">
        <v>28</v>
      </c>
      <c r="E3" s="14" t="s">
        <v>13</v>
      </c>
      <c r="F3" s="14" t="s">
        <v>14</v>
      </c>
      <c r="G3" s="14" t="s">
        <v>19</v>
      </c>
      <c r="H3" s="15" t="s">
        <v>16</v>
      </c>
      <c r="I3" s="9" t="s">
        <v>4</v>
      </c>
      <c r="J3" s="10" t="s">
        <v>0</v>
      </c>
      <c r="K3" s="8" t="s">
        <v>2</v>
      </c>
      <c r="L3" s="8" t="s">
        <v>1</v>
      </c>
      <c r="M3" s="8" t="s">
        <v>1</v>
      </c>
      <c r="N3" s="8" t="s">
        <v>1</v>
      </c>
      <c r="O3" s="8" t="s">
        <v>1</v>
      </c>
      <c r="P3" s="8" t="s">
        <v>1</v>
      </c>
      <c r="Q3" s="8" t="s">
        <v>1</v>
      </c>
      <c r="R3" s="8" t="s">
        <v>1</v>
      </c>
      <c r="S3" s="8" t="s">
        <v>1</v>
      </c>
      <c r="T3" s="8" t="s">
        <v>1</v>
      </c>
      <c r="U3" s="8" t="s">
        <v>1</v>
      </c>
      <c r="V3" s="8" t="s">
        <v>1</v>
      </c>
      <c r="W3" s="8" t="s">
        <v>1</v>
      </c>
      <c r="X3" s="8" t="s">
        <v>1</v>
      </c>
      <c r="Y3" s="8" t="s">
        <v>1</v>
      </c>
      <c r="Z3" s="8" t="s">
        <v>1</v>
      </c>
    </row>
    <row r="4" spans="1:26" ht="45" x14ac:dyDescent="0.25">
      <c r="A4" s="31">
        <v>1</v>
      </c>
      <c r="B4" s="26" t="s">
        <v>30</v>
      </c>
      <c r="C4" s="26" t="s">
        <v>31</v>
      </c>
      <c r="D4" s="26" t="s">
        <v>32</v>
      </c>
      <c r="E4" s="26" t="s">
        <v>18</v>
      </c>
      <c r="F4" s="26" t="s">
        <v>33</v>
      </c>
      <c r="G4" s="27" t="s">
        <v>20</v>
      </c>
      <c r="H4" s="24">
        <v>4703</v>
      </c>
      <c r="I4" s="37">
        <v>0</v>
      </c>
      <c r="J4" s="36">
        <f>I4-(SUM(L4:Z4))</f>
        <v>0</v>
      </c>
      <c r="K4" s="35" t="str">
        <f t="shared" ref="K4:K39" si="0">IF(J4&lt;0,"ATENÇÃO","OK")</f>
        <v>OK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45" x14ac:dyDescent="0.25">
      <c r="A5" s="32">
        <v>2</v>
      </c>
      <c r="B5" s="28" t="s">
        <v>30</v>
      </c>
      <c r="C5" s="28" t="s">
        <v>34</v>
      </c>
      <c r="D5" s="28" t="s">
        <v>35</v>
      </c>
      <c r="E5" s="28" t="s">
        <v>18</v>
      </c>
      <c r="F5" s="28" t="s">
        <v>36</v>
      </c>
      <c r="G5" s="29" t="s">
        <v>20</v>
      </c>
      <c r="H5" s="25">
        <v>6458</v>
      </c>
      <c r="I5" s="37">
        <v>33</v>
      </c>
      <c r="J5" s="36">
        <f t="shared" ref="J5:J39" si="1">I5-(SUM(L5:Z5))</f>
        <v>33</v>
      </c>
      <c r="K5" s="35" t="str">
        <f t="shared" si="0"/>
        <v>OK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30" x14ac:dyDescent="0.25">
      <c r="A6" s="33">
        <v>3</v>
      </c>
      <c r="B6" s="26" t="s">
        <v>37</v>
      </c>
      <c r="C6" s="34" t="s">
        <v>38</v>
      </c>
      <c r="D6" s="34" t="s">
        <v>39</v>
      </c>
      <c r="E6" s="26" t="s">
        <v>18</v>
      </c>
      <c r="F6" s="26" t="s">
        <v>40</v>
      </c>
      <c r="G6" s="27" t="s">
        <v>20</v>
      </c>
      <c r="H6" s="24">
        <v>4295.3900000000003</v>
      </c>
      <c r="I6" s="37">
        <v>0</v>
      </c>
      <c r="J6" s="36">
        <f t="shared" si="1"/>
        <v>0</v>
      </c>
      <c r="K6" s="35" t="str">
        <f t="shared" si="0"/>
        <v>OK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30" x14ac:dyDescent="0.25">
      <c r="A7" s="32">
        <v>4</v>
      </c>
      <c r="B7" s="28" t="s">
        <v>41</v>
      </c>
      <c r="C7" s="28" t="s">
        <v>42</v>
      </c>
      <c r="D7" s="28" t="s">
        <v>43</v>
      </c>
      <c r="E7" s="28" t="s">
        <v>18</v>
      </c>
      <c r="F7" s="28" t="s">
        <v>44</v>
      </c>
      <c r="G7" s="29" t="s">
        <v>20</v>
      </c>
      <c r="H7" s="25">
        <v>6600</v>
      </c>
      <c r="I7" s="37">
        <v>8</v>
      </c>
      <c r="J7" s="36">
        <f t="shared" si="1"/>
        <v>8</v>
      </c>
      <c r="K7" s="35" t="str">
        <f t="shared" si="0"/>
        <v>OK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x14ac:dyDescent="0.25">
      <c r="A8" s="38">
        <v>5</v>
      </c>
      <c r="B8" s="59" t="s">
        <v>132</v>
      </c>
      <c r="C8" s="60"/>
      <c r="D8" s="60"/>
      <c r="E8" s="60"/>
      <c r="F8" s="60"/>
      <c r="G8" s="60"/>
      <c r="H8" s="61"/>
      <c r="I8" s="37">
        <v>0</v>
      </c>
      <c r="J8" s="36">
        <f t="shared" si="1"/>
        <v>0</v>
      </c>
      <c r="K8" s="35" t="str">
        <f t="shared" si="0"/>
        <v>OK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30" x14ac:dyDescent="0.25">
      <c r="A9" s="33">
        <v>6</v>
      </c>
      <c r="B9" s="26" t="s">
        <v>45</v>
      </c>
      <c r="C9" s="34" t="s">
        <v>46</v>
      </c>
      <c r="D9" s="34" t="s">
        <v>47</v>
      </c>
      <c r="E9" s="26" t="s">
        <v>48</v>
      </c>
      <c r="F9" s="26" t="s">
        <v>49</v>
      </c>
      <c r="G9" s="27" t="s">
        <v>20</v>
      </c>
      <c r="H9" s="24">
        <v>670</v>
      </c>
      <c r="I9" s="37">
        <v>0</v>
      </c>
      <c r="J9" s="36">
        <f t="shared" si="1"/>
        <v>0</v>
      </c>
      <c r="K9" s="35" t="str">
        <f t="shared" si="0"/>
        <v>OK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45" x14ac:dyDescent="0.25">
      <c r="A10" s="32">
        <v>7</v>
      </c>
      <c r="B10" s="28" t="s">
        <v>50</v>
      </c>
      <c r="C10" s="28" t="s">
        <v>51</v>
      </c>
      <c r="D10" s="28" t="s">
        <v>52</v>
      </c>
      <c r="E10" s="28" t="s">
        <v>53</v>
      </c>
      <c r="F10" s="28" t="s">
        <v>54</v>
      </c>
      <c r="G10" s="29" t="s">
        <v>20</v>
      </c>
      <c r="H10" s="25">
        <v>1100</v>
      </c>
      <c r="I10" s="37">
        <v>6</v>
      </c>
      <c r="J10" s="36">
        <f t="shared" si="1"/>
        <v>6</v>
      </c>
      <c r="K10" s="35" t="str">
        <f t="shared" si="0"/>
        <v>OK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45" x14ac:dyDescent="0.25">
      <c r="A11" s="33">
        <v>8</v>
      </c>
      <c r="B11" s="26" t="s">
        <v>41</v>
      </c>
      <c r="C11" s="34" t="s">
        <v>55</v>
      </c>
      <c r="D11" s="34" t="s">
        <v>56</v>
      </c>
      <c r="E11" s="26" t="s">
        <v>57</v>
      </c>
      <c r="F11" s="26" t="s">
        <v>58</v>
      </c>
      <c r="G11" s="27" t="s">
        <v>20</v>
      </c>
      <c r="H11" s="24">
        <v>1200</v>
      </c>
      <c r="I11" s="37">
        <v>0</v>
      </c>
      <c r="J11" s="36">
        <f t="shared" si="1"/>
        <v>0</v>
      </c>
      <c r="K11" s="35" t="str">
        <f t="shared" si="0"/>
        <v>OK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x14ac:dyDescent="0.25">
      <c r="A12" s="38">
        <v>9</v>
      </c>
      <c r="B12" s="59" t="s">
        <v>132</v>
      </c>
      <c r="C12" s="60"/>
      <c r="D12" s="60"/>
      <c r="E12" s="60"/>
      <c r="F12" s="60"/>
      <c r="G12" s="60"/>
      <c r="H12" s="61"/>
      <c r="I12" s="37">
        <v>0</v>
      </c>
      <c r="J12" s="36">
        <f t="shared" si="1"/>
        <v>0</v>
      </c>
      <c r="K12" s="35" t="str">
        <f t="shared" si="0"/>
        <v>OK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60" x14ac:dyDescent="0.25">
      <c r="A13" s="32">
        <v>10</v>
      </c>
      <c r="B13" s="28" t="s">
        <v>59</v>
      </c>
      <c r="C13" s="28" t="s">
        <v>60</v>
      </c>
      <c r="D13" s="28" t="s">
        <v>61</v>
      </c>
      <c r="E13" s="28" t="s">
        <v>62</v>
      </c>
      <c r="F13" s="28" t="s">
        <v>63</v>
      </c>
      <c r="G13" s="29" t="s">
        <v>21</v>
      </c>
      <c r="H13" s="25">
        <v>4600</v>
      </c>
      <c r="I13" s="37">
        <v>0</v>
      </c>
      <c r="J13" s="36">
        <f t="shared" si="1"/>
        <v>0</v>
      </c>
      <c r="K13" s="35" t="str">
        <f t="shared" si="0"/>
        <v>OK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30" x14ac:dyDescent="0.25">
      <c r="A14" s="33">
        <v>11</v>
      </c>
      <c r="B14" s="26" t="s">
        <v>64</v>
      </c>
      <c r="C14" s="34" t="s">
        <v>65</v>
      </c>
      <c r="D14" s="34" t="s">
        <v>66</v>
      </c>
      <c r="E14" s="26" t="s">
        <v>53</v>
      </c>
      <c r="F14" s="26" t="s">
        <v>54</v>
      </c>
      <c r="G14" s="27" t="s">
        <v>20</v>
      </c>
      <c r="H14" s="24">
        <v>2200</v>
      </c>
      <c r="I14" s="37">
        <v>0</v>
      </c>
      <c r="J14" s="36">
        <f t="shared" si="1"/>
        <v>0</v>
      </c>
      <c r="K14" s="35" t="str">
        <f t="shared" si="0"/>
        <v>OK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60" x14ac:dyDescent="0.25">
      <c r="A15" s="32">
        <v>12</v>
      </c>
      <c r="B15" s="28" t="s">
        <v>67</v>
      </c>
      <c r="C15" s="28" t="s">
        <v>68</v>
      </c>
      <c r="D15" s="28" t="s">
        <v>69</v>
      </c>
      <c r="E15" s="28" t="s">
        <v>24</v>
      </c>
      <c r="F15" s="28" t="s">
        <v>70</v>
      </c>
      <c r="G15" s="29" t="s">
        <v>20</v>
      </c>
      <c r="H15" s="25">
        <v>39000</v>
      </c>
      <c r="I15" s="37">
        <v>0</v>
      </c>
      <c r="J15" s="36">
        <f t="shared" si="1"/>
        <v>0</v>
      </c>
      <c r="K15" s="35" t="str">
        <f t="shared" si="0"/>
        <v>OK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60" x14ac:dyDescent="0.25">
      <c r="A16" s="33">
        <v>13</v>
      </c>
      <c r="B16" s="26" t="s">
        <v>67</v>
      </c>
      <c r="C16" s="34" t="s">
        <v>71</v>
      </c>
      <c r="D16" s="34" t="s">
        <v>72</v>
      </c>
      <c r="E16" s="26" t="s">
        <v>24</v>
      </c>
      <c r="F16" s="26" t="s">
        <v>70</v>
      </c>
      <c r="G16" s="27" t="s">
        <v>20</v>
      </c>
      <c r="H16" s="24">
        <v>48000</v>
      </c>
      <c r="I16" s="37">
        <v>0</v>
      </c>
      <c r="J16" s="36">
        <f t="shared" si="1"/>
        <v>0</v>
      </c>
      <c r="K16" s="35" t="str">
        <f t="shared" si="0"/>
        <v>OK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45" x14ac:dyDescent="0.25">
      <c r="A17" s="32">
        <v>14</v>
      </c>
      <c r="B17" s="28" t="s">
        <v>73</v>
      </c>
      <c r="C17" s="28" t="s">
        <v>74</v>
      </c>
      <c r="D17" s="28" t="s">
        <v>75</v>
      </c>
      <c r="E17" s="28" t="s">
        <v>62</v>
      </c>
      <c r="F17" s="28" t="s">
        <v>63</v>
      </c>
      <c r="G17" s="29" t="s">
        <v>21</v>
      </c>
      <c r="H17" s="25">
        <v>3069</v>
      </c>
      <c r="I17" s="37">
        <v>0</v>
      </c>
      <c r="J17" s="36">
        <f t="shared" si="1"/>
        <v>0</v>
      </c>
      <c r="K17" s="35" t="str">
        <f t="shared" si="0"/>
        <v>OK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30" x14ac:dyDescent="0.25">
      <c r="A18" s="33">
        <v>15</v>
      </c>
      <c r="B18" s="26" t="s">
        <v>76</v>
      </c>
      <c r="C18" s="34" t="s">
        <v>77</v>
      </c>
      <c r="D18" s="34" t="s">
        <v>78</v>
      </c>
      <c r="E18" s="26" t="s">
        <v>18</v>
      </c>
      <c r="F18" s="26" t="s">
        <v>22</v>
      </c>
      <c r="G18" s="27" t="s">
        <v>20</v>
      </c>
      <c r="H18" s="24">
        <v>16500</v>
      </c>
      <c r="I18" s="37">
        <v>0</v>
      </c>
      <c r="J18" s="36">
        <f t="shared" si="1"/>
        <v>0</v>
      </c>
      <c r="K18" s="35" t="str">
        <f t="shared" si="0"/>
        <v>OK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45" x14ac:dyDescent="0.25">
      <c r="A19" s="32">
        <v>16</v>
      </c>
      <c r="B19" s="28" t="s">
        <v>73</v>
      </c>
      <c r="C19" s="28" t="s">
        <v>79</v>
      </c>
      <c r="D19" s="28" t="s">
        <v>80</v>
      </c>
      <c r="E19" s="28" t="s">
        <v>18</v>
      </c>
      <c r="F19" s="28" t="s">
        <v>22</v>
      </c>
      <c r="G19" s="29" t="s">
        <v>20</v>
      </c>
      <c r="H19" s="25">
        <v>18503.099999999999</v>
      </c>
      <c r="I19" s="37">
        <v>0</v>
      </c>
      <c r="J19" s="36">
        <f t="shared" si="1"/>
        <v>0</v>
      </c>
      <c r="K19" s="35" t="str">
        <f t="shared" si="0"/>
        <v>OK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45" x14ac:dyDescent="0.25">
      <c r="A20" s="33">
        <v>17</v>
      </c>
      <c r="B20" s="26" t="s">
        <v>81</v>
      </c>
      <c r="C20" s="34" t="s">
        <v>82</v>
      </c>
      <c r="D20" s="34" t="s">
        <v>83</v>
      </c>
      <c r="E20" s="26" t="s">
        <v>18</v>
      </c>
      <c r="F20" s="26" t="s">
        <v>22</v>
      </c>
      <c r="G20" s="27" t="s">
        <v>20</v>
      </c>
      <c r="H20" s="24">
        <v>35550</v>
      </c>
      <c r="I20" s="37">
        <v>0</v>
      </c>
      <c r="J20" s="36">
        <f t="shared" si="1"/>
        <v>0</v>
      </c>
      <c r="K20" s="35" t="str">
        <f t="shared" si="0"/>
        <v>OK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60" x14ac:dyDescent="0.25">
      <c r="A21" s="32">
        <v>18</v>
      </c>
      <c r="B21" s="28" t="s">
        <v>59</v>
      </c>
      <c r="C21" s="28" t="s">
        <v>84</v>
      </c>
      <c r="D21" s="28" t="s">
        <v>85</v>
      </c>
      <c r="E21" s="28" t="s">
        <v>62</v>
      </c>
      <c r="F21" s="28" t="s">
        <v>86</v>
      </c>
      <c r="G21" s="29" t="s">
        <v>20</v>
      </c>
      <c r="H21" s="25">
        <v>5590</v>
      </c>
      <c r="I21" s="37">
        <v>0</v>
      </c>
      <c r="J21" s="36">
        <f t="shared" si="1"/>
        <v>0</v>
      </c>
      <c r="K21" s="35" t="str">
        <f t="shared" si="0"/>
        <v>OK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60" x14ac:dyDescent="0.25">
      <c r="A22" s="33">
        <v>19</v>
      </c>
      <c r="B22" s="26" t="s">
        <v>59</v>
      </c>
      <c r="C22" s="34" t="s">
        <v>87</v>
      </c>
      <c r="D22" s="34" t="s">
        <v>88</v>
      </c>
      <c r="E22" s="26" t="s">
        <v>24</v>
      </c>
      <c r="F22" s="26" t="s">
        <v>89</v>
      </c>
      <c r="G22" s="27" t="s">
        <v>20</v>
      </c>
      <c r="H22" s="24">
        <v>18980</v>
      </c>
      <c r="I22" s="37">
        <v>0</v>
      </c>
      <c r="J22" s="36">
        <f t="shared" si="1"/>
        <v>0</v>
      </c>
      <c r="K22" s="35" t="str">
        <f t="shared" si="0"/>
        <v>OK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45" x14ac:dyDescent="0.25">
      <c r="A23" s="32">
        <v>20</v>
      </c>
      <c r="B23" s="28" t="s">
        <v>73</v>
      </c>
      <c r="C23" s="28" t="s">
        <v>90</v>
      </c>
      <c r="D23" s="28" t="s">
        <v>91</v>
      </c>
      <c r="E23" s="28" t="s">
        <v>24</v>
      </c>
      <c r="F23" s="28" t="s">
        <v>92</v>
      </c>
      <c r="G23" s="29" t="s">
        <v>20</v>
      </c>
      <c r="H23" s="25">
        <v>7959</v>
      </c>
      <c r="I23" s="37">
        <v>0</v>
      </c>
      <c r="J23" s="36">
        <f t="shared" si="1"/>
        <v>0</v>
      </c>
      <c r="K23" s="35" t="str">
        <f t="shared" si="0"/>
        <v>OK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45" x14ac:dyDescent="0.25">
      <c r="A24" s="33">
        <v>21</v>
      </c>
      <c r="B24" s="26" t="s">
        <v>73</v>
      </c>
      <c r="C24" s="34" t="s">
        <v>93</v>
      </c>
      <c r="D24" s="34" t="s">
        <v>94</v>
      </c>
      <c r="E24" s="26" t="s">
        <v>18</v>
      </c>
      <c r="F24" s="26" t="s">
        <v>23</v>
      </c>
      <c r="G24" s="27" t="s">
        <v>20</v>
      </c>
      <c r="H24" s="24">
        <v>10499.99</v>
      </c>
      <c r="I24" s="37">
        <v>0</v>
      </c>
      <c r="J24" s="36">
        <f t="shared" si="1"/>
        <v>0</v>
      </c>
      <c r="K24" s="35" t="str">
        <f t="shared" si="0"/>
        <v>OK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45" x14ac:dyDescent="0.25">
      <c r="A25" s="32">
        <v>22</v>
      </c>
      <c r="B25" s="28" t="s">
        <v>73</v>
      </c>
      <c r="C25" s="28" t="s">
        <v>95</v>
      </c>
      <c r="D25" s="28" t="s">
        <v>96</v>
      </c>
      <c r="E25" s="28" t="s">
        <v>62</v>
      </c>
      <c r="F25" s="28" t="s">
        <v>63</v>
      </c>
      <c r="G25" s="29" t="s">
        <v>21</v>
      </c>
      <c r="H25" s="25">
        <v>289.08</v>
      </c>
      <c r="I25" s="37">
        <v>0</v>
      </c>
      <c r="J25" s="36">
        <f t="shared" si="1"/>
        <v>0</v>
      </c>
      <c r="K25" s="35" t="str">
        <f t="shared" si="0"/>
        <v>OK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30" x14ac:dyDescent="0.25">
      <c r="A26" s="33">
        <v>23</v>
      </c>
      <c r="B26" s="26" t="s">
        <v>76</v>
      </c>
      <c r="C26" s="34" t="s">
        <v>97</v>
      </c>
      <c r="D26" s="34" t="s">
        <v>98</v>
      </c>
      <c r="E26" s="26" t="s">
        <v>62</v>
      </c>
      <c r="F26" s="26" t="s">
        <v>99</v>
      </c>
      <c r="G26" s="27" t="s">
        <v>20</v>
      </c>
      <c r="H26" s="24">
        <v>3940</v>
      </c>
      <c r="I26" s="37">
        <v>0</v>
      </c>
      <c r="J26" s="36">
        <f t="shared" si="1"/>
        <v>0</v>
      </c>
      <c r="K26" s="35" t="str">
        <f t="shared" si="0"/>
        <v>OK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45" x14ac:dyDescent="0.25">
      <c r="A27" s="32">
        <v>24</v>
      </c>
      <c r="B27" s="28" t="s">
        <v>100</v>
      </c>
      <c r="C27" s="28" t="s">
        <v>101</v>
      </c>
      <c r="D27" s="28" t="s">
        <v>102</v>
      </c>
      <c r="E27" s="28" t="s">
        <v>24</v>
      </c>
      <c r="F27" s="28" t="s">
        <v>70</v>
      </c>
      <c r="G27" s="29" t="s">
        <v>20</v>
      </c>
      <c r="H27" s="25">
        <v>2900</v>
      </c>
      <c r="I27" s="37">
        <v>0</v>
      </c>
      <c r="J27" s="36">
        <f t="shared" si="1"/>
        <v>0</v>
      </c>
      <c r="K27" s="35" t="str">
        <f t="shared" si="0"/>
        <v>OK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45" x14ac:dyDescent="0.25">
      <c r="A28" s="33">
        <v>25</v>
      </c>
      <c r="B28" s="26" t="s">
        <v>73</v>
      </c>
      <c r="C28" s="34" t="s">
        <v>103</v>
      </c>
      <c r="D28" s="34" t="s">
        <v>104</v>
      </c>
      <c r="E28" s="26" t="s">
        <v>24</v>
      </c>
      <c r="F28" s="26" t="s">
        <v>70</v>
      </c>
      <c r="G28" s="27" t="s">
        <v>20</v>
      </c>
      <c r="H28" s="24">
        <v>3168</v>
      </c>
      <c r="I28" s="37">
        <v>0</v>
      </c>
      <c r="J28" s="36">
        <f t="shared" si="1"/>
        <v>0</v>
      </c>
      <c r="K28" s="35" t="str">
        <f t="shared" si="0"/>
        <v>OK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45" x14ac:dyDescent="0.25">
      <c r="A29" s="32">
        <v>26</v>
      </c>
      <c r="B29" s="28" t="s">
        <v>73</v>
      </c>
      <c r="C29" s="28" t="s">
        <v>105</v>
      </c>
      <c r="D29" s="28" t="s">
        <v>106</v>
      </c>
      <c r="E29" s="28" t="s">
        <v>18</v>
      </c>
      <c r="F29" s="28" t="s">
        <v>23</v>
      </c>
      <c r="G29" s="29" t="s">
        <v>20</v>
      </c>
      <c r="H29" s="25">
        <v>15633.99</v>
      </c>
      <c r="I29" s="37">
        <v>0</v>
      </c>
      <c r="J29" s="36">
        <f t="shared" si="1"/>
        <v>0</v>
      </c>
      <c r="K29" s="35" t="str">
        <f t="shared" si="0"/>
        <v>OK</v>
      </c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x14ac:dyDescent="0.25">
      <c r="A30" s="38">
        <v>27</v>
      </c>
      <c r="B30" s="59" t="s">
        <v>132</v>
      </c>
      <c r="C30" s="60"/>
      <c r="D30" s="60"/>
      <c r="E30" s="60"/>
      <c r="F30" s="60"/>
      <c r="G30" s="60"/>
      <c r="H30" s="61"/>
      <c r="I30" s="37">
        <v>0</v>
      </c>
      <c r="J30" s="36">
        <f t="shared" si="1"/>
        <v>0</v>
      </c>
      <c r="K30" s="35" t="str">
        <f t="shared" si="0"/>
        <v>OK</v>
      </c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45" x14ac:dyDescent="0.25">
      <c r="A31" s="33">
        <v>28</v>
      </c>
      <c r="B31" s="26" t="s">
        <v>73</v>
      </c>
      <c r="C31" s="34" t="s">
        <v>107</v>
      </c>
      <c r="D31" s="34" t="s">
        <v>108</v>
      </c>
      <c r="E31" s="26" t="s">
        <v>62</v>
      </c>
      <c r="F31" s="26" t="s">
        <v>109</v>
      </c>
      <c r="G31" s="27" t="s">
        <v>110</v>
      </c>
      <c r="H31" s="24">
        <v>513.05999999999995</v>
      </c>
      <c r="I31" s="37">
        <v>0</v>
      </c>
      <c r="J31" s="36">
        <f t="shared" si="1"/>
        <v>0</v>
      </c>
      <c r="K31" s="35" t="str">
        <f t="shared" si="0"/>
        <v>OK</v>
      </c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45" x14ac:dyDescent="0.25">
      <c r="A32" s="32">
        <v>29</v>
      </c>
      <c r="B32" s="28" t="s">
        <v>111</v>
      </c>
      <c r="C32" s="28" t="s">
        <v>112</v>
      </c>
      <c r="D32" s="28" t="s">
        <v>113</v>
      </c>
      <c r="E32" s="28" t="s">
        <v>62</v>
      </c>
      <c r="F32" s="28" t="s">
        <v>114</v>
      </c>
      <c r="G32" s="29" t="s">
        <v>110</v>
      </c>
      <c r="H32" s="25">
        <v>54.25</v>
      </c>
      <c r="I32" s="37">
        <v>0</v>
      </c>
      <c r="J32" s="36">
        <f t="shared" si="1"/>
        <v>0</v>
      </c>
      <c r="K32" s="35" t="str">
        <f t="shared" si="0"/>
        <v>OK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45" x14ac:dyDescent="0.25">
      <c r="A33" s="33">
        <v>30</v>
      </c>
      <c r="B33" s="26" t="s">
        <v>115</v>
      </c>
      <c r="C33" s="34" t="s">
        <v>116</v>
      </c>
      <c r="D33" s="34" t="s">
        <v>117</v>
      </c>
      <c r="E33" s="26" t="s">
        <v>62</v>
      </c>
      <c r="F33" s="26" t="s">
        <v>114</v>
      </c>
      <c r="G33" s="27" t="s">
        <v>110</v>
      </c>
      <c r="H33" s="24">
        <v>89.6</v>
      </c>
      <c r="I33" s="37">
        <v>0</v>
      </c>
      <c r="J33" s="36">
        <f t="shared" si="1"/>
        <v>0</v>
      </c>
      <c r="K33" s="35" t="str">
        <f t="shared" si="0"/>
        <v>OK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45" x14ac:dyDescent="0.25">
      <c r="A34" s="32">
        <v>31</v>
      </c>
      <c r="B34" s="28" t="s">
        <v>118</v>
      </c>
      <c r="C34" s="28" t="s">
        <v>119</v>
      </c>
      <c r="D34" s="28" t="s">
        <v>120</v>
      </c>
      <c r="E34" s="28" t="s">
        <v>53</v>
      </c>
      <c r="F34" s="28" t="s">
        <v>121</v>
      </c>
      <c r="G34" s="29" t="s">
        <v>20</v>
      </c>
      <c r="H34" s="25">
        <v>6200</v>
      </c>
      <c r="I34" s="37">
        <v>0</v>
      </c>
      <c r="J34" s="36">
        <f t="shared" si="1"/>
        <v>0</v>
      </c>
      <c r="K34" s="35" t="str">
        <f t="shared" si="0"/>
        <v>OK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45" x14ac:dyDescent="0.25">
      <c r="A35" s="33">
        <v>32</v>
      </c>
      <c r="B35" s="26" t="s">
        <v>118</v>
      </c>
      <c r="C35" s="34" t="s">
        <v>122</v>
      </c>
      <c r="D35" s="34" t="s">
        <v>123</v>
      </c>
      <c r="E35" s="26" t="s">
        <v>53</v>
      </c>
      <c r="F35" s="26" t="s">
        <v>121</v>
      </c>
      <c r="G35" s="27" t="s">
        <v>20</v>
      </c>
      <c r="H35" s="24">
        <v>9000</v>
      </c>
      <c r="I35" s="37">
        <v>0</v>
      </c>
      <c r="J35" s="36">
        <f t="shared" si="1"/>
        <v>0</v>
      </c>
      <c r="K35" s="35" t="str">
        <f t="shared" si="0"/>
        <v>OK</v>
      </c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45" x14ac:dyDescent="0.25">
      <c r="A36" s="32">
        <v>33</v>
      </c>
      <c r="B36" s="28" t="s">
        <v>124</v>
      </c>
      <c r="C36" s="28" t="s">
        <v>125</v>
      </c>
      <c r="D36" s="28" t="s">
        <v>126</v>
      </c>
      <c r="E36" s="28" t="s">
        <v>18</v>
      </c>
      <c r="F36" s="28" t="s">
        <v>23</v>
      </c>
      <c r="G36" s="29" t="s">
        <v>20</v>
      </c>
      <c r="H36" s="25">
        <v>19000</v>
      </c>
      <c r="I36" s="37">
        <v>0</v>
      </c>
      <c r="J36" s="36">
        <f t="shared" si="1"/>
        <v>0</v>
      </c>
      <c r="K36" s="35" t="str">
        <f t="shared" si="0"/>
        <v>OK</v>
      </c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45" x14ac:dyDescent="0.25">
      <c r="A37" s="33">
        <v>34</v>
      </c>
      <c r="B37" s="26" t="s">
        <v>118</v>
      </c>
      <c r="C37" s="34" t="s">
        <v>127</v>
      </c>
      <c r="D37" s="34" t="s">
        <v>128</v>
      </c>
      <c r="E37" s="26" t="s">
        <v>18</v>
      </c>
      <c r="F37" s="26" t="s">
        <v>23</v>
      </c>
      <c r="G37" s="27" t="s">
        <v>20</v>
      </c>
      <c r="H37" s="24">
        <v>16500</v>
      </c>
      <c r="I37" s="37">
        <v>0</v>
      </c>
      <c r="J37" s="36">
        <f t="shared" si="1"/>
        <v>0</v>
      </c>
      <c r="K37" s="35" t="str">
        <f t="shared" si="0"/>
        <v>OK</v>
      </c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x14ac:dyDescent="0.25">
      <c r="A38" s="38">
        <v>35</v>
      </c>
      <c r="B38" s="59" t="s">
        <v>132</v>
      </c>
      <c r="C38" s="60"/>
      <c r="D38" s="60"/>
      <c r="E38" s="60"/>
      <c r="F38" s="60"/>
      <c r="G38" s="60"/>
      <c r="H38" s="61"/>
      <c r="I38" s="37">
        <v>0</v>
      </c>
      <c r="J38" s="36">
        <f t="shared" si="1"/>
        <v>0</v>
      </c>
      <c r="K38" s="35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30" x14ac:dyDescent="0.25">
      <c r="A39" s="32">
        <v>36</v>
      </c>
      <c r="B39" s="28" t="s">
        <v>124</v>
      </c>
      <c r="C39" s="28" t="s">
        <v>129</v>
      </c>
      <c r="D39" s="28" t="s">
        <v>130</v>
      </c>
      <c r="E39" s="28" t="s">
        <v>18</v>
      </c>
      <c r="F39" s="28" t="s">
        <v>22</v>
      </c>
      <c r="G39" s="29" t="s">
        <v>20</v>
      </c>
      <c r="H39" s="25">
        <v>9350</v>
      </c>
      <c r="I39" s="37">
        <v>0</v>
      </c>
      <c r="J39" s="36">
        <f t="shared" si="1"/>
        <v>0</v>
      </c>
      <c r="K39" s="35" t="str">
        <f t="shared" si="0"/>
        <v>OK</v>
      </c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x14ac:dyDescent="0.25">
      <c r="L40" s="30">
        <f>SUMPRODUCT($H$4:$H$39,L4:L39)</f>
        <v>0</v>
      </c>
      <c r="M40" s="30">
        <f t="shared" ref="M40:Z40" si="2">SUMPRODUCT($H$4:$H$39,M4:M39)</f>
        <v>0</v>
      </c>
      <c r="N40" s="30">
        <f t="shared" si="2"/>
        <v>0</v>
      </c>
      <c r="O40" s="30">
        <f t="shared" si="2"/>
        <v>0</v>
      </c>
      <c r="P40" s="30">
        <f t="shared" si="2"/>
        <v>0</v>
      </c>
      <c r="Q40" s="30">
        <f t="shared" si="2"/>
        <v>0</v>
      </c>
      <c r="R40" s="30">
        <f t="shared" si="2"/>
        <v>0</v>
      </c>
      <c r="S40" s="30">
        <f t="shared" si="2"/>
        <v>0</v>
      </c>
      <c r="T40" s="30">
        <f t="shared" si="2"/>
        <v>0</v>
      </c>
      <c r="U40" s="30">
        <f t="shared" si="2"/>
        <v>0</v>
      </c>
      <c r="V40" s="30">
        <f t="shared" si="2"/>
        <v>0</v>
      </c>
      <c r="W40" s="30">
        <f t="shared" si="2"/>
        <v>0</v>
      </c>
      <c r="X40" s="30">
        <f t="shared" si="2"/>
        <v>0</v>
      </c>
      <c r="Y40" s="30">
        <f t="shared" si="2"/>
        <v>0</v>
      </c>
      <c r="Z40" s="30">
        <f t="shared" si="2"/>
        <v>0</v>
      </c>
    </row>
  </sheetData>
  <mergeCells count="23">
    <mergeCell ref="Y1:Y2"/>
    <mergeCell ref="Z1:Z2"/>
    <mergeCell ref="B8:H8"/>
    <mergeCell ref="B12:H12"/>
    <mergeCell ref="B30:H30"/>
    <mergeCell ref="N1:N2"/>
    <mergeCell ref="A2:K2"/>
    <mergeCell ref="V1:V2"/>
    <mergeCell ref="W1:W2"/>
    <mergeCell ref="X1:X2"/>
    <mergeCell ref="B38:H38"/>
    <mergeCell ref="U1:U2"/>
    <mergeCell ref="O1:O2"/>
    <mergeCell ref="P1:P2"/>
    <mergeCell ref="Q1:Q2"/>
    <mergeCell ref="R1:R2"/>
    <mergeCell ref="S1:S2"/>
    <mergeCell ref="T1:T2"/>
    <mergeCell ref="A1:B1"/>
    <mergeCell ref="C1:H1"/>
    <mergeCell ref="I1:K1"/>
    <mergeCell ref="L1:L2"/>
    <mergeCell ref="M1:M2"/>
  </mergeCells>
  <conditionalFormatting sqref="L4:Z39">
    <cfRule type="cellIs" dxfId="29" priority="1" operator="greaterThan">
      <formula>0</formula>
    </cfRule>
    <cfRule type="cellIs" dxfId="28" priority="2" operator="greaterThan">
      <formula>0</formula>
    </cfRule>
    <cfRule type="cellIs" dxfId="27" priority="3" operator="greaterThan">
      <formula>1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opLeftCell="A28" zoomScaleNormal="100" workbookViewId="0">
      <selection activeCell="L9" sqref="L9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24.42578125" style="11" customWidth="1"/>
    <col min="4" max="4" width="25" style="11" customWidth="1"/>
    <col min="5" max="5" width="12.28515625" style="1" customWidth="1"/>
    <col min="6" max="7" width="14.85546875" style="1" customWidth="1"/>
    <col min="8" max="8" width="15.7109375" style="16" bestFit="1" customWidth="1"/>
    <col min="9" max="9" width="13.28515625" style="5" customWidth="1"/>
    <col min="10" max="10" width="13.28515625" style="12" customWidth="1"/>
    <col min="11" max="11" width="12.5703125" style="4" customWidth="1"/>
    <col min="12" max="26" width="13.7109375" style="2" customWidth="1"/>
    <col min="27" max="16384" width="9.7109375" style="2"/>
  </cols>
  <sheetData>
    <row r="1" spans="1:26" ht="25.9" customHeight="1" x14ac:dyDescent="0.25">
      <c r="A1" s="65" t="s">
        <v>25</v>
      </c>
      <c r="B1" s="66"/>
      <c r="C1" s="67" t="s">
        <v>131</v>
      </c>
      <c r="D1" s="68"/>
      <c r="E1" s="68"/>
      <c r="F1" s="68"/>
      <c r="G1" s="68"/>
      <c r="H1" s="69"/>
      <c r="I1" s="62" t="s">
        <v>26</v>
      </c>
      <c r="J1" s="63"/>
      <c r="K1" s="64"/>
      <c r="L1" s="57" t="s">
        <v>29</v>
      </c>
      <c r="M1" s="57" t="s">
        <v>29</v>
      </c>
      <c r="N1" s="57" t="s">
        <v>29</v>
      </c>
      <c r="O1" s="57" t="s">
        <v>29</v>
      </c>
      <c r="P1" s="57" t="s">
        <v>29</v>
      </c>
      <c r="Q1" s="57" t="s">
        <v>29</v>
      </c>
      <c r="R1" s="57" t="s">
        <v>29</v>
      </c>
      <c r="S1" s="57" t="s">
        <v>29</v>
      </c>
      <c r="T1" s="57" t="s">
        <v>29</v>
      </c>
      <c r="U1" s="57" t="s">
        <v>29</v>
      </c>
      <c r="V1" s="57" t="s">
        <v>29</v>
      </c>
      <c r="W1" s="57" t="s">
        <v>29</v>
      </c>
      <c r="X1" s="57" t="s">
        <v>29</v>
      </c>
      <c r="Y1" s="57" t="s">
        <v>29</v>
      </c>
      <c r="Z1" s="57" t="s">
        <v>29</v>
      </c>
    </row>
    <row r="2" spans="1:26" ht="23.1" customHeight="1" x14ac:dyDescent="0.25">
      <c r="A2" s="58" t="s">
        <v>137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s="3" customFormat="1" ht="30" x14ac:dyDescent="0.2">
      <c r="A3" s="13" t="s">
        <v>3</v>
      </c>
      <c r="B3" s="13" t="s">
        <v>15</v>
      </c>
      <c r="C3" s="13" t="s">
        <v>12</v>
      </c>
      <c r="D3" s="13" t="s">
        <v>28</v>
      </c>
      <c r="E3" s="14" t="s">
        <v>13</v>
      </c>
      <c r="F3" s="14" t="s">
        <v>14</v>
      </c>
      <c r="G3" s="14" t="s">
        <v>19</v>
      </c>
      <c r="H3" s="15" t="s">
        <v>16</v>
      </c>
      <c r="I3" s="9" t="s">
        <v>4</v>
      </c>
      <c r="J3" s="10" t="s">
        <v>0</v>
      </c>
      <c r="K3" s="8" t="s">
        <v>2</v>
      </c>
      <c r="L3" s="8" t="s">
        <v>1</v>
      </c>
      <c r="M3" s="8" t="s">
        <v>1</v>
      </c>
      <c r="N3" s="8" t="s">
        <v>1</v>
      </c>
      <c r="O3" s="8" t="s">
        <v>1</v>
      </c>
      <c r="P3" s="8" t="s">
        <v>1</v>
      </c>
      <c r="Q3" s="8" t="s">
        <v>1</v>
      </c>
      <c r="R3" s="8" t="s">
        <v>1</v>
      </c>
      <c r="S3" s="8" t="s">
        <v>1</v>
      </c>
      <c r="T3" s="8" t="s">
        <v>1</v>
      </c>
      <c r="U3" s="8" t="s">
        <v>1</v>
      </c>
      <c r="V3" s="8" t="s">
        <v>1</v>
      </c>
      <c r="W3" s="8" t="s">
        <v>1</v>
      </c>
      <c r="X3" s="8" t="s">
        <v>1</v>
      </c>
      <c r="Y3" s="8" t="s">
        <v>1</v>
      </c>
      <c r="Z3" s="8" t="s">
        <v>1</v>
      </c>
    </row>
    <row r="4" spans="1:26" ht="45" x14ac:dyDescent="0.25">
      <c r="A4" s="31">
        <v>1</v>
      </c>
      <c r="B4" s="26" t="s">
        <v>30</v>
      </c>
      <c r="C4" s="26" t="s">
        <v>31</v>
      </c>
      <c r="D4" s="26" t="s">
        <v>32</v>
      </c>
      <c r="E4" s="26" t="s">
        <v>18</v>
      </c>
      <c r="F4" s="26" t="s">
        <v>33</v>
      </c>
      <c r="G4" s="27" t="s">
        <v>20</v>
      </c>
      <c r="H4" s="24">
        <v>4703</v>
      </c>
      <c r="I4" s="37">
        <v>10</v>
      </c>
      <c r="J4" s="36">
        <f>I4-(SUM(L4:Z4))</f>
        <v>10</v>
      </c>
      <c r="K4" s="35" t="str">
        <f t="shared" ref="K4:K39" si="0">IF(J4&lt;0,"ATENÇÃO","OK")</f>
        <v>OK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45" x14ac:dyDescent="0.25">
      <c r="A5" s="32">
        <v>2</v>
      </c>
      <c r="B5" s="28" t="s">
        <v>30</v>
      </c>
      <c r="C5" s="28" t="s">
        <v>34</v>
      </c>
      <c r="D5" s="28" t="s">
        <v>35</v>
      </c>
      <c r="E5" s="28" t="s">
        <v>18</v>
      </c>
      <c r="F5" s="28" t="s">
        <v>36</v>
      </c>
      <c r="G5" s="29" t="s">
        <v>20</v>
      </c>
      <c r="H5" s="25">
        <v>6458</v>
      </c>
      <c r="I5" s="37">
        <v>50</v>
      </c>
      <c r="J5" s="36">
        <f t="shared" ref="J5:J39" si="1">I5-(SUM(L5:Z5))</f>
        <v>50</v>
      </c>
      <c r="K5" s="35" t="str">
        <f t="shared" si="0"/>
        <v>OK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30" x14ac:dyDescent="0.25">
      <c r="A6" s="33">
        <v>3</v>
      </c>
      <c r="B6" s="26" t="s">
        <v>37</v>
      </c>
      <c r="C6" s="34" t="s">
        <v>38</v>
      </c>
      <c r="D6" s="34" t="s">
        <v>39</v>
      </c>
      <c r="E6" s="26" t="s">
        <v>18</v>
      </c>
      <c r="F6" s="26" t="s">
        <v>40</v>
      </c>
      <c r="G6" s="27" t="s">
        <v>20</v>
      </c>
      <c r="H6" s="24">
        <v>4295.3900000000003</v>
      </c>
      <c r="I6" s="37">
        <v>10</v>
      </c>
      <c r="J6" s="36">
        <f t="shared" si="1"/>
        <v>10</v>
      </c>
      <c r="K6" s="35" t="str">
        <f t="shared" si="0"/>
        <v>OK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30" x14ac:dyDescent="0.25">
      <c r="A7" s="32">
        <v>4</v>
      </c>
      <c r="B7" s="28" t="s">
        <v>41</v>
      </c>
      <c r="C7" s="28" t="s">
        <v>42</v>
      </c>
      <c r="D7" s="28" t="s">
        <v>43</v>
      </c>
      <c r="E7" s="28" t="s">
        <v>18</v>
      </c>
      <c r="F7" s="28" t="s">
        <v>44</v>
      </c>
      <c r="G7" s="29" t="s">
        <v>20</v>
      </c>
      <c r="H7" s="25">
        <v>6600</v>
      </c>
      <c r="I7" s="37">
        <v>5</v>
      </c>
      <c r="J7" s="36">
        <f t="shared" si="1"/>
        <v>5</v>
      </c>
      <c r="K7" s="35" t="str">
        <f t="shared" si="0"/>
        <v>OK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x14ac:dyDescent="0.25">
      <c r="A8" s="38">
        <v>5</v>
      </c>
      <c r="B8" s="59" t="s">
        <v>132</v>
      </c>
      <c r="C8" s="60"/>
      <c r="D8" s="60"/>
      <c r="E8" s="60"/>
      <c r="F8" s="60"/>
      <c r="G8" s="60"/>
      <c r="H8" s="61"/>
      <c r="I8" s="37">
        <v>0</v>
      </c>
      <c r="J8" s="36">
        <f t="shared" si="1"/>
        <v>0</v>
      </c>
      <c r="K8" s="35" t="str">
        <f t="shared" si="0"/>
        <v>OK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30" x14ac:dyDescent="0.25">
      <c r="A9" s="33">
        <v>6</v>
      </c>
      <c r="B9" s="26" t="s">
        <v>45</v>
      </c>
      <c r="C9" s="34" t="s">
        <v>46</v>
      </c>
      <c r="D9" s="34" t="s">
        <v>47</v>
      </c>
      <c r="E9" s="26" t="s">
        <v>48</v>
      </c>
      <c r="F9" s="26" t="s">
        <v>49</v>
      </c>
      <c r="G9" s="27" t="s">
        <v>20</v>
      </c>
      <c r="H9" s="24">
        <v>670</v>
      </c>
      <c r="I9" s="37">
        <v>0</v>
      </c>
      <c r="J9" s="36">
        <f t="shared" si="1"/>
        <v>0</v>
      </c>
      <c r="K9" s="35" t="str">
        <f t="shared" si="0"/>
        <v>OK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45" x14ac:dyDescent="0.25">
      <c r="A10" s="32">
        <v>7</v>
      </c>
      <c r="B10" s="28" t="s">
        <v>50</v>
      </c>
      <c r="C10" s="28" t="s">
        <v>51</v>
      </c>
      <c r="D10" s="28" t="s">
        <v>52</v>
      </c>
      <c r="E10" s="28" t="s">
        <v>53</v>
      </c>
      <c r="F10" s="28" t="s">
        <v>54</v>
      </c>
      <c r="G10" s="29" t="s">
        <v>20</v>
      </c>
      <c r="H10" s="25">
        <v>1100</v>
      </c>
      <c r="I10" s="37">
        <v>10</v>
      </c>
      <c r="J10" s="36">
        <f t="shared" si="1"/>
        <v>10</v>
      </c>
      <c r="K10" s="35" t="str">
        <f t="shared" si="0"/>
        <v>OK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45" x14ac:dyDescent="0.25">
      <c r="A11" s="33">
        <v>8</v>
      </c>
      <c r="B11" s="26" t="s">
        <v>41</v>
      </c>
      <c r="C11" s="34" t="s">
        <v>55</v>
      </c>
      <c r="D11" s="34" t="s">
        <v>56</v>
      </c>
      <c r="E11" s="26" t="s">
        <v>57</v>
      </c>
      <c r="F11" s="26" t="s">
        <v>58</v>
      </c>
      <c r="G11" s="27" t="s">
        <v>20</v>
      </c>
      <c r="H11" s="24">
        <v>1200</v>
      </c>
      <c r="I11" s="37">
        <v>0</v>
      </c>
      <c r="J11" s="36">
        <f t="shared" si="1"/>
        <v>0</v>
      </c>
      <c r="K11" s="35" t="str">
        <f t="shared" si="0"/>
        <v>OK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x14ac:dyDescent="0.25">
      <c r="A12" s="38">
        <v>9</v>
      </c>
      <c r="B12" s="59" t="s">
        <v>132</v>
      </c>
      <c r="C12" s="60"/>
      <c r="D12" s="60"/>
      <c r="E12" s="60"/>
      <c r="F12" s="60"/>
      <c r="G12" s="60"/>
      <c r="H12" s="61"/>
      <c r="I12" s="37">
        <v>0</v>
      </c>
      <c r="J12" s="36">
        <f t="shared" si="1"/>
        <v>0</v>
      </c>
      <c r="K12" s="35" t="str">
        <f t="shared" si="0"/>
        <v>OK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60" x14ac:dyDescent="0.25">
      <c r="A13" s="32">
        <v>10</v>
      </c>
      <c r="B13" s="28" t="s">
        <v>59</v>
      </c>
      <c r="C13" s="28" t="s">
        <v>60</v>
      </c>
      <c r="D13" s="28" t="s">
        <v>61</v>
      </c>
      <c r="E13" s="28" t="s">
        <v>62</v>
      </c>
      <c r="F13" s="28" t="s">
        <v>63</v>
      </c>
      <c r="G13" s="29" t="s">
        <v>21</v>
      </c>
      <c r="H13" s="25">
        <v>4600</v>
      </c>
      <c r="I13" s="37">
        <v>0</v>
      </c>
      <c r="J13" s="36">
        <f t="shared" si="1"/>
        <v>0</v>
      </c>
      <c r="K13" s="35" t="str">
        <f t="shared" si="0"/>
        <v>OK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30" x14ac:dyDescent="0.25">
      <c r="A14" s="33">
        <v>11</v>
      </c>
      <c r="B14" s="26" t="s">
        <v>64</v>
      </c>
      <c r="C14" s="34" t="s">
        <v>65</v>
      </c>
      <c r="D14" s="34" t="s">
        <v>66</v>
      </c>
      <c r="E14" s="26" t="s">
        <v>53</v>
      </c>
      <c r="F14" s="26" t="s">
        <v>54</v>
      </c>
      <c r="G14" s="27" t="s">
        <v>20</v>
      </c>
      <c r="H14" s="24">
        <v>2200</v>
      </c>
      <c r="I14" s="37">
        <v>0</v>
      </c>
      <c r="J14" s="36">
        <f t="shared" si="1"/>
        <v>0</v>
      </c>
      <c r="K14" s="35" t="str">
        <f t="shared" si="0"/>
        <v>OK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60" x14ac:dyDescent="0.25">
      <c r="A15" s="32">
        <v>12</v>
      </c>
      <c r="B15" s="28" t="s">
        <v>67</v>
      </c>
      <c r="C15" s="28" t="s">
        <v>68</v>
      </c>
      <c r="D15" s="28" t="s">
        <v>69</v>
      </c>
      <c r="E15" s="28" t="s">
        <v>24</v>
      </c>
      <c r="F15" s="28" t="s">
        <v>70</v>
      </c>
      <c r="G15" s="29" t="s">
        <v>20</v>
      </c>
      <c r="H15" s="25">
        <v>39000</v>
      </c>
      <c r="I15" s="37">
        <v>0</v>
      </c>
      <c r="J15" s="36">
        <f t="shared" si="1"/>
        <v>0</v>
      </c>
      <c r="K15" s="35" t="str">
        <f t="shared" si="0"/>
        <v>OK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60" x14ac:dyDescent="0.25">
      <c r="A16" s="33">
        <v>13</v>
      </c>
      <c r="B16" s="26" t="s">
        <v>67</v>
      </c>
      <c r="C16" s="34" t="s">
        <v>71</v>
      </c>
      <c r="D16" s="34" t="s">
        <v>72</v>
      </c>
      <c r="E16" s="26" t="s">
        <v>24</v>
      </c>
      <c r="F16" s="26" t="s">
        <v>70</v>
      </c>
      <c r="G16" s="27" t="s">
        <v>20</v>
      </c>
      <c r="H16" s="24">
        <v>48000</v>
      </c>
      <c r="I16" s="37">
        <v>0</v>
      </c>
      <c r="J16" s="36">
        <f t="shared" si="1"/>
        <v>0</v>
      </c>
      <c r="K16" s="35" t="str">
        <f t="shared" si="0"/>
        <v>OK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45" x14ac:dyDescent="0.25">
      <c r="A17" s="32">
        <v>14</v>
      </c>
      <c r="B17" s="28" t="s">
        <v>73</v>
      </c>
      <c r="C17" s="28" t="s">
        <v>74</v>
      </c>
      <c r="D17" s="28" t="s">
        <v>75</v>
      </c>
      <c r="E17" s="28" t="s">
        <v>62</v>
      </c>
      <c r="F17" s="28" t="s">
        <v>63</v>
      </c>
      <c r="G17" s="29" t="s">
        <v>21</v>
      </c>
      <c r="H17" s="25">
        <v>3069</v>
      </c>
      <c r="I17" s="37">
        <v>0</v>
      </c>
      <c r="J17" s="36">
        <f t="shared" si="1"/>
        <v>0</v>
      </c>
      <c r="K17" s="35" t="str">
        <f t="shared" si="0"/>
        <v>OK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30" x14ac:dyDescent="0.25">
      <c r="A18" s="33">
        <v>15</v>
      </c>
      <c r="B18" s="26" t="s">
        <v>76</v>
      </c>
      <c r="C18" s="34" t="s">
        <v>77</v>
      </c>
      <c r="D18" s="34" t="s">
        <v>78</v>
      </c>
      <c r="E18" s="26" t="s">
        <v>18</v>
      </c>
      <c r="F18" s="26" t="s">
        <v>22</v>
      </c>
      <c r="G18" s="27" t="s">
        <v>20</v>
      </c>
      <c r="H18" s="24">
        <v>16500</v>
      </c>
      <c r="I18" s="37">
        <v>0</v>
      </c>
      <c r="J18" s="36">
        <f t="shared" si="1"/>
        <v>0</v>
      </c>
      <c r="K18" s="35" t="str">
        <f t="shared" si="0"/>
        <v>OK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45" x14ac:dyDescent="0.25">
      <c r="A19" s="32">
        <v>16</v>
      </c>
      <c r="B19" s="28" t="s">
        <v>73</v>
      </c>
      <c r="C19" s="28" t="s">
        <v>79</v>
      </c>
      <c r="D19" s="28" t="s">
        <v>80</v>
      </c>
      <c r="E19" s="28" t="s">
        <v>18</v>
      </c>
      <c r="F19" s="28" t="s">
        <v>22</v>
      </c>
      <c r="G19" s="29" t="s">
        <v>20</v>
      </c>
      <c r="H19" s="25">
        <v>18503.099999999999</v>
      </c>
      <c r="I19" s="37">
        <v>0</v>
      </c>
      <c r="J19" s="36">
        <f t="shared" si="1"/>
        <v>0</v>
      </c>
      <c r="K19" s="35" t="str">
        <f t="shared" si="0"/>
        <v>OK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45" x14ac:dyDescent="0.25">
      <c r="A20" s="33">
        <v>17</v>
      </c>
      <c r="B20" s="26" t="s">
        <v>81</v>
      </c>
      <c r="C20" s="34" t="s">
        <v>82</v>
      </c>
      <c r="D20" s="34" t="s">
        <v>83</v>
      </c>
      <c r="E20" s="26" t="s">
        <v>18</v>
      </c>
      <c r="F20" s="26" t="s">
        <v>22</v>
      </c>
      <c r="G20" s="27" t="s">
        <v>20</v>
      </c>
      <c r="H20" s="24">
        <v>35550</v>
      </c>
      <c r="I20" s="37">
        <v>0</v>
      </c>
      <c r="J20" s="36">
        <f t="shared" si="1"/>
        <v>0</v>
      </c>
      <c r="K20" s="35" t="str">
        <f t="shared" si="0"/>
        <v>OK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60" x14ac:dyDescent="0.25">
      <c r="A21" s="32">
        <v>18</v>
      </c>
      <c r="B21" s="28" t="s">
        <v>59</v>
      </c>
      <c r="C21" s="28" t="s">
        <v>84</v>
      </c>
      <c r="D21" s="28" t="s">
        <v>85</v>
      </c>
      <c r="E21" s="28" t="s">
        <v>62</v>
      </c>
      <c r="F21" s="28" t="s">
        <v>86</v>
      </c>
      <c r="G21" s="29" t="s">
        <v>20</v>
      </c>
      <c r="H21" s="25">
        <v>5590</v>
      </c>
      <c r="I21" s="37">
        <v>0</v>
      </c>
      <c r="J21" s="36">
        <f t="shared" si="1"/>
        <v>0</v>
      </c>
      <c r="K21" s="35" t="str">
        <f t="shared" si="0"/>
        <v>OK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60" x14ac:dyDescent="0.25">
      <c r="A22" s="33">
        <v>19</v>
      </c>
      <c r="B22" s="26" t="s">
        <v>59</v>
      </c>
      <c r="C22" s="34" t="s">
        <v>87</v>
      </c>
      <c r="D22" s="34" t="s">
        <v>88</v>
      </c>
      <c r="E22" s="26" t="s">
        <v>24</v>
      </c>
      <c r="F22" s="26" t="s">
        <v>89</v>
      </c>
      <c r="G22" s="27" t="s">
        <v>20</v>
      </c>
      <c r="H22" s="24">
        <v>18980</v>
      </c>
      <c r="I22" s="37">
        <v>0</v>
      </c>
      <c r="J22" s="36">
        <f t="shared" si="1"/>
        <v>0</v>
      </c>
      <c r="K22" s="35" t="str">
        <f t="shared" si="0"/>
        <v>OK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45" x14ac:dyDescent="0.25">
      <c r="A23" s="32">
        <v>20</v>
      </c>
      <c r="B23" s="28" t="s">
        <v>73</v>
      </c>
      <c r="C23" s="28" t="s">
        <v>90</v>
      </c>
      <c r="D23" s="28" t="s">
        <v>91</v>
      </c>
      <c r="E23" s="28" t="s">
        <v>24</v>
      </c>
      <c r="F23" s="28" t="s">
        <v>92</v>
      </c>
      <c r="G23" s="29" t="s">
        <v>20</v>
      </c>
      <c r="H23" s="25">
        <v>7959</v>
      </c>
      <c r="I23" s="37">
        <v>0</v>
      </c>
      <c r="J23" s="36">
        <f t="shared" si="1"/>
        <v>0</v>
      </c>
      <c r="K23" s="35" t="str">
        <f t="shared" si="0"/>
        <v>OK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45" x14ac:dyDescent="0.25">
      <c r="A24" s="33">
        <v>21</v>
      </c>
      <c r="B24" s="26" t="s">
        <v>73</v>
      </c>
      <c r="C24" s="34" t="s">
        <v>93</v>
      </c>
      <c r="D24" s="34" t="s">
        <v>94</v>
      </c>
      <c r="E24" s="26" t="s">
        <v>18</v>
      </c>
      <c r="F24" s="26" t="s">
        <v>23</v>
      </c>
      <c r="G24" s="27" t="s">
        <v>20</v>
      </c>
      <c r="H24" s="24">
        <v>10499.99</v>
      </c>
      <c r="I24" s="37">
        <v>0</v>
      </c>
      <c r="J24" s="36">
        <f t="shared" si="1"/>
        <v>0</v>
      </c>
      <c r="K24" s="35" t="str">
        <f t="shared" si="0"/>
        <v>OK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45" x14ac:dyDescent="0.25">
      <c r="A25" s="32">
        <v>22</v>
      </c>
      <c r="B25" s="28" t="s">
        <v>73</v>
      </c>
      <c r="C25" s="28" t="s">
        <v>95</v>
      </c>
      <c r="D25" s="28" t="s">
        <v>96</v>
      </c>
      <c r="E25" s="28" t="s">
        <v>62</v>
      </c>
      <c r="F25" s="28" t="s">
        <v>63</v>
      </c>
      <c r="G25" s="29" t="s">
        <v>21</v>
      </c>
      <c r="H25" s="25">
        <v>289.08</v>
      </c>
      <c r="I25" s="37">
        <v>0</v>
      </c>
      <c r="J25" s="36">
        <f t="shared" si="1"/>
        <v>0</v>
      </c>
      <c r="K25" s="35" t="str">
        <f t="shared" si="0"/>
        <v>OK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30" x14ac:dyDescent="0.25">
      <c r="A26" s="33">
        <v>23</v>
      </c>
      <c r="B26" s="26" t="s">
        <v>76</v>
      </c>
      <c r="C26" s="34" t="s">
        <v>97</v>
      </c>
      <c r="D26" s="34" t="s">
        <v>98</v>
      </c>
      <c r="E26" s="26" t="s">
        <v>62</v>
      </c>
      <c r="F26" s="26" t="s">
        <v>99</v>
      </c>
      <c r="G26" s="27" t="s">
        <v>20</v>
      </c>
      <c r="H26" s="24">
        <v>3940</v>
      </c>
      <c r="I26" s="37">
        <v>0</v>
      </c>
      <c r="J26" s="36">
        <f t="shared" si="1"/>
        <v>0</v>
      </c>
      <c r="K26" s="35" t="str">
        <f t="shared" si="0"/>
        <v>OK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45" x14ac:dyDescent="0.25">
      <c r="A27" s="32">
        <v>24</v>
      </c>
      <c r="B27" s="28" t="s">
        <v>100</v>
      </c>
      <c r="C27" s="28" t="s">
        <v>101</v>
      </c>
      <c r="D27" s="28" t="s">
        <v>102</v>
      </c>
      <c r="E27" s="28" t="s">
        <v>24</v>
      </c>
      <c r="F27" s="28" t="s">
        <v>70</v>
      </c>
      <c r="G27" s="29" t="s">
        <v>20</v>
      </c>
      <c r="H27" s="25">
        <v>2900</v>
      </c>
      <c r="I27" s="37">
        <v>0</v>
      </c>
      <c r="J27" s="36">
        <f t="shared" si="1"/>
        <v>0</v>
      </c>
      <c r="K27" s="35" t="str">
        <f t="shared" si="0"/>
        <v>OK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45" x14ac:dyDescent="0.25">
      <c r="A28" s="33">
        <v>25</v>
      </c>
      <c r="B28" s="26" t="s">
        <v>73</v>
      </c>
      <c r="C28" s="34" t="s">
        <v>103</v>
      </c>
      <c r="D28" s="34" t="s">
        <v>104</v>
      </c>
      <c r="E28" s="26" t="s">
        <v>24</v>
      </c>
      <c r="F28" s="26" t="s">
        <v>70</v>
      </c>
      <c r="G28" s="27" t="s">
        <v>20</v>
      </c>
      <c r="H28" s="24">
        <v>3168</v>
      </c>
      <c r="I28" s="37">
        <v>0</v>
      </c>
      <c r="J28" s="36">
        <f t="shared" si="1"/>
        <v>0</v>
      </c>
      <c r="K28" s="35" t="str">
        <f t="shared" si="0"/>
        <v>OK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45" x14ac:dyDescent="0.25">
      <c r="A29" s="32">
        <v>26</v>
      </c>
      <c r="B29" s="28" t="s">
        <v>73</v>
      </c>
      <c r="C29" s="28" t="s">
        <v>105</v>
      </c>
      <c r="D29" s="28" t="s">
        <v>106</v>
      </c>
      <c r="E29" s="28" t="s">
        <v>18</v>
      </c>
      <c r="F29" s="28" t="s">
        <v>23</v>
      </c>
      <c r="G29" s="29" t="s">
        <v>20</v>
      </c>
      <c r="H29" s="25">
        <v>15633.99</v>
      </c>
      <c r="I29" s="37">
        <v>0</v>
      </c>
      <c r="J29" s="36">
        <f t="shared" si="1"/>
        <v>0</v>
      </c>
      <c r="K29" s="35" t="str">
        <f t="shared" si="0"/>
        <v>OK</v>
      </c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x14ac:dyDescent="0.25">
      <c r="A30" s="38">
        <v>27</v>
      </c>
      <c r="B30" s="59" t="s">
        <v>132</v>
      </c>
      <c r="C30" s="60"/>
      <c r="D30" s="60"/>
      <c r="E30" s="60"/>
      <c r="F30" s="60"/>
      <c r="G30" s="60"/>
      <c r="H30" s="61"/>
      <c r="I30" s="37">
        <v>0</v>
      </c>
      <c r="J30" s="36">
        <f t="shared" si="1"/>
        <v>0</v>
      </c>
      <c r="K30" s="35" t="str">
        <f t="shared" si="0"/>
        <v>OK</v>
      </c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45" x14ac:dyDescent="0.25">
      <c r="A31" s="33">
        <v>28</v>
      </c>
      <c r="B31" s="26" t="s">
        <v>73</v>
      </c>
      <c r="C31" s="34" t="s">
        <v>107</v>
      </c>
      <c r="D31" s="34" t="s">
        <v>108</v>
      </c>
      <c r="E31" s="26" t="s">
        <v>62</v>
      </c>
      <c r="F31" s="26" t="s">
        <v>109</v>
      </c>
      <c r="G31" s="27" t="s">
        <v>110</v>
      </c>
      <c r="H31" s="24">
        <v>513.05999999999995</v>
      </c>
      <c r="I31" s="37">
        <v>0</v>
      </c>
      <c r="J31" s="36">
        <f t="shared" si="1"/>
        <v>0</v>
      </c>
      <c r="K31" s="35" t="str">
        <f t="shared" si="0"/>
        <v>OK</v>
      </c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45" x14ac:dyDescent="0.25">
      <c r="A32" s="32">
        <v>29</v>
      </c>
      <c r="B32" s="28" t="s">
        <v>111</v>
      </c>
      <c r="C32" s="28" t="s">
        <v>112</v>
      </c>
      <c r="D32" s="28" t="s">
        <v>113</v>
      </c>
      <c r="E32" s="28" t="s">
        <v>62</v>
      </c>
      <c r="F32" s="28" t="s">
        <v>114</v>
      </c>
      <c r="G32" s="29" t="s">
        <v>110</v>
      </c>
      <c r="H32" s="25">
        <v>54.25</v>
      </c>
      <c r="I32" s="37">
        <v>0</v>
      </c>
      <c r="J32" s="36">
        <f t="shared" si="1"/>
        <v>0</v>
      </c>
      <c r="K32" s="35" t="str">
        <f t="shared" si="0"/>
        <v>OK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45" x14ac:dyDescent="0.25">
      <c r="A33" s="33">
        <v>30</v>
      </c>
      <c r="B33" s="26" t="s">
        <v>115</v>
      </c>
      <c r="C33" s="34" t="s">
        <v>116</v>
      </c>
      <c r="D33" s="34" t="s">
        <v>117</v>
      </c>
      <c r="E33" s="26" t="s">
        <v>62</v>
      </c>
      <c r="F33" s="26" t="s">
        <v>114</v>
      </c>
      <c r="G33" s="27" t="s">
        <v>110</v>
      </c>
      <c r="H33" s="24">
        <v>89.6</v>
      </c>
      <c r="I33" s="37">
        <v>0</v>
      </c>
      <c r="J33" s="36">
        <f t="shared" si="1"/>
        <v>0</v>
      </c>
      <c r="K33" s="35" t="str">
        <f t="shared" si="0"/>
        <v>OK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45" x14ac:dyDescent="0.25">
      <c r="A34" s="32">
        <v>31</v>
      </c>
      <c r="B34" s="28" t="s">
        <v>118</v>
      </c>
      <c r="C34" s="28" t="s">
        <v>119</v>
      </c>
      <c r="D34" s="28" t="s">
        <v>120</v>
      </c>
      <c r="E34" s="28" t="s">
        <v>53</v>
      </c>
      <c r="F34" s="28" t="s">
        <v>121</v>
      </c>
      <c r="G34" s="29" t="s">
        <v>20</v>
      </c>
      <c r="H34" s="25">
        <v>6200</v>
      </c>
      <c r="I34" s="37">
        <v>0</v>
      </c>
      <c r="J34" s="36">
        <f t="shared" si="1"/>
        <v>0</v>
      </c>
      <c r="K34" s="35" t="str">
        <f t="shared" si="0"/>
        <v>OK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45" x14ac:dyDescent="0.25">
      <c r="A35" s="33">
        <v>32</v>
      </c>
      <c r="B35" s="26" t="s">
        <v>118</v>
      </c>
      <c r="C35" s="34" t="s">
        <v>122</v>
      </c>
      <c r="D35" s="34" t="s">
        <v>123</v>
      </c>
      <c r="E35" s="26" t="s">
        <v>53</v>
      </c>
      <c r="F35" s="26" t="s">
        <v>121</v>
      </c>
      <c r="G35" s="27" t="s">
        <v>20</v>
      </c>
      <c r="H35" s="24">
        <v>9000</v>
      </c>
      <c r="I35" s="37">
        <v>0</v>
      </c>
      <c r="J35" s="36">
        <f t="shared" si="1"/>
        <v>0</v>
      </c>
      <c r="K35" s="35" t="str">
        <f t="shared" si="0"/>
        <v>OK</v>
      </c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45" x14ac:dyDescent="0.25">
      <c r="A36" s="32">
        <v>33</v>
      </c>
      <c r="B36" s="28" t="s">
        <v>124</v>
      </c>
      <c r="C36" s="28" t="s">
        <v>125</v>
      </c>
      <c r="D36" s="28" t="s">
        <v>126</v>
      </c>
      <c r="E36" s="28" t="s">
        <v>18</v>
      </c>
      <c r="F36" s="28" t="s">
        <v>23</v>
      </c>
      <c r="G36" s="29" t="s">
        <v>20</v>
      </c>
      <c r="H36" s="25">
        <v>19000</v>
      </c>
      <c r="I36" s="37">
        <v>0</v>
      </c>
      <c r="J36" s="36">
        <f t="shared" si="1"/>
        <v>0</v>
      </c>
      <c r="K36" s="35" t="str">
        <f t="shared" si="0"/>
        <v>OK</v>
      </c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45" x14ac:dyDescent="0.25">
      <c r="A37" s="33">
        <v>34</v>
      </c>
      <c r="B37" s="26" t="s">
        <v>118</v>
      </c>
      <c r="C37" s="34" t="s">
        <v>127</v>
      </c>
      <c r="D37" s="34" t="s">
        <v>128</v>
      </c>
      <c r="E37" s="26" t="s">
        <v>18</v>
      </c>
      <c r="F37" s="26" t="s">
        <v>23</v>
      </c>
      <c r="G37" s="27" t="s">
        <v>20</v>
      </c>
      <c r="H37" s="24">
        <v>16500</v>
      </c>
      <c r="I37" s="37">
        <v>0</v>
      </c>
      <c r="J37" s="36">
        <f t="shared" si="1"/>
        <v>0</v>
      </c>
      <c r="K37" s="35" t="str">
        <f t="shared" si="0"/>
        <v>OK</v>
      </c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x14ac:dyDescent="0.25">
      <c r="A38" s="38">
        <v>35</v>
      </c>
      <c r="B38" s="59" t="s">
        <v>132</v>
      </c>
      <c r="C38" s="60"/>
      <c r="D38" s="60"/>
      <c r="E38" s="60"/>
      <c r="F38" s="60"/>
      <c r="G38" s="60"/>
      <c r="H38" s="61"/>
      <c r="I38" s="37">
        <v>0</v>
      </c>
      <c r="J38" s="36">
        <f t="shared" si="1"/>
        <v>0</v>
      </c>
      <c r="K38" s="35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30" x14ac:dyDescent="0.25">
      <c r="A39" s="32">
        <v>36</v>
      </c>
      <c r="B39" s="28" t="s">
        <v>124</v>
      </c>
      <c r="C39" s="28" t="s">
        <v>129</v>
      </c>
      <c r="D39" s="28" t="s">
        <v>130</v>
      </c>
      <c r="E39" s="28" t="s">
        <v>18</v>
      </c>
      <c r="F39" s="28" t="s">
        <v>22</v>
      </c>
      <c r="G39" s="29" t="s">
        <v>20</v>
      </c>
      <c r="H39" s="25">
        <v>9350</v>
      </c>
      <c r="I39" s="37">
        <v>0</v>
      </c>
      <c r="J39" s="36">
        <f t="shared" si="1"/>
        <v>0</v>
      </c>
      <c r="K39" s="35" t="str">
        <f t="shared" si="0"/>
        <v>OK</v>
      </c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x14ac:dyDescent="0.25">
      <c r="L40" s="30">
        <f>SUMPRODUCT($H$4:$H$39,L4:L39)</f>
        <v>0</v>
      </c>
      <c r="M40" s="30">
        <f t="shared" ref="M40:Z40" si="2">SUMPRODUCT($H$4:$H$39,M4:M39)</f>
        <v>0</v>
      </c>
      <c r="N40" s="30">
        <f t="shared" si="2"/>
        <v>0</v>
      </c>
      <c r="O40" s="30">
        <f t="shared" si="2"/>
        <v>0</v>
      </c>
      <c r="P40" s="30">
        <f t="shared" si="2"/>
        <v>0</v>
      </c>
      <c r="Q40" s="30">
        <f t="shared" si="2"/>
        <v>0</v>
      </c>
      <c r="R40" s="30">
        <f t="shared" si="2"/>
        <v>0</v>
      </c>
      <c r="S40" s="30">
        <f t="shared" si="2"/>
        <v>0</v>
      </c>
      <c r="T40" s="30">
        <f t="shared" si="2"/>
        <v>0</v>
      </c>
      <c r="U40" s="30">
        <f t="shared" si="2"/>
        <v>0</v>
      </c>
      <c r="V40" s="30">
        <f t="shared" si="2"/>
        <v>0</v>
      </c>
      <c r="W40" s="30">
        <f t="shared" si="2"/>
        <v>0</v>
      </c>
      <c r="X40" s="30">
        <f t="shared" si="2"/>
        <v>0</v>
      </c>
      <c r="Y40" s="30">
        <f t="shared" si="2"/>
        <v>0</v>
      </c>
      <c r="Z40" s="30">
        <f t="shared" si="2"/>
        <v>0</v>
      </c>
    </row>
  </sheetData>
  <mergeCells count="23">
    <mergeCell ref="Y1:Y2"/>
    <mergeCell ref="Z1:Z2"/>
    <mergeCell ref="B8:H8"/>
    <mergeCell ref="B12:H12"/>
    <mergeCell ref="B30:H30"/>
    <mergeCell ref="N1:N2"/>
    <mergeCell ref="A2:K2"/>
    <mergeCell ref="V1:V2"/>
    <mergeCell ref="W1:W2"/>
    <mergeCell ref="X1:X2"/>
    <mergeCell ref="B38:H38"/>
    <mergeCell ref="U1:U2"/>
    <mergeCell ref="O1:O2"/>
    <mergeCell ref="P1:P2"/>
    <mergeCell ref="Q1:Q2"/>
    <mergeCell ref="R1:R2"/>
    <mergeCell ref="S1:S2"/>
    <mergeCell ref="T1:T2"/>
    <mergeCell ref="A1:B1"/>
    <mergeCell ref="C1:H1"/>
    <mergeCell ref="I1:K1"/>
    <mergeCell ref="L1:L2"/>
    <mergeCell ref="M1:M2"/>
  </mergeCells>
  <conditionalFormatting sqref="L4:Z39">
    <cfRule type="cellIs" dxfId="26" priority="1" operator="greaterThan">
      <formula>0</formula>
    </cfRule>
    <cfRule type="cellIs" dxfId="25" priority="2" operator="greaterThan">
      <formula>0</formula>
    </cfRule>
    <cfRule type="cellIs" dxfId="24" priority="3" operator="greaterThan">
      <formula>1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opLeftCell="A25" zoomScaleNormal="100" workbookViewId="0">
      <selection activeCell="L9" sqref="L9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24.42578125" style="11" customWidth="1"/>
    <col min="4" max="4" width="25" style="11" customWidth="1"/>
    <col min="5" max="5" width="12.28515625" style="1" customWidth="1"/>
    <col min="6" max="7" width="14.85546875" style="1" customWidth="1"/>
    <col min="8" max="8" width="15.7109375" style="16" bestFit="1" customWidth="1"/>
    <col min="9" max="9" width="13.28515625" style="5" customWidth="1"/>
    <col min="10" max="10" width="13.28515625" style="12" customWidth="1"/>
    <col min="11" max="11" width="12.5703125" style="4" customWidth="1"/>
    <col min="12" max="26" width="13.7109375" style="2" customWidth="1"/>
    <col min="27" max="16384" width="9.7109375" style="2"/>
  </cols>
  <sheetData>
    <row r="1" spans="1:26" ht="25.9" customHeight="1" x14ac:dyDescent="0.25">
      <c r="A1" s="65" t="s">
        <v>25</v>
      </c>
      <c r="B1" s="66"/>
      <c r="C1" s="67" t="s">
        <v>131</v>
      </c>
      <c r="D1" s="68"/>
      <c r="E1" s="68"/>
      <c r="F1" s="68"/>
      <c r="G1" s="68"/>
      <c r="H1" s="69"/>
      <c r="I1" s="62" t="s">
        <v>26</v>
      </c>
      <c r="J1" s="63"/>
      <c r="K1" s="64"/>
      <c r="L1" s="57" t="s">
        <v>29</v>
      </c>
      <c r="M1" s="57" t="s">
        <v>29</v>
      </c>
      <c r="N1" s="57" t="s">
        <v>29</v>
      </c>
      <c r="O1" s="57" t="s">
        <v>29</v>
      </c>
      <c r="P1" s="57" t="s">
        <v>29</v>
      </c>
      <c r="Q1" s="57" t="s">
        <v>29</v>
      </c>
      <c r="R1" s="57" t="s">
        <v>29</v>
      </c>
      <c r="S1" s="57" t="s">
        <v>29</v>
      </c>
      <c r="T1" s="57" t="s">
        <v>29</v>
      </c>
      <c r="U1" s="57" t="s">
        <v>29</v>
      </c>
      <c r="V1" s="57" t="s">
        <v>29</v>
      </c>
      <c r="W1" s="57" t="s">
        <v>29</v>
      </c>
      <c r="X1" s="57" t="s">
        <v>29</v>
      </c>
      <c r="Y1" s="57" t="s">
        <v>29</v>
      </c>
      <c r="Z1" s="57" t="s">
        <v>29</v>
      </c>
    </row>
    <row r="2" spans="1:26" ht="23.1" customHeight="1" x14ac:dyDescent="0.25">
      <c r="A2" s="58" t="s">
        <v>138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s="3" customFormat="1" ht="30" x14ac:dyDescent="0.2">
      <c r="A3" s="13" t="s">
        <v>3</v>
      </c>
      <c r="B3" s="13" t="s">
        <v>15</v>
      </c>
      <c r="C3" s="13" t="s">
        <v>12</v>
      </c>
      <c r="D3" s="13" t="s">
        <v>28</v>
      </c>
      <c r="E3" s="14" t="s">
        <v>13</v>
      </c>
      <c r="F3" s="14" t="s">
        <v>14</v>
      </c>
      <c r="G3" s="14" t="s">
        <v>19</v>
      </c>
      <c r="H3" s="15" t="s">
        <v>16</v>
      </c>
      <c r="I3" s="9" t="s">
        <v>4</v>
      </c>
      <c r="J3" s="10" t="s">
        <v>0</v>
      </c>
      <c r="K3" s="8" t="s">
        <v>2</v>
      </c>
      <c r="L3" s="8" t="s">
        <v>1</v>
      </c>
      <c r="M3" s="8" t="s">
        <v>1</v>
      </c>
      <c r="N3" s="8" t="s">
        <v>1</v>
      </c>
      <c r="O3" s="8" t="s">
        <v>1</v>
      </c>
      <c r="P3" s="8" t="s">
        <v>1</v>
      </c>
      <c r="Q3" s="8" t="s">
        <v>1</v>
      </c>
      <c r="R3" s="8" t="s">
        <v>1</v>
      </c>
      <c r="S3" s="8" t="s">
        <v>1</v>
      </c>
      <c r="T3" s="8" t="s">
        <v>1</v>
      </c>
      <c r="U3" s="8" t="s">
        <v>1</v>
      </c>
      <c r="V3" s="8" t="s">
        <v>1</v>
      </c>
      <c r="W3" s="8" t="s">
        <v>1</v>
      </c>
      <c r="X3" s="8" t="s">
        <v>1</v>
      </c>
      <c r="Y3" s="8" t="s">
        <v>1</v>
      </c>
      <c r="Z3" s="8" t="s">
        <v>1</v>
      </c>
    </row>
    <row r="4" spans="1:26" ht="45" x14ac:dyDescent="0.25">
      <c r="A4" s="31">
        <v>1</v>
      </c>
      <c r="B4" s="26" t="s">
        <v>30</v>
      </c>
      <c r="C4" s="26" t="s">
        <v>31</v>
      </c>
      <c r="D4" s="26" t="s">
        <v>32</v>
      </c>
      <c r="E4" s="26" t="s">
        <v>18</v>
      </c>
      <c r="F4" s="26" t="s">
        <v>33</v>
      </c>
      <c r="G4" s="27" t="s">
        <v>20</v>
      </c>
      <c r="H4" s="24">
        <v>4703</v>
      </c>
      <c r="I4" s="37">
        <v>89</v>
      </c>
      <c r="J4" s="36">
        <f>I4-(SUM(L4:Z4))</f>
        <v>89</v>
      </c>
      <c r="K4" s="35" t="str">
        <f t="shared" ref="K4:K39" si="0">IF(J4&lt;0,"ATENÇÃO","OK")</f>
        <v>OK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45" x14ac:dyDescent="0.25">
      <c r="A5" s="32">
        <v>2</v>
      </c>
      <c r="B5" s="28" t="s">
        <v>30</v>
      </c>
      <c r="C5" s="28" t="s">
        <v>34</v>
      </c>
      <c r="D5" s="28" t="s">
        <v>35</v>
      </c>
      <c r="E5" s="28" t="s">
        <v>18</v>
      </c>
      <c r="F5" s="28" t="s">
        <v>36</v>
      </c>
      <c r="G5" s="29" t="s">
        <v>20</v>
      </c>
      <c r="H5" s="25">
        <v>6458</v>
      </c>
      <c r="I5" s="37">
        <v>325</v>
      </c>
      <c r="J5" s="36">
        <f t="shared" ref="J5:J39" si="1">I5-(SUM(L5:Z5))</f>
        <v>325</v>
      </c>
      <c r="K5" s="35" t="str">
        <f t="shared" si="0"/>
        <v>OK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30" x14ac:dyDescent="0.25">
      <c r="A6" s="33">
        <v>3</v>
      </c>
      <c r="B6" s="26" t="s">
        <v>37</v>
      </c>
      <c r="C6" s="34" t="s">
        <v>38</v>
      </c>
      <c r="D6" s="34" t="s">
        <v>39</v>
      </c>
      <c r="E6" s="26" t="s">
        <v>18</v>
      </c>
      <c r="F6" s="26" t="s">
        <v>40</v>
      </c>
      <c r="G6" s="27" t="s">
        <v>20</v>
      </c>
      <c r="H6" s="24">
        <v>4295.3900000000003</v>
      </c>
      <c r="I6" s="37">
        <v>25</v>
      </c>
      <c r="J6" s="36">
        <f t="shared" si="1"/>
        <v>25</v>
      </c>
      <c r="K6" s="35" t="str">
        <f t="shared" si="0"/>
        <v>OK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30" x14ac:dyDescent="0.25">
      <c r="A7" s="32">
        <v>4</v>
      </c>
      <c r="B7" s="28" t="s">
        <v>41</v>
      </c>
      <c r="C7" s="28" t="s">
        <v>42</v>
      </c>
      <c r="D7" s="28" t="s">
        <v>43</v>
      </c>
      <c r="E7" s="28" t="s">
        <v>18</v>
      </c>
      <c r="F7" s="28" t="s">
        <v>44</v>
      </c>
      <c r="G7" s="29" t="s">
        <v>20</v>
      </c>
      <c r="H7" s="25">
        <v>6600</v>
      </c>
      <c r="I7" s="37">
        <v>61</v>
      </c>
      <c r="J7" s="36">
        <f t="shared" si="1"/>
        <v>61</v>
      </c>
      <c r="K7" s="35" t="str">
        <f t="shared" si="0"/>
        <v>OK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x14ac:dyDescent="0.25">
      <c r="A8" s="38">
        <v>5</v>
      </c>
      <c r="B8" s="59" t="s">
        <v>132</v>
      </c>
      <c r="C8" s="60"/>
      <c r="D8" s="60"/>
      <c r="E8" s="60"/>
      <c r="F8" s="60"/>
      <c r="G8" s="60"/>
      <c r="H8" s="61"/>
      <c r="I8" s="37">
        <v>0</v>
      </c>
      <c r="J8" s="36">
        <f t="shared" si="1"/>
        <v>0</v>
      </c>
      <c r="K8" s="35" t="str">
        <f t="shared" si="0"/>
        <v>OK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30" x14ac:dyDescent="0.25">
      <c r="A9" s="33">
        <v>6</v>
      </c>
      <c r="B9" s="26" t="s">
        <v>45</v>
      </c>
      <c r="C9" s="34" t="s">
        <v>46</v>
      </c>
      <c r="D9" s="34" t="s">
        <v>47</v>
      </c>
      <c r="E9" s="26" t="s">
        <v>48</v>
      </c>
      <c r="F9" s="26" t="s">
        <v>49</v>
      </c>
      <c r="G9" s="27" t="s">
        <v>20</v>
      </c>
      <c r="H9" s="24">
        <v>670</v>
      </c>
      <c r="I9" s="37">
        <v>45</v>
      </c>
      <c r="J9" s="36">
        <f t="shared" si="1"/>
        <v>45</v>
      </c>
      <c r="K9" s="35" t="str">
        <f t="shared" si="0"/>
        <v>OK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45" x14ac:dyDescent="0.25">
      <c r="A10" s="32">
        <v>7</v>
      </c>
      <c r="B10" s="28" t="s">
        <v>50</v>
      </c>
      <c r="C10" s="28" t="s">
        <v>51</v>
      </c>
      <c r="D10" s="28" t="s">
        <v>52</v>
      </c>
      <c r="E10" s="28" t="s">
        <v>53</v>
      </c>
      <c r="F10" s="28" t="s">
        <v>54</v>
      </c>
      <c r="G10" s="29" t="s">
        <v>20</v>
      </c>
      <c r="H10" s="25">
        <v>1100</v>
      </c>
      <c r="I10" s="37">
        <v>15</v>
      </c>
      <c r="J10" s="36">
        <f t="shared" si="1"/>
        <v>15</v>
      </c>
      <c r="K10" s="35" t="str">
        <f t="shared" si="0"/>
        <v>OK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45" x14ac:dyDescent="0.25">
      <c r="A11" s="33">
        <v>8</v>
      </c>
      <c r="B11" s="26" t="s">
        <v>41</v>
      </c>
      <c r="C11" s="34" t="s">
        <v>55</v>
      </c>
      <c r="D11" s="34" t="s">
        <v>56</v>
      </c>
      <c r="E11" s="26" t="s">
        <v>57</v>
      </c>
      <c r="F11" s="26" t="s">
        <v>58</v>
      </c>
      <c r="G11" s="27" t="s">
        <v>20</v>
      </c>
      <c r="H11" s="24">
        <v>1200</v>
      </c>
      <c r="I11" s="37">
        <v>0</v>
      </c>
      <c r="J11" s="36">
        <f t="shared" si="1"/>
        <v>0</v>
      </c>
      <c r="K11" s="35" t="str">
        <f t="shared" si="0"/>
        <v>OK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x14ac:dyDescent="0.25">
      <c r="A12" s="38">
        <v>9</v>
      </c>
      <c r="B12" s="59" t="s">
        <v>132</v>
      </c>
      <c r="C12" s="60"/>
      <c r="D12" s="60"/>
      <c r="E12" s="60"/>
      <c r="F12" s="60"/>
      <c r="G12" s="60"/>
      <c r="H12" s="61"/>
      <c r="I12" s="37">
        <v>0</v>
      </c>
      <c r="J12" s="36">
        <f t="shared" si="1"/>
        <v>0</v>
      </c>
      <c r="K12" s="35" t="str">
        <f t="shared" si="0"/>
        <v>OK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60" x14ac:dyDescent="0.25">
      <c r="A13" s="32">
        <v>10</v>
      </c>
      <c r="B13" s="28" t="s">
        <v>59</v>
      </c>
      <c r="C13" s="28" t="s">
        <v>60</v>
      </c>
      <c r="D13" s="28" t="s">
        <v>61</v>
      </c>
      <c r="E13" s="28" t="s">
        <v>62</v>
      </c>
      <c r="F13" s="28" t="s">
        <v>63</v>
      </c>
      <c r="G13" s="29" t="s">
        <v>21</v>
      </c>
      <c r="H13" s="25">
        <v>4600</v>
      </c>
      <c r="I13" s="37">
        <v>0</v>
      </c>
      <c r="J13" s="36">
        <f t="shared" si="1"/>
        <v>0</v>
      </c>
      <c r="K13" s="35" t="str">
        <f t="shared" si="0"/>
        <v>OK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30" x14ac:dyDescent="0.25">
      <c r="A14" s="33">
        <v>11</v>
      </c>
      <c r="B14" s="26" t="s">
        <v>64</v>
      </c>
      <c r="C14" s="34" t="s">
        <v>65</v>
      </c>
      <c r="D14" s="34" t="s">
        <v>66</v>
      </c>
      <c r="E14" s="26" t="s">
        <v>53</v>
      </c>
      <c r="F14" s="26" t="s">
        <v>54</v>
      </c>
      <c r="G14" s="27" t="s">
        <v>20</v>
      </c>
      <c r="H14" s="24">
        <v>2200</v>
      </c>
      <c r="I14" s="37">
        <v>0</v>
      </c>
      <c r="J14" s="36">
        <f t="shared" si="1"/>
        <v>0</v>
      </c>
      <c r="K14" s="35" t="str">
        <f t="shared" si="0"/>
        <v>OK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60" x14ac:dyDescent="0.25">
      <c r="A15" s="32">
        <v>12</v>
      </c>
      <c r="B15" s="28" t="s">
        <v>67</v>
      </c>
      <c r="C15" s="28" t="s">
        <v>68</v>
      </c>
      <c r="D15" s="28" t="s">
        <v>69</v>
      </c>
      <c r="E15" s="28" t="s">
        <v>24</v>
      </c>
      <c r="F15" s="28" t="s">
        <v>70</v>
      </c>
      <c r="G15" s="29" t="s">
        <v>20</v>
      </c>
      <c r="H15" s="25">
        <v>39000</v>
      </c>
      <c r="I15" s="37">
        <v>0</v>
      </c>
      <c r="J15" s="36">
        <f t="shared" si="1"/>
        <v>0</v>
      </c>
      <c r="K15" s="35" t="str">
        <f t="shared" si="0"/>
        <v>OK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60" x14ac:dyDescent="0.25">
      <c r="A16" s="33">
        <v>13</v>
      </c>
      <c r="B16" s="26" t="s">
        <v>67</v>
      </c>
      <c r="C16" s="34" t="s">
        <v>71</v>
      </c>
      <c r="D16" s="34" t="s">
        <v>72</v>
      </c>
      <c r="E16" s="26" t="s">
        <v>24</v>
      </c>
      <c r="F16" s="26" t="s">
        <v>70</v>
      </c>
      <c r="G16" s="27" t="s">
        <v>20</v>
      </c>
      <c r="H16" s="24">
        <v>48000</v>
      </c>
      <c r="I16" s="37">
        <v>0</v>
      </c>
      <c r="J16" s="36">
        <f t="shared" si="1"/>
        <v>0</v>
      </c>
      <c r="K16" s="35" t="str">
        <f t="shared" si="0"/>
        <v>OK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45" x14ac:dyDescent="0.25">
      <c r="A17" s="32">
        <v>14</v>
      </c>
      <c r="B17" s="28" t="s">
        <v>73</v>
      </c>
      <c r="C17" s="28" t="s">
        <v>74</v>
      </c>
      <c r="D17" s="28" t="s">
        <v>75</v>
      </c>
      <c r="E17" s="28" t="s">
        <v>62</v>
      </c>
      <c r="F17" s="28" t="s">
        <v>63</v>
      </c>
      <c r="G17" s="29" t="s">
        <v>21</v>
      </c>
      <c r="H17" s="25">
        <v>3069</v>
      </c>
      <c r="I17" s="37">
        <v>0</v>
      </c>
      <c r="J17" s="36">
        <f t="shared" si="1"/>
        <v>0</v>
      </c>
      <c r="K17" s="35" t="str">
        <f t="shared" si="0"/>
        <v>OK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30" x14ac:dyDescent="0.25">
      <c r="A18" s="33">
        <v>15</v>
      </c>
      <c r="B18" s="26" t="s">
        <v>76</v>
      </c>
      <c r="C18" s="34" t="s">
        <v>77</v>
      </c>
      <c r="D18" s="34" t="s">
        <v>78</v>
      </c>
      <c r="E18" s="26" t="s">
        <v>18</v>
      </c>
      <c r="F18" s="26" t="s">
        <v>22</v>
      </c>
      <c r="G18" s="27" t="s">
        <v>20</v>
      </c>
      <c r="H18" s="24">
        <v>16500</v>
      </c>
      <c r="I18" s="37">
        <v>0</v>
      </c>
      <c r="J18" s="36">
        <f t="shared" si="1"/>
        <v>0</v>
      </c>
      <c r="K18" s="35" t="str">
        <f t="shared" si="0"/>
        <v>OK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45" x14ac:dyDescent="0.25">
      <c r="A19" s="32">
        <v>16</v>
      </c>
      <c r="B19" s="28" t="s">
        <v>73</v>
      </c>
      <c r="C19" s="28" t="s">
        <v>79</v>
      </c>
      <c r="D19" s="28" t="s">
        <v>80</v>
      </c>
      <c r="E19" s="28" t="s">
        <v>18</v>
      </c>
      <c r="F19" s="28" t="s">
        <v>22</v>
      </c>
      <c r="G19" s="29" t="s">
        <v>20</v>
      </c>
      <c r="H19" s="25">
        <v>18503.099999999999</v>
      </c>
      <c r="I19" s="37">
        <v>5</v>
      </c>
      <c r="J19" s="36">
        <f t="shared" si="1"/>
        <v>5</v>
      </c>
      <c r="K19" s="35" t="str">
        <f t="shared" si="0"/>
        <v>OK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45" x14ac:dyDescent="0.25">
      <c r="A20" s="33">
        <v>17</v>
      </c>
      <c r="B20" s="26" t="s">
        <v>81</v>
      </c>
      <c r="C20" s="34" t="s">
        <v>82</v>
      </c>
      <c r="D20" s="34" t="s">
        <v>83</v>
      </c>
      <c r="E20" s="26" t="s">
        <v>18</v>
      </c>
      <c r="F20" s="26" t="s">
        <v>22</v>
      </c>
      <c r="G20" s="27" t="s">
        <v>20</v>
      </c>
      <c r="H20" s="24">
        <v>35550</v>
      </c>
      <c r="I20" s="37">
        <v>11</v>
      </c>
      <c r="J20" s="36">
        <f t="shared" si="1"/>
        <v>11</v>
      </c>
      <c r="K20" s="35" t="str">
        <f t="shared" si="0"/>
        <v>OK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60" x14ac:dyDescent="0.25">
      <c r="A21" s="32">
        <v>18</v>
      </c>
      <c r="B21" s="28" t="s">
        <v>59</v>
      </c>
      <c r="C21" s="28" t="s">
        <v>84</v>
      </c>
      <c r="D21" s="28" t="s">
        <v>85</v>
      </c>
      <c r="E21" s="28" t="s">
        <v>62</v>
      </c>
      <c r="F21" s="28" t="s">
        <v>86</v>
      </c>
      <c r="G21" s="29" t="s">
        <v>20</v>
      </c>
      <c r="H21" s="25">
        <v>5590</v>
      </c>
      <c r="I21" s="37">
        <v>0</v>
      </c>
      <c r="J21" s="36">
        <f t="shared" si="1"/>
        <v>0</v>
      </c>
      <c r="K21" s="35" t="str">
        <f t="shared" si="0"/>
        <v>OK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60" x14ac:dyDescent="0.25">
      <c r="A22" s="33">
        <v>19</v>
      </c>
      <c r="B22" s="26" t="s">
        <v>59</v>
      </c>
      <c r="C22" s="34" t="s">
        <v>87</v>
      </c>
      <c r="D22" s="34" t="s">
        <v>88</v>
      </c>
      <c r="E22" s="26" t="s">
        <v>24</v>
      </c>
      <c r="F22" s="26" t="s">
        <v>89</v>
      </c>
      <c r="G22" s="27" t="s">
        <v>20</v>
      </c>
      <c r="H22" s="24">
        <v>18980</v>
      </c>
      <c r="I22" s="37">
        <v>0</v>
      </c>
      <c r="J22" s="36">
        <f t="shared" si="1"/>
        <v>0</v>
      </c>
      <c r="K22" s="35" t="str">
        <f t="shared" si="0"/>
        <v>OK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45" x14ac:dyDescent="0.25">
      <c r="A23" s="32">
        <v>20</v>
      </c>
      <c r="B23" s="28" t="s">
        <v>73</v>
      </c>
      <c r="C23" s="28" t="s">
        <v>90</v>
      </c>
      <c r="D23" s="28" t="s">
        <v>91</v>
      </c>
      <c r="E23" s="28" t="s">
        <v>24</v>
      </c>
      <c r="F23" s="28" t="s">
        <v>92</v>
      </c>
      <c r="G23" s="29" t="s">
        <v>20</v>
      </c>
      <c r="H23" s="25">
        <v>7959</v>
      </c>
      <c r="I23" s="37">
        <v>0</v>
      </c>
      <c r="J23" s="36">
        <f t="shared" si="1"/>
        <v>0</v>
      </c>
      <c r="K23" s="35" t="str">
        <f t="shared" si="0"/>
        <v>OK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45" x14ac:dyDescent="0.25">
      <c r="A24" s="33">
        <v>21</v>
      </c>
      <c r="B24" s="26" t="s">
        <v>73</v>
      </c>
      <c r="C24" s="34" t="s">
        <v>93</v>
      </c>
      <c r="D24" s="34" t="s">
        <v>94</v>
      </c>
      <c r="E24" s="26" t="s">
        <v>18</v>
      </c>
      <c r="F24" s="26" t="s">
        <v>23</v>
      </c>
      <c r="G24" s="27" t="s">
        <v>20</v>
      </c>
      <c r="H24" s="24">
        <v>10499.99</v>
      </c>
      <c r="I24" s="37">
        <v>0</v>
      </c>
      <c r="J24" s="36">
        <f t="shared" si="1"/>
        <v>0</v>
      </c>
      <c r="K24" s="35" t="str">
        <f t="shared" si="0"/>
        <v>OK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45" x14ac:dyDescent="0.25">
      <c r="A25" s="32">
        <v>22</v>
      </c>
      <c r="B25" s="28" t="s">
        <v>73</v>
      </c>
      <c r="C25" s="28" t="s">
        <v>95</v>
      </c>
      <c r="D25" s="28" t="s">
        <v>96</v>
      </c>
      <c r="E25" s="28" t="s">
        <v>62</v>
      </c>
      <c r="F25" s="28" t="s">
        <v>63</v>
      </c>
      <c r="G25" s="29" t="s">
        <v>21</v>
      </c>
      <c r="H25" s="25">
        <v>289.08</v>
      </c>
      <c r="I25" s="37">
        <v>0</v>
      </c>
      <c r="J25" s="36">
        <f t="shared" si="1"/>
        <v>0</v>
      </c>
      <c r="K25" s="35" t="str">
        <f t="shared" si="0"/>
        <v>OK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30" x14ac:dyDescent="0.25">
      <c r="A26" s="33">
        <v>23</v>
      </c>
      <c r="B26" s="26" t="s">
        <v>76</v>
      </c>
      <c r="C26" s="34" t="s">
        <v>97</v>
      </c>
      <c r="D26" s="34" t="s">
        <v>98</v>
      </c>
      <c r="E26" s="26" t="s">
        <v>62</v>
      </c>
      <c r="F26" s="26" t="s">
        <v>99</v>
      </c>
      <c r="G26" s="27" t="s">
        <v>20</v>
      </c>
      <c r="H26" s="24">
        <v>3940</v>
      </c>
      <c r="I26" s="37">
        <v>0</v>
      </c>
      <c r="J26" s="36">
        <f t="shared" si="1"/>
        <v>0</v>
      </c>
      <c r="K26" s="35" t="str">
        <f t="shared" si="0"/>
        <v>OK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45" x14ac:dyDescent="0.25">
      <c r="A27" s="32">
        <v>24</v>
      </c>
      <c r="B27" s="28" t="s">
        <v>100</v>
      </c>
      <c r="C27" s="28" t="s">
        <v>101</v>
      </c>
      <c r="D27" s="28" t="s">
        <v>102</v>
      </c>
      <c r="E27" s="28" t="s">
        <v>24</v>
      </c>
      <c r="F27" s="28" t="s">
        <v>70</v>
      </c>
      <c r="G27" s="29" t="s">
        <v>20</v>
      </c>
      <c r="H27" s="25">
        <v>2900</v>
      </c>
      <c r="I27" s="37">
        <v>0</v>
      </c>
      <c r="J27" s="36">
        <f t="shared" si="1"/>
        <v>0</v>
      </c>
      <c r="K27" s="35" t="str">
        <f t="shared" si="0"/>
        <v>OK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45" x14ac:dyDescent="0.25">
      <c r="A28" s="33">
        <v>25</v>
      </c>
      <c r="B28" s="26" t="s">
        <v>73</v>
      </c>
      <c r="C28" s="34" t="s">
        <v>103</v>
      </c>
      <c r="D28" s="34" t="s">
        <v>104</v>
      </c>
      <c r="E28" s="26" t="s">
        <v>24</v>
      </c>
      <c r="F28" s="26" t="s">
        <v>70</v>
      </c>
      <c r="G28" s="27" t="s">
        <v>20</v>
      </c>
      <c r="H28" s="24">
        <v>3168</v>
      </c>
      <c r="I28" s="37">
        <v>0</v>
      </c>
      <c r="J28" s="36">
        <f t="shared" si="1"/>
        <v>0</v>
      </c>
      <c r="K28" s="35" t="str">
        <f t="shared" si="0"/>
        <v>OK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45" x14ac:dyDescent="0.25">
      <c r="A29" s="32">
        <v>26</v>
      </c>
      <c r="B29" s="28" t="s">
        <v>73</v>
      </c>
      <c r="C29" s="28" t="s">
        <v>105</v>
      </c>
      <c r="D29" s="28" t="s">
        <v>106</v>
      </c>
      <c r="E29" s="28" t="s">
        <v>18</v>
      </c>
      <c r="F29" s="28" t="s">
        <v>23</v>
      </c>
      <c r="G29" s="29" t="s">
        <v>20</v>
      </c>
      <c r="H29" s="25">
        <v>15633.99</v>
      </c>
      <c r="I29" s="37">
        <v>0</v>
      </c>
      <c r="J29" s="36">
        <f t="shared" si="1"/>
        <v>0</v>
      </c>
      <c r="K29" s="35" t="str">
        <f t="shared" si="0"/>
        <v>OK</v>
      </c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x14ac:dyDescent="0.25">
      <c r="A30" s="38">
        <v>27</v>
      </c>
      <c r="B30" s="59" t="s">
        <v>132</v>
      </c>
      <c r="C30" s="60"/>
      <c r="D30" s="60"/>
      <c r="E30" s="60"/>
      <c r="F30" s="60"/>
      <c r="G30" s="60"/>
      <c r="H30" s="61"/>
      <c r="I30" s="37">
        <v>0</v>
      </c>
      <c r="J30" s="36">
        <f t="shared" si="1"/>
        <v>0</v>
      </c>
      <c r="K30" s="35" t="str">
        <f t="shared" si="0"/>
        <v>OK</v>
      </c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45" x14ac:dyDescent="0.25">
      <c r="A31" s="33">
        <v>28</v>
      </c>
      <c r="B31" s="26" t="s">
        <v>73</v>
      </c>
      <c r="C31" s="34" t="s">
        <v>107</v>
      </c>
      <c r="D31" s="34" t="s">
        <v>108</v>
      </c>
      <c r="E31" s="26" t="s">
        <v>62</v>
      </c>
      <c r="F31" s="26" t="s">
        <v>109</v>
      </c>
      <c r="G31" s="27" t="s">
        <v>110</v>
      </c>
      <c r="H31" s="24">
        <v>513.05999999999995</v>
      </c>
      <c r="I31" s="37">
        <v>0</v>
      </c>
      <c r="J31" s="36">
        <f t="shared" si="1"/>
        <v>0</v>
      </c>
      <c r="K31" s="35" t="str">
        <f t="shared" si="0"/>
        <v>OK</v>
      </c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45" x14ac:dyDescent="0.25">
      <c r="A32" s="32">
        <v>29</v>
      </c>
      <c r="B32" s="28" t="s">
        <v>111</v>
      </c>
      <c r="C32" s="28" t="s">
        <v>112</v>
      </c>
      <c r="D32" s="28" t="s">
        <v>113</v>
      </c>
      <c r="E32" s="28" t="s">
        <v>62</v>
      </c>
      <c r="F32" s="28" t="s">
        <v>114</v>
      </c>
      <c r="G32" s="29" t="s">
        <v>110</v>
      </c>
      <c r="H32" s="25">
        <v>54.25</v>
      </c>
      <c r="I32" s="37">
        <v>0</v>
      </c>
      <c r="J32" s="36">
        <f t="shared" si="1"/>
        <v>0</v>
      </c>
      <c r="K32" s="35" t="str">
        <f t="shared" si="0"/>
        <v>OK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45" x14ac:dyDescent="0.25">
      <c r="A33" s="33">
        <v>30</v>
      </c>
      <c r="B33" s="26" t="s">
        <v>115</v>
      </c>
      <c r="C33" s="34" t="s">
        <v>116</v>
      </c>
      <c r="D33" s="34" t="s">
        <v>117</v>
      </c>
      <c r="E33" s="26" t="s">
        <v>62</v>
      </c>
      <c r="F33" s="26" t="s">
        <v>114</v>
      </c>
      <c r="G33" s="27" t="s">
        <v>110</v>
      </c>
      <c r="H33" s="24">
        <v>89.6</v>
      </c>
      <c r="I33" s="37">
        <v>0</v>
      </c>
      <c r="J33" s="36">
        <f t="shared" si="1"/>
        <v>0</v>
      </c>
      <c r="K33" s="35" t="str">
        <f t="shared" si="0"/>
        <v>OK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45" x14ac:dyDescent="0.25">
      <c r="A34" s="32">
        <v>31</v>
      </c>
      <c r="B34" s="28" t="s">
        <v>118</v>
      </c>
      <c r="C34" s="28" t="s">
        <v>119</v>
      </c>
      <c r="D34" s="28" t="s">
        <v>120</v>
      </c>
      <c r="E34" s="28" t="s">
        <v>53</v>
      </c>
      <c r="F34" s="28" t="s">
        <v>121</v>
      </c>
      <c r="G34" s="29" t="s">
        <v>20</v>
      </c>
      <c r="H34" s="25">
        <v>6200</v>
      </c>
      <c r="I34" s="37">
        <v>0</v>
      </c>
      <c r="J34" s="36">
        <f t="shared" si="1"/>
        <v>0</v>
      </c>
      <c r="K34" s="35" t="str">
        <f t="shared" si="0"/>
        <v>OK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45" x14ac:dyDescent="0.25">
      <c r="A35" s="33">
        <v>32</v>
      </c>
      <c r="B35" s="26" t="s">
        <v>118</v>
      </c>
      <c r="C35" s="34" t="s">
        <v>122</v>
      </c>
      <c r="D35" s="34" t="s">
        <v>123</v>
      </c>
      <c r="E35" s="26" t="s">
        <v>53</v>
      </c>
      <c r="F35" s="26" t="s">
        <v>121</v>
      </c>
      <c r="G35" s="27" t="s">
        <v>20</v>
      </c>
      <c r="H35" s="24">
        <v>9000</v>
      </c>
      <c r="I35" s="37">
        <v>0</v>
      </c>
      <c r="J35" s="36">
        <f t="shared" si="1"/>
        <v>0</v>
      </c>
      <c r="K35" s="35" t="str">
        <f t="shared" si="0"/>
        <v>OK</v>
      </c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45" x14ac:dyDescent="0.25">
      <c r="A36" s="32">
        <v>33</v>
      </c>
      <c r="B36" s="28" t="s">
        <v>124</v>
      </c>
      <c r="C36" s="28" t="s">
        <v>125</v>
      </c>
      <c r="D36" s="28" t="s">
        <v>126</v>
      </c>
      <c r="E36" s="28" t="s">
        <v>18</v>
      </c>
      <c r="F36" s="28" t="s">
        <v>23</v>
      </c>
      <c r="G36" s="29" t="s">
        <v>20</v>
      </c>
      <c r="H36" s="25">
        <v>19000</v>
      </c>
      <c r="I36" s="37">
        <v>0</v>
      </c>
      <c r="J36" s="36">
        <f t="shared" si="1"/>
        <v>0</v>
      </c>
      <c r="K36" s="35" t="str">
        <f t="shared" si="0"/>
        <v>OK</v>
      </c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45" x14ac:dyDescent="0.25">
      <c r="A37" s="33">
        <v>34</v>
      </c>
      <c r="B37" s="26" t="s">
        <v>118</v>
      </c>
      <c r="C37" s="34" t="s">
        <v>127</v>
      </c>
      <c r="D37" s="34" t="s">
        <v>128</v>
      </c>
      <c r="E37" s="26" t="s">
        <v>18</v>
      </c>
      <c r="F37" s="26" t="s">
        <v>23</v>
      </c>
      <c r="G37" s="27" t="s">
        <v>20</v>
      </c>
      <c r="H37" s="24">
        <v>16500</v>
      </c>
      <c r="I37" s="37">
        <v>0</v>
      </c>
      <c r="J37" s="36">
        <f t="shared" si="1"/>
        <v>0</v>
      </c>
      <c r="K37" s="35" t="str">
        <f t="shared" si="0"/>
        <v>OK</v>
      </c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x14ac:dyDescent="0.25">
      <c r="A38" s="38">
        <v>35</v>
      </c>
      <c r="B38" s="59" t="s">
        <v>132</v>
      </c>
      <c r="C38" s="60"/>
      <c r="D38" s="60"/>
      <c r="E38" s="60"/>
      <c r="F38" s="60"/>
      <c r="G38" s="60"/>
      <c r="H38" s="61"/>
      <c r="I38" s="37">
        <v>0</v>
      </c>
      <c r="J38" s="36">
        <f t="shared" si="1"/>
        <v>0</v>
      </c>
      <c r="K38" s="35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30" x14ac:dyDescent="0.25">
      <c r="A39" s="32">
        <v>36</v>
      </c>
      <c r="B39" s="28" t="s">
        <v>124</v>
      </c>
      <c r="C39" s="28" t="s">
        <v>129</v>
      </c>
      <c r="D39" s="28" t="s">
        <v>130</v>
      </c>
      <c r="E39" s="28" t="s">
        <v>18</v>
      </c>
      <c r="F39" s="28" t="s">
        <v>22</v>
      </c>
      <c r="G39" s="29" t="s">
        <v>20</v>
      </c>
      <c r="H39" s="25">
        <v>9350</v>
      </c>
      <c r="I39" s="37">
        <v>0</v>
      </c>
      <c r="J39" s="36">
        <f t="shared" si="1"/>
        <v>0</v>
      </c>
      <c r="K39" s="35" t="str">
        <f t="shared" si="0"/>
        <v>OK</v>
      </c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x14ac:dyDescent="0.25">
      <c r="L40" s="30">
        <f>SUMPRODUCT($H$4:$H$39,L4:L39)</f>
        <v>0</v>
      </c>
      <c r="M40" s="30">
        <f t="shared" ref="M40:Z40" si="2">SUMPRODUCT($H$4:$H$39,M4:M39)</f>
        <v>0</v>
      </c>
      <c r="N40" s="30">
        <f t="shared" si="2"/>
        <v>0</v>
      </c>
      <c r="O40" s="30">
        <f t="shared" si="2"/>
        <v>0</v>
      </c>
      <c r="P40" s="30">
        <f t="shared" si="2"/>
        <v>0</v>
      </c>
      <c r="Q40" s="30">
        <f t="shared" si="2"/>
        <v>0</v>
      </c>
      <c r="R40" s="30">
        <f t="shared" si="2"/>
        <v>0</v>
      </c>
      <c r="S40" s="30">
        <f t="shared" si="2"/>
        <v>0</v>
      </c>
      <c r="T40" s="30">
        <f t="shared" si="2"/>
        <v>0</v>
      </c>
      <c r="U40" s="30">
        <f t="shared" si="2"/>
        <v>0</v>
      </c>
      <c r="V40" s="30">
        <f t="shared" si="2"/>
        <v>0</v>
      </c>
      <c r="W40" s="30">
        <f t="shared" si="2"/>
        <v>0</v>
      </c>
      <c r="X40" s="30">
        <f t="shared" si="2"/>
        <v>0</v>
      </c>
      <c r="Y40" s="30">
        <f t="shared" si="2"/>
        <v>0</v>
      </c>
      <c r="Z40" s="30">
        <f t="shared" si="2"/>
        <v>0</v>
      </c>
    </row>
  </sheetData>
  <mergeCells count="23">
    <mergeCell ref="Y1:Y2"/>
    <mergeCell ref="Z1:Z2"/>
    <mergeCell ref="B8:H8"/>
    <mergeCell ref="B12:H12"/>
    <mergeCell ref="B30:H30"/>
    <mergeCell ref="N1:N2"/>
    <mergeCell ref="A2:K2"/>
    <mergeCell ref="V1:V2"/>
    <mergeCell ref="W1:W2"/>
    <mergeCell ref="X1:X2"/>
    <mergeCell ref="B38:H38"/>
    <mergeCell ref="U1:U2"/>
    <mergeCell ref="O1:O2"/>
    <mergeCell ref="P1:P2"/>
    <mergeCell ref="Q1:Q2"/>
    <mergeCell ref="R1:R2"/>
    <mergeCell ref="S1:S2"/>
    <mergeCell ref="T1:T2"/>
    <mergeCell ref="A1:B1"/>
    <mergeCell ref="C1:H1"/>
    <mergeCell ref="I1:K1"/>
    <mergeCell ref="L1:L2"/>
    <mergeCell ref="M1:M2"/>
  </mergeCells>
  <conditionalFormatting sqref="L4:Z39">
    <cfRule type="cellIs" dxfId="23" priority="1" operator="greaterThan">
      <formula>0</formula>
    </cfRule>
    <cfRule type="cellIs" dxfId="22" priority="2" operator="greaterThan">
      <formula>0</formula>
    </cfRule>
    <cfRule type="cellIs" dxfId="21" priority="3" operator="greaterThan">
      <formula>1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opLeftCell="A28" zoomScaleNormal="100" workbookViewId="0">
      <selection activeCell="L9" sqref="L9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24.42578125" style="11" customWidth="1"/>
    <col min="4" max="4" width="25" style="11" customWidth="1"/>
    <col min="5" max="5" width="12.28515625" style="1" customWidth="1"/>
    <col min="6" max="7" width="14.85546875" style="1" customWidth="1"/>
    <col min="8" max="8" width="15.7109375" style="16" bestFit="1" customWidth="1"/>
    <col min="9" max="9" width="13.28515625" style="5" customWidth="1"/>
    <col min="10" max="10" width="13.28515625" style="12" customWidth="1"/>
    <col min="11" max="11" width="12.5703125" style="4" customWidth="1"/>
    <col min="12" max="26" width="13.7109375" style="2" customWidth="1"/>
    <col min="27" max="16384" width="9.7109375" style="2"/>
  </cols>
  <sheetData>
    <row r="1" spans="1:26" ht="25.9" customHeight="1" x14ac:dyDescent="0.25">
      <c r="A1" s="65" t="s">
        <v>25</v>
      </c>
      <c r="B1" s="66"/>
      <c r="C1" s="67" t="s">
        <v>131</v>
      </c>
      <c r="D1" s="68"/>
      <c r="E1" s="68"/>
      <c r="F1" s="68"/>
      <c r="G1" s="68"/>
      <c r="H1" s="69"/>
      <c r="I1" s="62" t="s">
        <v>26</v>
      </c>
      <c r="J1" s="63"/>
      <c r="K1" s="64"/>
      <c r="L1" s="57" t="s">
        <v>29</v>
      </c>
      <c r="M1" s="57" t="s">
        <v>29</v>
      </c>
      <c r="N1" s="57" t="s">
        <v>29</v>
      </c>
      <c r="O1" s="57" t="s">
        <v>29</v>
      </c>
      <c r="P1" s="57" t="s">
        <v>29</v>
      </c>
      <c r="Q1" s="57" t="s">
        <v>29</v>
      </c>
      <c r="R1" s="57" t="s">
        <v>29</v>
      </c>
      <c r="S1" s="57" t="s">
        <v>29</v>
      </c>
      <c r="T1" s="57" t="s">
        <v>29</v>
      </c>
      <c r="U1" s="57" t="s">
        <v>29</v>
      </c>
      <c r="V1" s="57" t="s">
        <v>29</v>
      </c>
      <c r="W1" s="57" t="s">
        <v>29</v>
      </c>
      <c r="X1" s="57" t="s">
        <v>29</v>
      </c>
      <c r="Y1" s="57" t="s">
        <v>29</v>
      </c>
      <c r="Z1" s="57" t="s">
        <v>29</v>
      </c>
    </row>
    <row r="2" spans="1:26" ht="23.1" customHeight="1" x14ac:dyDescent="0.25">
      <c r="A2" s="58" t="s">
        <v>139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s="3" customFormat="1" ht="30" x14ac:dyDescent="0.2">
      <c r="A3" s="13" t="s">
        <v>3</v>
      </c>
      <c r="B3" s="13" t="s">
        <v>15</v>
      </c>
      <c r="C3" s="13" t="s">
        <v>12</v>
      </c>
      <c r="D3" s="13" t="s">
        <v>28</v>
      </c>
      <c r="E3" s="14" t="s">
        <v>13</v>
      </c>
      <c r="F3" s="14" t="s">
        <v>14</v>
      </c>
      <c r="G3" s="14" t="s">
        <v>19</v>
      </c>
      <c r="H3" s="15" t="s">
        <v>16</v>
      </c>
      <c r="I3" s="9" t="s">
        <v>4</v>
      </c>
      <c r="J3" s="10" t="s">
        <v>0</v>
      </c>
      <c r="K3" s="8" t="s">
        <v>2</v>
      </c>
      <c r="L3" s="8" t="s">
        <v>1</v>
      </c>
      <c r="M3" s="8" t="s">
        <v>1</v>
      </c>
      <c r="N3" s="8" t="s">
        <v>1</v>
      </c>
      <c r="O3" s="8" t="s">
        <v>1</v>
      </c>
      <c r="P3" s="8" t="s">
        <v>1</v>
      </c>
      <c r="Q3" s="8" t="s">
        <v>1</v>
      </c>
      <c r="R3" s="8" t="s">
        <v>1</v>
      </c>
      <c r="S3" s="8" t="s">
        <v>1</v>
      </c>
      <c r="T3" s="8" t="s">
        <v>1</v>
      </c>
      <c r="U3" s="8" t="s">
        <v>1</v>
      </c>
      <c r="V3" s="8" t="s">
        <v>1</v>
      </c>
      <c r="W3" s="8" t="s">
        <v>1</v>
      </c>
      <c r="X3" s="8" t="s">
        <v>1</v>
      </c>
      <c r="Y3" s="8" t="s">
        <v>1</v>
      </c>
      <c r="Z3" s="8" t="s">
        <v>1</v>
      </c>
    </row>
    <row r="4" spans="1:26" ht="45" x14ac:dyDescent="0.25">
      <c r="A4" s="31">
        <v>1</v>
      </c>
      <c r="B4" s="26" t="s">
        <v>30</v>
      </c>
      <c r="C4" s="26" t="s">
        <v>31</v>
      </c>
      <c r="D4" s="26" t="s">
        <v>32</v>
      </c>
      <c r="E4" s="26" t="s">
        <v>18</v>
      </c>
      <c r="F4" s="26" t="s">
        <v>33</v>
      </c>
      <c r="G4" s="27" t="s">
        <v>20</v>
      </c>
      <c r="H4" s="24">
        <v>4703</v>
      </c>
      <c r="I4" s="37">
        <v>15</v>
      </c>
      <c r="J4" s="36">
        <f>I4-(SUM(L4:Z4))</f>
        <v>15</v>
      </c>
      <c r="K4" s="35" t="str">
        <f t="shared" ref="K4:K39" si="0">IF(J4&lt;0,"ATENÇÃO","OK")</f>
        <v>OK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45" x14ac:dyDescent="0.25">
      <c r="A5" s="32">
        <v>2</v>
      </c>
      <c r="B5" s="28" t="s">
        <v>30</v>
      </c>
      <c r="C5" s="28" t="s">
        <v>34</v>
      </c>
      <c r="D5" s="28" t="s">
        <v>35</v>
      </c>
      <c r="E5" s="28" t="s">
        <v>18</v>
      </c>
      <c r="F5" s="28" t="s">
        <v>36</v>
      </c>
      <c r="G5" s="29" t="s">
        <v>20</v>
      </c>
      <c r="H5" s="25">
        <v>6458</v>
      </c>
      <c r="I5" s="37">
        <v>11</v>
      </c>
      <c r="J5" s="36">
        <f t="shared" ref="J5:J39" si="1">I5-(SUM(L5:Z5))</f>
        <v>11</v>
      </c>
      <c r="K5" s="35" t="str">
        <f t="shared" si="0"/>
        <v>OK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30" x14ac:dyDescent="0.25">
      <c r="A6" s="33">
        <v>3</v>
      </c>
      <c r="B6" s="26" t="s">
        <v>37</v>
      </c>
      <c r="C6" s="34" t="s">
        <v>38</v>
      </c>
      <c r="D6" s="34" t="s">
        <v>39</v>
      </c>
      <c r="E6" s="26" t="s">
        <v>18</v>
      </c>
      <c r="F6" s="26" t="s">
        <v>40</v>
      </c>
      <c r="G6" s="27" t="s">
        <v>20</v>
      </c>
      <c r="H6" s="24">
        <v>4295.3900000000003</v>
      </c>
      <c r="I6" s="37">
        <v>6</v>
      </c>
      <c r="J6" s="36">
        <f t="shared" si="1"/>
        <v>6</v>
      </c>
      <c r="K6" s="35" t="str">
        <f t="shared" si="0"/>
        <v>OK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30" x14ac:dyDescent="0.25">
      <c r="A7" s="32">
        <v>4</v>
      </c>
      <c r="B7" s="28" t="s">
        <v>41</v>
      </c>
      <c r="C7" s="28" t="s">
        <v>42</v>
      </c>
      <c r="D7" s="28" t="s">
        <v>43</v>
      </c>
      <c r="E7" s="28" t="s">
        <v>18</v>
      </c>
      <c r="F7" s="28" t="s">
        <v>44</v>
      </c>
      <c r="G7" s="29" t="s">
        <v>20</v>
      </c>
      <c r="H7" s="25">
        <v>6600</v>
      </c>
      <c r="I7" s="37">
        <v>6</v>
      </c>
      <c r="J7" s="36">
        <f t="shared" si="1"/>
        <v>6</v>
      </c>
      <c r="K7" s="35" t="str">
        <f t="shared" si="0"/>
        <v>OK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x14ac:dyDescent="0.25">
      <c r="A8" s="38">
        <v>5</v>
      </c>
      <c r="B8" s="59" t="s">
        <v>132</v>
      </c>
      <c r="C8" s="60"/>
      <c r="D8" s="60"/>
      <c r="E8" s="60"/>
      <c r="F8" s="60"/>
      <c r="G8" s="60"/>
      <c r="H8" s="61"/>
      <c r="I8" s="37">
        <v>0</v>
      </c>
      <c r="J8" s="36">
        <f t="shared" si="1"/>
        <v>0</v>
      </c>
      <c r="K8" s="35" t="str">
        <f t="shared" si="0"/>
        <v>OK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30" x14ac:dyDescent="0.25">
      <c r="A9" s="33">
        <v>6</v>
      </c>
      <c r="B9" s="26" t="s">
        <v>45</v>
      </c>
      <c r="C9" s="34" t="s">
        <v>46</v>
      </c>
      <c r="D9" s="34" t="s">
        <v>47</v>
      </c>
      <c r="E9" s="26" t="s">
        <v>48</v>
      </c>
      <c r="F9" s="26" t="s">
        <v>49</v>
      </c>
      <c r="G9" s="27" t="s">
        <v>20</v>
      </c>
      <c r="H9" s="24">
        <v>670</v>
      </c>
      <c r="I9" s="37">
        <v>22</v>
      </c>
      <c r="J9" s="36">
        <f t="shared" si="1"/>
        <v>22</v>
      </c>
      <c r="K9" s="35" t="str">
        <f t="shared" si="0"/>
        <v>OK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45" x14ac:dyDescent="0.25">
      <c r="A10" s="32">
        <v>7</v>
      </c>
      <c r="B10" s="28" t="s">
        <v>50</v>
      </c>
      <c r="C10" s="28" t="s">
        <v>51</v>
      </c>
      <c r="D10" s="28" t="s">
        <v>52</v>
      </c>
      <c r="E10" s="28" t="s">
        <v>53</v>
      </c>
      <c r="F10" s="28" t="s">
        <v>54</v>
      </c>
      <c r="G10" s="29" t="s">
        <v>20</v>
      </c>
      <c r="H10" s="25">
        <v>1100</v>
      </c>
      <c r="I10" s="37">
        <v>20</v>
      </c>
      <c r="J10" s="36">
        <f t="shared" si="1"/>
        <v>20</v>
      </c>
      <c r="K10" s="35" t="str">
        <f t="shared" si="0"/>
        <v>OK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45" x14ac:dyDescent="0.25">
      <c r="A11" s="33">
        <v>8</v>
      </c>
      <c r="B11" s="26" t="s">
        <v>41</v>
      </c>
      <c r="C11" s="34" t="s">
        <v>55</v>
      </c>
      <c r="D11" s="34" t="s">
        <v>56</v>
      </c>
      <c r="E11" s="26" t="s">
        <v>57</v>
      </c>
      <c r="F11" s="26" t="s">
        <v>58</v>
      </c>
      <c r="G11" s="27" t="s">
        <v>20</v>
      </c>
      <c r="H11" s="24">
        <v>1200</v>
      </c>
      <c r="I11" s="37">
        <v>0</v>
      </c>
      <c r="J11" s="36">
        <f t="shared" si="1"/>
        <v>0</v>
      </c>
      <c r="K11" s="35" t="str">
        <f t="shared" si="0"/>
        <v>OK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x14ac:dyDescent="0.25">
      <c r="A12" s="38">
        <v>9</v>
      </c>
      <c r="B12" s="59" t="s">
        <v>132</v>
      </c>
      <c r="C12" s="60"/>
      <c r="D12" s="60"/>
      <c r="E12" s="60"/>
      <c r="F12" s="60"/>
      <c r="G12" s="60"/>
      <c r="H12" s="61"/>
      <c r="I12" s="37">
        <v>0</v>
      </c>
      <c r="J12" s="36">
        <f t="shared" si="1"/>
        <v>0</v>
      </c>
      <c r="K12" s="35" t="str">
        <f t="shared" si="0"/>
        <v>OK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60" x14ac:dyDescent="0.25">
      <c r="A13" s="32">
        <v>10</v>
      </c>
      <c r="B13" s="28" t="s">
        <v>59</v>
      </c>
      <c r="C13" s="28" t="s">
        <v>60</v>
      </c>
      <c r="D13" s="28" t="s">
        <v>61</v>
      </c>
      <c r="E13" s="28" t="s">
        <v>62</v>
      </c>
      <c r="F13" s="28" t="s">
        <v>63</v>
      </c>
      <c r="G13" s="29" t="s">
        <v>21</v>
      </c>
      <c r="H13" s="25">
        <v>4600</v>
      </c>
      <c r="I13" s="37">
        <v>0</v>
      </c>
      <c r="J13" s="36">
        <f t="shared" si="1"/>
        <v>0</v>
      </c>
      <c r="K13" s="35" t="str">
        <f t="shared" si="0"/>
        <v>OK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30" x14ac:dyDescent="0.25">
      <c r="A14" s="33">
        <v>11</v>
      </c>
      <c r="B14" s="26" t="s">
        <v>64</v>
      </c>
      <c r="C14" s="34" t="s">
        <v>65</v>
      </c>
      <c r="D14" s="34" t="s">
        <v>66</v>
      </c>
      <c r="E14" s="26" t="s">
        <v>53</v>
      </c>
      <c r="F14" s="26" t="s">
        <v>54</v>
      </c>
      <c r="G14" s="27" t="s">
        <v>20</v>
      </c>
      <c r="H14" s="24">
        <v>2200</v>
      </c>
      <c r="I14" s="37">
        <v>0</v>
      </c>
      <c r="J14" s="36">
        <f t="shared" si="1"/>
        <v>0</v>
      </c>
      <c r="K14" s="35" t="str">
        <f t="shared" si="0"/>
        <v>OK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60" x14ac:dyDescent="0.25">
      <c r="A15" s="32">
        <v>12</v>
      </c>
      <c r="B15" s="28" t="s">
        <v>67</v>
      </c>
      <c r="C15" s="28" t="s">
        <v>68</v>
      </c>
      <c r="D15" s="28" t="s">
        <v>69</v>
      </c>
      <c r="E15" s="28" t="s">
        <v>24</v>
      </c>
      <c r="F15" s="28" t="s">
        <v>70</v>
      </c>
      <c r="G15" s="29" t="s">
        <v>20</v>
      </c>
      <c r="H15" s="25">
        <v>39000</v>
      </c>
      <c r="I15" s="37">
        <v>0</v>
      </c>
      <c r="J15" s="36">
        <f t="shared" si="1"/>
        <v>0</v>
      </c>
      <c r="K15" s="35" t="str">
        <f t="shared" si="0"/>
        <v>OK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60" x14ac:dyDescent="0.25">
      <c r="A16" s="33">
        <v>13</v>
      </c>
      <c r="B16" s="26" t="s">
        <v>67</v>
      </c>
      <c r="C16" s="34" t="s">
        <v>71</v>
      </c>
      <c r="D16" s="34" t="s">
        <v>72</v>
      </c>
      <c r="E16" s="26" t="s">
        <v>24</v>
      </c>
      <c r="F16" s="26" t="s">
        <v>70</v>
      </c>
      <c r="G16" s="27" t="s">
        <v>20</v>
      </c>
      <c r="H16" s="24">
        <v>48000</v>
      </c>
      <c r="I16" s="37">
        <v>0</v>
      </c>
      <c r="J16" s="36">
        <f t="shared" si="1"/>
        <v>0</v>
      </c>
      <c r="K16" s="35" t="str">
        <f t="shared" si="0"/>
        <v>OK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45" x14ac:dyDescent="0.25">
      <c r="A17" s="32">
        <v>14</v>
      </c>
      <c r="B17" s="28" t="s">
        <v>73</v>
      </c>
      <c r="C17" s="28" t="s">
        <v>74</v>
      </c>
      <c r="D17" s="28" t="s">
        <v>75</v>
      </c>
      <c r="E17" s="28" t="s">
        <v>62</v>
      </c>
      <c r="F17" s="28" t="s">
        <v>63</v>
      </c>
      <c r="G17" s="29" t="s">
        <v>21</v>
      </c>
      <c r="H17" s="25">
        <v>3069</v>
      </c>
      <c r="I17" s="37">
        <v>0</v>
      </c>
      <c r="J17" s="36">
        <f t="shared" si="1"/>
        <v>0</v>
      </c>
      <c r="K17" s="35" t="str">
        <f t="shared" si="0"/>
        <v>OK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30" x14ac:dyDescent="0.25">
      <c r="A18" s="33">
        <v>15</v>
      </c>
      <c r="B18" s="26" t="s">
        <v>76</v>
      </c>
      <c r="C18" s="34" t="s">
        <v>77</v>
      </c>
      <c r="D18" s="34" t="s">
        <v>78</v>
      </c>
      <c r="E18" s="26" t="s">
        <v>18</v>
      </c>
      <c r="F18" s="26" t="s">
        <v>22</v>
      </c>
      <c r="G18" s="27" t="s">
        <v>20</v>
      </c>
      <c r="H18" s="24">
        <v>16500</v>
      </c>
      <c r="I18" s="37">
        <v>1</v>
      </c>
      <c r="J18" s="36">
        <f t="shared" si="1"/>
        <v>1</v>
      </c>
      <c r="K18" s="35" t="str">
        <f t="shared" si="0"/>
        <v>OK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45" x14ac:dyDescent="0.25">
      <c r="A19" s="32">
        <v>16</v>
      </c>
      <c r="B19" s="28" t="s">
        <v>73</v>
      </c>
      <c r="C19" s="28" t="s">
        <v>79</v>
      </c>
      <c r="D19" s="28" t="s">
        <v>80</v>
      </c>
      <c r="E19" s="28" t="s">
        <v>18</v>
      </c>
      <c r="F19" s="28" t="s">
        <v>22</v>
      </c>
      <c r="G19" s="29" t="s">
        <v>20</v>
      </c>
      <c r="H19" s="25">
        <v>18503.099999999999</v>
      </c>
      <c r="I19" s="37">
        <v>0</v>
      </c>
      <c r="J19" s="36">
        <f t="shared" si="1"/>
        <v>0</v>
      </c>
      <c r="K19" s="35" t="str">
        <f t="shared" si="0"/>
        <v>OK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45" x14ac:dyDescent="0.25">
      <c r="A20" s="33">
        <v>17</v>
      </c>
      <c r="B20" s="26" t="s">
        <v>81</v>
      </c>
      <c r="C20" s="34" t="s">
        <v>82</v>
      </c>
      <c r="D20" s="34" t="s">
        <v>83</v>
      </c>
      <c r="E20" s="26" t="s">
        <v>18</v>
      </c>
      <c r="F20" s="26" t="s">
        <v>22</v>
      </c>
      <c r="G20" s="27" t="s">
        <v>20</v>
      </c>
      <c r="H20" s="24">
        <v>35550</v>
      </c>
      <c r="I20" s="37">
        <v>0</v>
      </c>
      <c r="J20" s="36">
        <f t="shared" si="1"/>
        <v>0</v>
      </c>
      <c r="K20" s="35" t="str">
        <f t="shared" si="0"/>
        <v>OK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60" x14ac:dyDescent="0.25">
      <c r="A21" s="32">
        <v>18</v>
      </c>
      <c r="B21" s="28" t="s">
        <v>59</v>
      </c>
      <c r="C21" s="28" t="s">
        <v>84</v>
      </c>
      <c r="D21" s="28" t="s">
        <v>85</v>
      </c>
      <c r="E21" s="28" t="s">
        <v>62</v>
      </c>
      <c r="F21" s="28" t="s">
        <v>86</v>
      </c>
      <c r="G21" s="29" t="s">
        <v>20</v>
      </c>
      <c r="H21" s="25">
        <v>5590</v>
      </c>
      <c r="I21" s="37">
        <v>0</v>
      </c>
      <c r="J21" s="36">
        <f t="shared" si="1"/>
        <v>0</v>
      </c>
      <c r="K21" s="35" t="str">
        <f t="shared" si="0"/>
        <v>OK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60" x14ac:dyDescent="0.25">
      <c r="A22" s="33">
        <v>19</v>
      </c>
      <c r="B22" s="26" t="s">
        <v>59</v>
      </c>
      <c r="C22" s="34" t="s">
        <v>87</v>
      </c>
      <c r="D22" s="34" t="s">
        <v>88</v>
      </c>
      <c r="E22" s="26" t="s">
        <v>24</v>
      </c>
      <c r="F22" s="26" t="s">
        <v>89</v>
      </c>
      <c r="G22" s="27" t="s">
        <v>20</v>
      </c>
      <c r="H22" s="24">
        <v>18980</v>
      </c>
      <c r="I22" s="37">
        <v>0</v>
      </c>
      <c r="J22" s="36">
        <f t="shared" si="1"/>
        <v>0</v>
      </c>
      <c r="K22" s="35" t="str">
        <f t="shared" si="0"/>
        <v>OK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45" x14ac:dyDescent="0.25">
      <c r="A23" s="32">
        <v>20</v>
      </c>
      <c r="B23" s="28" t="s">
        <v>73</v>
      </c>
      <c r="C23" s="28" t="s">
        <v>90</v>
      </c>
      <c r="D23" s="28" t="s">
        <v>91</v>
      </c>
      <c r="E23" s="28" t="s">
        <v>24</v>
      </c>
      <c r="F23" s="28" t="s">
        <v>92</v>
      </c>
      <c r="G23" s="29" t="s">
        <v>20</v>
      </c>
      <c r="H23" s="25">
        <v>7959</v>
      </c>
      <c r="I23" s="37">
        <v>0</v>
      </c>
      <c r="J23" s="36">
        <f t="shared" si="1"/>
        <v>0</v>
      </c>
      <c r="K23" s="35" t="str">
        <f t="shared" si="0"/>
        <v>OK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45" x14ac:dyDescent="0.25">
      <c r="A24" s="33">
        <v>21</v>
      </c>
      <c r="B24" s="26" t="s">
        <v>73</v>
      </c>
      <c r="C24" s="34" t="s">
        <v>93</v>
      </c>
      <c r="D24" s="34" t="s">
        <v>94</v>
      </c>
      <c r="E24" s="26" t="s">
        <v>18</v>
      </c>
      <c r="F24" s="26" t="s">
        <v>23</v>
      </c>
      <c r="G24" s="27" t="s">
        <v>20</v>
      </c>
      <c r="H24" s="24">
        <v>10499.99</v>
      </c>
      <c r="I24" s="37">
        <v>0</v>
      </c>
      <c r="J24" s="36">
        <f t="shared" si="1"/>
        <v>0</v>
      </c>
      <c r="K24" s="35" t="str">
        <f t="shared" si="0"/>
        <v>OK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45" x14ac:dyDescent="0.25">
      <c r="A25" s="32">
        <v>22</v>
      </c>
      <c r="B25" s="28" t="s">
        <v>73</v>
      </c>
      <c r="C25" s="28" t="s">
        <v>95</v>
      </c>
      <c r="D25" s="28" t="s">
        <v>96</v>
      </c>
      <c r="E25" s="28" t="s">
        <v>62</v>
      </c>
      <c r="F25" s="28" t="s">
        <v>63</v>
      </c>
      <c r="G25" s="29" t="s">
        <v>21</v>
      </c>
      <c r="H25" s="25">
        <v>289.08</v>
      </c>
      <c r="I25" s="37">
        <v>0</v>
      </c>
      <c r="J25" s="36">
        <f t="shared" si="1"/>
        <v>0</v>
      </c>
      <c r="K25" s="35" t="str">
        <f t="shared" si="0"/>
        <v>OK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30" x14ac:dyDescent="0.25">
      <c r="A26" s="33">
        <v>23</v>
      </c>
      <c r="B26" s="26" t="s">
        <v>76</v>
      </c>
      <c r="C26" s="34" t="s">
        <v>97</v>
      </c>
      <c r="D26" s="34" t="s">
        <v>98</v>
      </c>
      <c r="E26" s="26" t="s">
        <v>62</v>
      </c>
      <c r="F26" s="26" t="s">
        <v>99</v>
      </c>
      <c r="G26" s="27" t="s">
        <v>20</v>
      </c>
      <c r="H26" s="24">
        <v>3940</v>
      </c>
      <c r="I26" s="37">
        <v>0</v>
      </c>
      <c r="J26" s="36">
        <f t="shared" si="1"/>
        <v>0</v>
      </c>
      <c r="K26" s="35" t="str">
        <f t="shared" si="0"/>
        <v>OK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45" x14ac:dyDescent="0.25">
      <c r="A27" s="32">
        <v>24</v>
      </c>
      <c r="B27" s="28" t="s">
        <v>100</v>
      </c>
      <c r="C27" s="28" t="s">
        <v>101</v>
      </c>
      <c r="D27" s="28" t="s">
        <v>102</v>
      </c>
      <c r="E27" s="28" t="s">
        <v>24</v>
      </c>
      <c r="F27" s="28" t="s">
        <v>70</v>
      </c>
      <c r="G27" s="29" t="s">
        <v>20</v>
      </c>
      <c r="H27" s="25">
        <v>2900</v>
      </c>
      <c r="I27" s="37">
        <v>0</v>
      </c>
      <c r="J27" s="36">
        <f t="shared" si="1"/>
        <v>0</v>
      </c>
      <c r="K27" s="35" t="str">
        <f t="shared" si="0"/>
        <v>OK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45" x14ac:dyDescent="0.25">
      <c r="A28" s="33">
        <v>25</v>
      </c>
      <c r="B28" s="26" t="s">
        <v>73</v>
      </c>
      <c r="C28" s="34" t="s">
        <v>103</v>
      </c>
      <c r="D28" s="34" t="s">
        <v>104</v>
      </c>
      <c r="E28" s="26" t="s">
        <v>24</v>
      </c>
      <c r="F28" s="26" t="s">
        <v>70</v>
      </c>
      <c r="G28" s="27" t="s">
        <v>20</v>
      </c>
      <c r="H28" s="24">
        <v>3168</v>
      </c>
      <c r="I28" s="37">
        <v>0</v>
      </c>
      <c r="J28" s="36">
        <f t="shared" si="1"/>
        <v>0</v>
      </c>
      <c r="K28" s="35" t="str">
        <f t="shared" si="0"/>
        <v>OK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45" x14ac:dyDescent="0.25">
      <c r="A29" s="32">
        <v>26</v>
      </c>
      <c r="B29" s="28" t="s">
        <v>73</v>
      </c>
      <c r="C29" s="28" t="s">
        <v>105</v>
      </c>
      <c r="D29" s="28" t="s">
        <v>106</v>
      </c>
      <c r="E29" s="28" t="s">
        <v>18</v>
      </c>
      <c r="F29" s="28" t="s">
        <v>23</v>
      </c>
      <c r="G29" s="29" t="s">
        <v>20</v>
      </c>
      <c r="H29" s="25">
        <v>15633.99</v>
      </c>
      <c r="I29" s="37">
        <v>0</v>
      </c>
      <c r="J29" s="36">
        <f t="shared" si="1"/>
        <v>0</v>
      </c>
      <c r="K29" s="35" t="str">
        <f t="shared" si="0"/>
        <v>OK</v>
      </c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x14ac:dyDescent="0.25">
      <c r="A30" s="38">
        <v>27</v>
      </c>
      <c r="B30" s="59" t="s">
        <v>132</v>
      </c>
      <c r="C30" s="60"/>
      <c r="D30" s="60"/>
      <c r="E30" s="60"/>
      <c r="F30" s="60"/>
      <c r="G30" s="60"/>
      <c r="H30" s="61"/>
      <c r="I30" s="37">
        <v>0</v>
      </c>
      <c r="J30" s="36">
        <f t="shared" si="1"/>
        <v>0</v>
      </c>
      <c r="K30" s="35" t="str">
        <f t="shared" si="0"/>
        <v>OK</v>
      </c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45" x14ac:dyDescent="0.25">
      <c r="A31" s="33">
        <v>28</v>
      </c>
      <c r="B31" s="26" t="s">
        <v>73</v>
      </c>
      <c r="C31" s="34" t="s">
        <v>107</v>
      </c>
      <c r="D31" s="34" t="s">
        <v>108</v>
      </c>
      <c r="E31" s="26" t="s">
        <v>62</v>
      </c>
      <c r="F31" s="26" t="s">
        <v>109</v>
      </c>
      <c r="G31" s="27" t="s">
        <v>110</v>
      </c>
      <c r="H31" s="24">
        <v>513.05999999999995</v>
      </c>
      <c r="I31" s="37">
        <v>0</v>
      </c>
      <c r="J31" s="36">
        <f t="shared" si="1"/>
        <v>0</v>
      </c>
      <c r="K31" s="35" t="str">
        <f t="shared" si="0"/>
        <v>OK</v>
      </c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45" x14ac:dyDescent="0.25">
      <c r="A32" s="32">
        <v>29</v>
      </c>
      <c r="B32" s="28" t="s">
        <v>111</v>
      </c>
      <c r="C32" s="28" t="s">
        <v>112</v>
      </c>
      <c r="D32" s="28" t="s">
        <v>113</v>
      </c>
      <c r="E32" s="28" t="s">
        <v>62</v>
      </c>
      <c r="F32" s="28" t="s">
        <v>114</v>
      </c>
      <c r="G32" s="29" t="s">
        <v>110</v>
      </c>
      <c r="H32" s="25">
        <v>54.25</v>
      </c>
      <c r="I32" s="37">
        <v>0</v>
      </c>
      <c r="J32" s="36">
        <f t="shared" si="1"/>
        <v>0</v>
      </c>
      <c r="K32" s="35" t="str">
        <f t="shared" si="0"/>
        <v>OK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45" x14ac:dyDescent="0.25">
      <c r="A33" s="33">
        <v>30</v>
      </c>
      <c r="B33" s="26" t="s">
        <v>115</v>
      </c>
      <c r="C33" s="34" t="s">
        <v>116</v>
      </c>
      <c r="D33" s="34" t="s">
        <v>117</v>
      </c>
      <c r="E33" s="26" t="s">
        <v>62</v>
      </c>
      <c r="F33" s="26" t="s">
        <v>114</v>
      </c>
      <c r="G33" s="27" t="s">
        <v>110</v>
      </c>
      <c r="H33" s="24">
        <v>89.6</v>
      </c>
      <c r="I33" s="37">
        <v>0</v>
      </c>
      <c r="J33" s="36">
        <f t="shared" si="1"/>
        <v>0</v>
      </c>
      <c r="K33" s="35" t="str">
        <f t="shared" si="0"/>
        <v>OK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45" x14ac:dyDescent="0.25">
      <c r="A34" s="32">
        <v>31</v>
      </c>
      <c r="B34" s="28" t="s">
        <v>118</v>
      </c>
      <c r="C34" s="28" t="s">
        <v>119</v>
      </c>
      <c r="D34" s="28" t="s">
        <v>120</v>
      </c>
      <c r="E34" s="28" t="s">
        <v>53</v>
      </c>
      <c r="F34" s="28" t="s">
        <v>121</v>
      </c>
      <c r="G34" s="29" t="s">
        <v>20</v>
      </c>
      <c r="H34" s="25">
        <v>6200</v>
      </c>
      <c r="I34" s="37">
        <v>0</v>
      </c>
      <c r="J34" s="36">
        <f t="shared" si="1"/>
        <v>0</v>
      </c>
      <c r="K34" s="35" t="str">
        <f t="shared" si="0"/>
        <v>OK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45" x14ac:dyDescent="0.25">
      <c r="A35" s="33">
        <v>32</v>
      </c>
      <c r="B35" s="26" t="s">
        <v>118</v>
      </c>
      <c r="C35" s="34" t="s">
        <v>122</v>
      </c>
      <c r="D35" s="34" t="s">
        <v>123</v>
      </c>
      <c r="E35" s="26" t="s">
        <v>53</v>
      </c>
      <c r="F35" s="26" t="s">
        <v>121</v>
      </c>
      <c r="G35" s="27" t="s">
        <v>20</v>
      </c>
      <c r="H35" s="24">
        <v>9000</v>
      </c>
      <c r="I35" s="37">
        <v>0</v>
      </c>
      <c r="J35" s="36">
        <f t="shared" si="1"/>
        <v>0</v>
      </c>
      <c r="K35" s="35" t="str">
        <f t="shared" si="0"/>
        <v>OK</v>
      </c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45" x14ac:dyDescent="0.25">
      <c r="A36" s="32">
        <v>33</v>
      </c>
      <c r="B36" s="28" t="s">
        <v>124</v>
      </c>
      <c r="C36" s="28" t="s">
        <v>125</v>
      </c>
      <c r="D36" s="28" t="s">
        <v>126</v>
      </c>
      <c r="E36" s="28" t="s">
        <v>18</v>
      </c>
      <c r="F36" s="28" t="s">
        <v>23</v>
      </c>
      <c r="G36" s="29" t="s">
        <v>20</v>
      </c>
      <c r="H36" s="25">
        <v>19000</v>
      </c>
      <c r="I36" s="37">
        <v>0</v>
      </c>
      <c r="J36" s="36">
        <f t="shared" si="1"/>
        <v>0</v>
      </c>
      <c r="K36" s="35" t="str">
        <f t="shared" si="0"/>
        <v>OK</v>
      </c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45" x14ac:dyDescent="0.25">
      <c r="A37" s="33">
        <v>34</v>
      </c>
      <c r="B37" s="26" t="s">
        <v>118</v>
      </c>
      <c r="C37" s="34" t="s">
        <v>127</v>
      </c>
      <c r="D37" s="34" t="s">
        <v>128</v>
      </c>
      <c r="E37" s="26" t="s">
        <v>18</v>
      </c>
      <c r="F37" s="26" t="s">
        <v>23</v>
      </c>
      <c r="G37" s="27" t="s">
        <v>20</v>
      </c>
      <c r="H37" s="24">
        <v>16500</v>
      </c>
      <c r="I37" s="37">
        <v>0</v>
      </c>
      <c r="J37" s="36">
        <f t="shared" si="1"/>
        <v>0</v>
      </c>
      <c r="K37" s="35" t="str">
        <f t="shared" si="0"/>
        <v>OK</v>
      </c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x14ac:dyDescent="0.25">
      <c r="A38" s="38">
        <v>35</v>
      </c>
      <c r="B38" s="59" t="s">
        <v>132</v>
      </c>
      <c r="C38" s="60"/>
      <c r="D38" s="60"/>
      <c r="E38" s="60"/>
      <c r="F38" s="60"/>
      <c r="G38" s="60"/>
      <c r="H38" s="61"/>
      <c r="I38" s="37">
        <v>0</v>
      </c>
      <c r="J38" s="36">
        <f t="shared" si="1"/>
        <v>0</v>
      </c>
      <c r="K38" s="35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30" x14ac:dyDescent="0.25">
      <c r="A39" s="32">
        <v>36</v>
      </c>
      <c r="B39" s="28" t="s">
        <v>124</v>
      </c>
      <c r="C39" s="28" t="s">
        <v>129</v>
      </c>
      <c r="D39" s="28" t="s">
        <v>130</v>
      </c>
      <c r="E39" s="28" t="s">
        <v>18</v>
      </c>
      <c r="F39" s="28" t="s">
        <v>22</v>
      </c>
      <c r="G39" s="29" t="s">
        <v>20</v>
      </c>
      <c r="H39" s="25">
        <v>9350</v>
      </c>
      <c r="I39" s="37">
        <v>0</v>
      </c>
      <c r="J39" s="36">
        <f t="shared" si="1"/>
        <v>0</v>
      </c>
      <c r="K39" s="35" t="str">
        <f t="shared" si="0"/>
        <v>OK</v>
      </c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x14ac:dyDescent="0.25">
      <c r="L40" s="30">
        <f>SUMPRODUCT($H$4:$H$39,L4:L39)</f>
        <v>0</v>
      </c>
      <c r="M40" s="30">
        <f t="shared" ref="M40:Z40" si="2">SUMPRODUCT($H$4:$H$39,M4:M39)</f>
        <v>0</v>
      </c>
      <c r="N40" s="30">
        <f t="shared" si="2"/>
        <v>0</v>
      </c>
      <c r="O40" s="30">
        <f t="shared" si="2"/>
        <v>0</v>
      </c>
      <c r="P40" s="30">
        <f t="shared" si="2"/>
        <v>0</v>
      </c>
      <c r="Q40" s="30">
        <f t="shared" si="2"/>
        <v>0</v>
      </c>
      <c r="R40" s="30">
        <f t="shared" si="2"/>
        <v>0</v>
      </c>
      <c r="S40" s="30">
        <f t="shared" si="2"/>
        <v>0</v>
      </c>
      <c r="T40" s="30">
        <f t="shared" si="2"/>
        <v>0</v>
      </c>
      <c r="U40" s="30">
        <f t="shared" si="2"/>
        <v>0</v>
      </c>
      <c r="V40" s="30">
        <f t="shared" si="2"/>
        <v>0</v>
      </c>
      <c r="W40" s="30">
        <f t="shared" si="2"/>
        <v>0</v>
      </c>
      <c r="X40" s="30">
        <f t="shared" si="2"/>
        <v>0</v>
      </c>
      <c r="Y40" s="30">
        <f t="shared" si="2"/>
        <v>0</v>
      </c>
      <c r="Z40" s="30">
        <f t="shared" si="2"/>
        <v>0</v>
      </c>
    </row>
  </sheetData>
  <mergeCells count="23">
    <mergeCell ref="Y1:Y2"/>
    <mergeCell ref="Z1:Z2"/>
    <mergeCell ref="B8:H8"/>
    <mergeCell ref="B12:H12"/>
    <mergeCell ref="B30:H30"/>
    <mergeCell ref="N1:N2"/>
    <mergeCell ref="A2:K2"/>
    <mergeCell ref="V1:V2"/>
    <mergeCell ref="W1:W2"/>
    <mergeCell ref="X1:X2"/>
    <mergeCell ref="B38:H38"/>
    <mergeCell ref="U1:U2"/>
    <mergeCell ref="O1:O2"/>
    <mergeCell ref="P1:P2"/>
    <mergeCell ref="Q1:Q2"/>
    <mergeCell ref="R1:R2"/>
    <mergeCell ref="S1:S2"/>
    <mergeCell ref="T1:T2"/>
    <mergeCell ref="A1:B1"/>
    <mergeCell ref="C1:H1"/>
    <mergeCell ref="I1:K1"/>
    <mergeCell ref="L1:L2"/>
    <mergeCell ref="M1:M2"/>
  </mergeCells>
  <conditionalFormatting sqref="L4:Z39">
    <cfRule type="cellIs" dxfId="20" priority="1" operator="greaterThan">
      <formula>0</formula>
    </cfRule>
    <cfRule type="cellIs" dxfId="19" priority="2" operator="greaterThan">
      <formula>0</formula>
    </cfRule>
    <cfRule type="cellIs" dxfId="18" priority="3" operator="greaterThan">
      <formula>1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opLeftCell="A28" zoomScaleNormal="100" workbookViewId="0">
      <selection activeCell="L9" sqref="L9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24.42578125" style="11" customWidth="1"/>
    <col min="4" max="4" width="25" style="11" customWidth="1"/>
    <col min="5" max="5" width="12.28515625" style="1" customWidth="1"/>
    <col min="6" max="7" width="14.85546875" style="1" customWidth="1"/>
    <col min="8" max="8" width="15.7109375" style="16" bestFit="1" customWidth="1"/>
    <col min="9" max="9" width="13.28515625" style="5" customWidth="1"/>
    <col min="10" max="10" width="13.28515625" style="12" customWidth="1"/>
    <col min="11" max="11" width="12.5703125" style="4" customWidth="1"/>
    <col min="12" max="26" width="13.7109375" style="2" customWidth="1"/>
    <col min="27" max="16384" width="9.7109375" style="2"/>
  </cols>
  <sheetData>
    <row r="1" spans="1:26" ht="25.9" customHeight="1" x14ac:dyDescent="0.25">
      <c r="A1" s="65" t="s">
        <v>25</v>
      </c>
      <c r="B1" s="66"/>
      <c r="C1" s="67" t="s">
        <v>131</v>
      </c>
      <c r="D1" s="68"/>
      <c r="E1" s="68"/>
      <c r="F1" s="68"/>
      <c r="G1" s="68"/>
      <c r="H1" s="69"/>
      <c r="I1" s="62" t="s">
        <v>26</v>
      </c>
      <c r="J1" s="63"/>
      <c r="K1" s="64"/>
      <c r="L1" s="57" t="s">
        <v>29</v>
      </c>
      <c r="M1" s="57" t="s">
        <v>29</v>
      </c>
      <c r="N1" s="57" t="s">
        <v>29</v>
      </c>
      <c r="O1" s="57" t="s">
        <v>29</v>
      </c>
      <c r="P1" s="57" t="s">
        <v>29</v>
      </c>
      <c r="Q1" s="57" t="s">
        <v>29</v>
      </c>
      <c r="R1" s="57" t="s">
        <v>29</v>
      </c>
      <c r="S1" s="57" t="s">
        <v>29</v>
      </c>
      <c r="T1" s="57" t="s">
        <v>29</v>
      </c>
      <c r="U1" s="57" t="s">
        <v>29</v>
      </c>
      <c r="V1" s="57" t="s">
        <v>29</v>
      </c>
      <c r="W1" s="57" t="s">
        <v>29</v>
      </c>
      <c r="X1" s="57" t="s">
        <v>29</v>
      </c>
      <c r="Y1" s="57" t="s">
        <v>29</v>
      </c>
      <c r="Z1" s="57" t="s">
        <v>29</v>
      </c>
    </row>
    <row r="2" spans="1:26" ht="23.1" customHeight="1" x14ac:dyDescent="0.25">
      <c r="A2" s="58" t="s">
        <v>140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s="3" customFormat="1" ht="30" x14ac:dyDescent="0.2">
      <c r="A3" s="13" t="s">
        <v>3</v>
      </c>
      <c r="B3" s="13" t="s">
        <v>15</v>
      </c>
      <c r="C3" s="13" t="s">
        <v>12</v>
      </c>
      <c r="D3" s="13" t="s">
        <v>28</v>
      </c>
      <c r="E3" s="14" t="s">
        <v>13</v>
      </c>
      <c r="F3" s="14" t="s">
        <v>14</v>
      </c>
      <c r="G3" s="14" t="s">
        <v>19</v>
      </c>
      <c r="H3" s="15" t="s">
        <v>16</v>
      </c>
      <c r="I3" s="9" t="s">
        <v>4</v>
      </c>
      <c r="J3" s="10" t="s">
        <v>0</v>
      </c>
      <c r="K3" s="8" t="s">
        <v>2</v>
      </c>
      <c r="L3" s="8" t="s">
        <v>1</v>
      </c>
      <c r="M3" s="8" t="s">
        <v>1</v>
      </c>
      <c r="N3" s="8" t="s">
        <v>1</v>
      </c>
      <c r="O3" s="8" t="s">
        <v>1</v>
      </c>
      <c r="P3" s="8" t="s">
        <v>1</v>
      </c>
      <c r="Q3" s="8" t="s">
        <v>1</v>
      </c>
      <c r="R3" s="8" t="s">
        <v>1</v>
      </c>
      <c r="S3" s="8" t="s">
        <v>1</v>
      </c>
      <c r="T3" s="8" t="s">
        <v>1</v>
      </c>
      <c r="U3" s="8" t="s">
        <v>1</v>
      </c>
      <c r="V3" s="8" t="s">
        <v>1</v>
      </c>
      <c r="W3" s="8" t="s">
        <v>1</v>
      </c>
      <c r="X3" s="8" t="s">
        <v>1</v>
      </c>
      <c r="Y3" s="8" t="s">
        <v>1</v>
      </c>
      <c r="Z3" s="8" t="s">
        <v>1</v>
      </c>
    </row>
    <row r="4" spans="1:26" ht="45" x14ac:dyDescent="0.25">
      <c r="A4" s="31">
        <v>1</v>
      </c>
      <c r="B4" s="26" t="s">
        <v>30</v>
      </c>
      <c r="C4" s="26" t="s">
        <v>31</v>
      </c>
      <c r="D4" s="26" t="s">
        <v>32</v>
      </c>
      <c r="E4" s="26" t="s">
        <v>18</v>
      </c>
      <c r="F4" s="26" t="s">
        <v>33</v>
      </c>
      <c r="G4" s="27" t="s">
        <v>20</v>
      </c>
      <c r="H4" s="24">
        <v>4703</v>
      </c>
      <c r="I4" s="37">
        <v>0</v>
      </c>
      <c r="J4" s="36">
        <f>I4-(SUM(L4:Z4))</f>
        <v>0</v>
      </c>
      <c r="K4" s="35" t="str">
        <f t="shared" ref="K4:K39" si="0">IF(J4&lt;0,"ATENÇÃO","OK")</f>
        <v>OK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45" x14ac:dyDescent="0.25">
      <c r="A5" s="32">
        <v>2</v>
      </c>
      <c r="B5" s="28" t="s">
        <v>30</v>
      </c>
      <c r="C5" s="28" t="s">
        <v>34</v>
      </c>
      <c r="D5" s="28" t="s">
        <v>35</v>
      </c>
      <c r="E5" s="28" t="s">
        <v>18</v>
      </c>
      <c r="F5" s="28" t="s">
        <v>36</v>
      </c>
      <c r="G5" s="29" t="s">
        <v>20</v>
      </c>
      <c r="H5" s="25">
        <v>6458</v>
      </c>
      <c r="I5" s="37">
        <v>37</v>
      </c>
      <c r="J5" s="36">
        <f t="shared" ref="J5:J39" si="1">I5-(SUM(L5:Z5))</f>
        <v>37</v>
      </c>
      <c r="K5" s="35" t="str">
        <f t="shared" si="0"/>
        <v>OK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30" x14ac:dyDescent="0.25">
      <c r="A6" s="33">
        <v>3</v>
      </c>
      <c r="B6" s="26" t="s">
        <v>37</v>
      </c>
      <c r="C6" s="34" t="s">
        <v>38</v>
      </c>
      <c r="D6" s="34" t="s">
        <v>39</v>
      </c>
      <c r="E6" s="26" t="s">
        <v>18</v>
      </c>
      <c r="F6" s="26" t="s">
        <v>40</v>
      </c>
      <c r="G6" s="27" t="s">
        <v>20</v>
      </c>
      <c r="H6" s="24">
        <v>4295.3900000000003</v>
      </c>
      <c r="I6" s="37">
        <v>25</v>
      </c>
      <c r="J6" s="36">
        <f t="shared" si="1"/>
        <v>25</v>
      </c>
      <c r="K6" s="35" t="str">
        <f t="shared" si="0"/>
        <v>OK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30" x14ac:dyDescent="0.25">
      <c r="A7" s="32">
        <v>4</v>
      </c>
      <c r="B7" s="28" t="s">
        <v>41</v>
      </c>
      <c r="C7" s="28" t="s">
        <v>42</v>
      </c>
      <c r="D7" s="28" t="s">
        <v>43</v>
      </c>
      <c r="E7" s="28" t="s">
        <v>18</v>
      </c>
      <c r="F7" s="28" t="s">
        <v>44</v>
      </c>
      <c r="G7" s="29" t="s">
        <v>20</v>
      </c>
      <c r="H7" s="25">
        <v>6600</v>
      </c>
      <c r="I7" s="37">
        <v>31</v>
      </c>
      <c r="J7" s="36">
        <f t="shared" si="1"/>
        <v>31</v>
      </c>
      <c r="K7" s="35" t="str">
        <f t="shared" si="0"/>
        <v>OK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x14ac:dyDescent="0.25">
      <c r="A8" s="38">
        <v>5</v>
      </c>
      <c r="B8" s="59" t="s">
        <v>132</v>
      </c>
      <c r="C8" s="60"/>
      <c r="D8" s="60"/>
      <c r="E8" s="60"/>
      <c r="F8" s="60"/>
      <c r="G8" s="60"/>
      <c r="H8" s="61"/>
      <c r="I8" s="37">
        <v>0</v>
      </c>
      <c r="J8" s="36">
        <f t="shared" si="1"/>
        <v>0</v>
      </c>
      <c r="K8" s="35" t="str">
        <f t="shared" si="0"/>
        <v>OK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30" x14ac:dyDescent="0.25">
      <c r="A9" s="33">
        <v>6</v>
      </c>
      <c r="B9" s="26" t="s">
        <v>45</v>
      </c>
      <c r="C9" s="34" t="s">
        <v>46</v>
      </c>
      <c r="D9" s="34" t="s">
        <v>47</v>
      </c>
      <c r="E9" s="26" t="s">
        <v>48</v>
      </c>
      <c r="F9" s="26" t="s">
        <v>49</v>
      </c>
      <c r="G9" s="27" t="s">
        <v>20</v>
      </c>
      <c r="H9" s="24">
        <v>670</v>
      </c>
      <c r="I9" s="37">
        <v>0</v>
      </c>
      <c r="J9" s="36">
        <f t="shared" si="1"/>
        <v>0</v>
      </c>
      <c r="K9" s="35" t="str">
        <f t="shared" si="0"/>
        <v>OK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45" x14ac:dyDescent="0.25">
      <c r="A10" s="32">
        <v>7</v>
      </c>
      <c r="B10" s="28" t="s">
        <v>50</v>
      </c>
      <c r="C10" s="28" t="s">
        <v>51</v>
      </c>
      <c r="D10" s="28" t="s">
        <v>52</v>
      </c>
      <c r="E10" s="28" t="s">
        <v>53</v>
      </c>
      <c r="F10" s="28" t="s">
        <v>54</v>
      </c>
      <c r="G10" s="29" t="s">
        <v>20</v>
      </c>
      <c r="H10" s="25">
        <v>1100</v>
      </c>
      <c r="I10" s="37">
        <v>50</v>
      </c>
      <c r="J10" s="36">
        <f t="shared" si="1"/>
        <v>50</v>
      </c>
      <c r="K10" s="35" t="str">
        <f t="shared" si="0"/>
        <v>OK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45" x14ac:dyDescent="0.25">
      <c r="A11" s="33">
        <v>8</v>
      </c>
      <c r="B11" s="26" t="s">
        <v>41</v>
      </c>
      <c r="C11" s="34" t="s">
        <v>55</v>
      </c>
      <c r="D11" s="34" t="s">
        <v>56</v>
      </c>
      <c r="E11" s="26" t="s">
        <v>57</v>
      </c>
      <c r="F11" s="26" t="s">
        <v>58</v>
      </c>
      <c r="G11" s="27" t="s">
        <v>20</v>
      </c>
      <c r="H11" s="24">
        <v>1200</v>
      </c>
      <c r="I11" s="37">
        <v>0</v>
      </c>
      <c r="J11" s="36">
        <f t="shared" si="1"/>
        <v>0</v>
      </c>
      <c r="K11" s="35" t="str">
        <f t="shared" si="0"/>
        <v>OK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x14ac:dyDescent="0.25">
      <c r="A12" s="38">
        <v>9</v>
      </c>
      <c r="B12" s="59" t="s">
        <v>132</v>
      </c>
      <c r="C12" s="60"/>
      <c r="D12" s="60"/>
      <c r="E12" s="60"/>
      <c r="F12" s="60"/>
      <c r="G12" s="60"/>
      <c r="H12" s="61"/>
      <c r="I12" s="37">
        <v>0</v>
      </c>
      <c r="J12" s="36">
        <f t="shared" si="1"/>
        <v>0</v>
      </c>
      <c r="K12" s="35" t="str">
        <f t="shared" si="0"/>
        <v>OK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60" x14ac:dyDescent="0.25">
      <c r="A13" s="32">
        <v>10</v>
      </c>
      <c r="B13" s="28" t="s">
        <v>59</v>
      </c>
      <c r="C13" s="28" t="s">
        <v>60</v>
      </c>
      <c r="D13" s="28" t="s">
        <v>61</v>
      </c>
      <c r="E13" s="28" t="s">
        <v>62</v>
      </c>
      <c r="F13" s="28" t="s">
        <v>63</v>
      </c>
      <c r="G13" s="29" t="s">
        <v>21</v>
      </c>
      <c r="H13" s="25">
        <v>4600</v>
      </c>
      <c r="I13" s="37">
        <v>0</v>
      </c>
      <c r="J13" s="36">
        <f t="shared" si="1"/>
        <v>0</v>
      </c>
      <c r="K13" s="35" t="str">
        <f t="shared" si="0"/>
        <v>OK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30" x14ac:dyDescent="0.25">
      <c r="A14" s="33">
        <v>11</v>
      </c>
      <c r="B14" s="26" t="s">
        <v>64</v>
      </c>
      <c r="C14" s="34" t="s">
        <v>65</v>
      </c>
      <c r="D14" s="34" t="s">
        <v>66</v>
      </c>
      <c r="E14" s="26" t="s">
        <v>53</v>
      </c>
      <c r="F14" s="26" t="s">
        <v>54</v>
      </c>
      <c r="G14" s="27" t="s">
        <v>20</v>
      </c>
      <c r="H14" s="24">
        <v>2200</v>
      </c>
      <c r="I14" s="37">
        <v>0</v>
      </c>
      <c r="J14" s="36">
        <f t="shared" si="1"/>
        <v>0</v>
      </c>
      <c r="K14" s="35" t="str">
        <f t="shared" si="0"/>
        <v>OK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60" x14ac:dyDescent="0.25">
      <c r="A15" s="32">
        <v>12</v>
      </c>
      <c r="B15" s="28" t="s">
        <v>67</v>
      </c>
      <c r="C15" s="28" t="s">
        <v>68</v>
      </c>
      <c r="D15" s="28" t="s">
        <v>69</v>
      </c>
      <c r="E15" s="28" t="s">
        <v>24</v>
      </c>
      <c r="F15" s="28" t="s">
        <v>70</v>
      </c>
      <c r="G15" s="29" t="s">
        <v>20</v>
      </c>
      <c r="H15" s="25">
        <v>39000</v>
      </c>
      <c r="I15" s="37">
        <v>0</v>
      </c>
      <c r="J15" s="36">
        <f t="shared" si="1"/>
        <v>0</v>
      </c>
      <c r="K15" s="35" t="str">
        <f t="shared" si="0"/>
        <v>OK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60" x14ac:dyDescent="0.25">
      <c r="A16" s="33">
        <v>13</v>
      </c>
      <c r="B16" s="26" t="s">
        <v>67</v>
      </c>
      <c r="C16" s="34" t="s">
        <v>71</v>
      </c>
      <c r="D16" s="34" t="s">
        <v>72</v>
      </c>
      <c r="E16" s="26" t="s">
        <v>24</v>
      </c>
      <c r="F16" s="26" t="s">
        <v>70</v>
      </c>
      <c r="G16" s="27" t="s">
        <v>20</v>
      </c>
      <c r="H16" s="24">
        <v>48000</v>
      </c>
      <c r="I16" s="37">
        <v>0</v>
      </c>
      <c r="J16" s="36">
        <f t="shared" si="1"/>
        <v>0</v>
      </c>
      <c r="K16" s="35" t="str">
        <f t="shared" si="0"/>
        <v>OK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45" x14ac:dyDescent="0.25">
      <c r="A17" s="32">
        <v>14</v>
      </c>
      <c r="B17" s="28" t="s">
        <v>73</v>
      </c>
      <c r="C17" s="28" t="s">
        <v>74</v>
      </c>
      <c r="D17" s="28" t="s">
        <v>75</v>
      </c>
      <c r="E17" s="28" t="s">
        <v>62</v>
      </c>
      <c r="F17" s="28" t="s">
        <v>63</v>
      </c>
      <c r="G17" s="29" t="s">
        <v>21</v>
      </c>
      <c r="H17" s="25">
        <v>3069</v>
      </c>
      <c r="I17" s="37">
        <v>0</v>
      </c>
      <c r="J17" s="36">
        <f t="shared" si="1"/>
        <v>0</v>
      </c>
      <c r="K17" s="35" t="str">
        <f t="shared" si="0"/>
        <v>OK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30" x14ac:dyDescent="0.25">
      <c r="A18" s="33">
        <v>15</v>
      </c>
      <c r="B18" s="26" t="s">
        <v>76</v>
      </c>
      <c r="C18" s="34" t="s">
        <v>77</v>
      </c>
      <c r="D18" s="34" t="s">
        <v>78</v>
      </c>
      <c r="E18" s="26" t="s">
        <v>18</v>
      </c>
      <c r="F18" s="26" t="s">
        <v>22</v>
      </c>
      <c r="G18" s="27" t="s">
        <v>20</v>
      </c>
      <c r="H18" s="24">
        <v>16500</v>
      </c>
      <c r="I18" s="37">
        <v>0</v>
      </c>
      <c r="J18" s="36">
        <f t="shared" si="1"/>
        <v>0</v>
      </c>
      <c r="K18" s="35" t="str">
        <f t="shared" si="0"/>
        <v>OK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45" x14ac:dyDescent="0.25">
      <c r="A19" s="32">
        <v>16</v>
      </c>
      <c r="B19" s="28" t="s">
        <v>73</v>
      </c>
      <c r="C19" s="28" t="s">
        <v>79</v>
      </c>
      <c r="D19" s="28" t="s">
        <v>80</v>
      </c>
      <c r="E19" s="28" t="s">
        <v>18</v>
      </c>
      <c r="F19" s="28" t="s">
        <v>22</v>
      </c>
      <c r="G19" s="29" t="s">
        <v>20</v>
      </c>
      <c r="H19" s="25">
        <v>18503.099999999999</v>
      </c>
      <c r="I19" s="37">
        <v>0</v>
      </c>
      <c r="J19" s="36">
        <f t="shared" si="1"/>
        <v>0</v>
      </c>
      <c r="K19" s="35" t="str">
        <f t="shared" si="0"/>
        <v>OK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45" x14ac:dyDescent="0.25">
      <c r="A20" s="33">
        <v>17</v>
      </c>
      <c r="B20" s="26" t="s">
        <v>81</v>
      </c>
      <c r="C20" s="34" t="s">
        <v>82</v>
      </c>
      <c r="D20" s="34" t="s">
        <v>83</v>
      </c>
      <c r="E20" s="26" t="s">
        <v>18</v>
      </c>
      <c r="F20" s="26" t="s">
        <v>22</v>
      </c>
      <c r="G20" s="27" t="s">
        <v>20</v>
      </c>
      <c r="H20" s="24">
        <v>35550</v>
      </c>
      <c r="I20" s="37">
        <v>0</v>
      </c>
      <c r="J20" s="36">
        <f t="shared" si="1"/>
        <v>0</v>
      </c>
      <c r="K20" s="35" t="str">
        <f t="shared" si="0"/>
        <v>OK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60" x14ac:dyDescent="0.25">
      <c r="A21" s="32">
        <v>18</v>
      </c>
      <c r="B21" s="28" t="s">
        <v>59</v>
      </c>
      <c r="C21" s="28" t="s">
        <v>84</v>
      </c>
      <c r="D21" s="28" t="s">
        <v>85</v>
      </c>
      <c r="E21" s="28" t="s">
        <v>62</v>
      </c>
      <c r="F21" s="28" t="s">
        <v>86</v>
      </c>
      <c r="G21" s="29" t="s">
        <v>20</v>
      </c>
      <c r="H21" s="25">
        <v>5590</v>
      </c>
      <c r="I21" s="37">
        <v>1</v>
      </c>
      <c r="J21" s="36">
        <f t="shared" si="1"/>
        <v>1</v>
      </c>
      <c r="K21" s="35" t="str">
        <f t="shared" si="0"/>
        <v>OK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60" x14ac:dyDescent="0.25">
      <c r="A22" s="33">
        <v>19</v>
      </c>
      <c r="B22" s="26" t="s">
        <v>59</v>
      </c>
      <c r="C22" s="34" t="s">
        <v>87</v>
      </c>
      <c r="D22" s="34" t="s">
        <v>88</v>
      </c>
      <c r="E22" s="26" t="s">
        <v>24</v>
      </c>
      <c r="F22" s="26" t="s">
        <v>89</v>
      </c>
      <c r="G22" s="27" t="s">
        <v>20</v>
      </c>
      <c r="H22" s="24">
        <v>18980</v>
      </c>
      <c r="I22" s="37">
        <v>1</v>
      </c>
      <c r="J22" s="36">
        <f t="shared" si="1"/>
        <v>1</v>
      </c>
      <c r="K22" s="35" t="str">
        <f t="shared" si="0"/>
        <v>OK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45" x14ac:dyDescent="0.25">
      <c r="A23" s="32">
        <v>20</v>
      </c>
      <c r="B23" s="28" t="s">
        <v>73</v>
      </c>
      <c r="C23" s="28" t="s">
        <v>90</v>
      </c>
      <c r="D23" s="28" t="s">
        <v>91</v>
      </c>
      <c r="E23" s="28" t="s">
        <v>24</v>
      </c>
      <c r="F23" s="28" t="s">
        <v>92</v>
      </c>
      <c r="G23" s="29" t="s">
        <v>20</v>
      </c>
      <c r="H23" s="25">
        <v>7959</v>
      </c>
      <c r="I23" s="37">
        <v>12</v>
      </c>
      <c r="J23" s="36">
        <f t="shared" si="1"/>
        <v>12</v>
      </c>
      <c r="K23" s="35" t="str">
        <f t="shared" si="0"/>
        <v>OK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45" x14ac:dyDescent="0.25">
      <c r="A24" s="33">
        <v>21</v>
      </c>
      <c r="B24" s="26" t="s">
        <v>73</v>
      </c>
      <c r="C24" s="34" t="s">
        <v>93</v>
      </c>
      <c r="D24" s="34" t="s">
        <v>94</v>
      </c>
      <c r="E24" s="26" t="s">
        <v>18</v>
      </c>
      <c r="F24" s="26" t="s">
        <v>23</v>
      </c>
      <c r="G24" s="27" t="s">
        <v>20</v>
      </c>
      <c r="H24" s="24">
        <v>10499.99</v>
      </c>
      <c r="I24" s="37">
        <v>3</v>
      </c>
      <c r="J24" s="36">
        <f t="shared" si="1"/>
        <v>3</v>
      </c>
      <c r="K24" s="35" t="str">
        <f t="shared" si="0"/>
        <v>OK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45" x14ac:dyDescent="0.25">
      <c r="A25" s="32">
        <v>22</v>
      </c>
      <c r="B25" s="28" t="s">
        <v>73</v>
      </c>
      <c r="C25" s="28" t="s">
        <v>95</v>
      </c>
      <c r="D25" s="28" t="s">
        <v>96</v>
      </c>
      <c r="E25" s="28" t="s">
        <v>62</v>
      </c>
      <c r="F25" s="28" t="s">
        <v>63</v>
      </c>
      <c r="G25" s="29" t="s">
        <v>21</v>
      </c>
      <c r="H25" s="25">
        <v>289.08</v>
      </c>
      <c r="I25" s="37">
        <v>15</v>
      </c>
      <c r="J25" s="36">
        <f t="shared" si="1"/>
        <v>15</v>
      </c>
      <c r="K25" s="35" t="str">
        <f t="shared" si="0"/>
        <v>OK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30" x14ac:dyDescent="0.25">
      <c r="A26" s="33">
        <v>23</v>
      </c>
      <c r="B26" s="26" t="s">
        <v>76</v>
      </c>
      <c r="C26" s="34" t="s">
        <v>97</v>
      </c>
      <c r="D26" s="34" t="s">
        <v>98</v>
      </c>
      <c r="E26" s="26" t="s">
        <v>62</v>
      </c>
      <c r="F26" s="26" t="s">
        <v>99</v>
      </c>
      <c r="G26" s="27" t="s">
        <v>20</v>
      </c>
      <c r="H26" s="24">
        <v>3940</v>
      </c>
      <c r="I26" s="37">
        <v>1</v>
      </c>
      <c r="J26" s="36">
        <f t="shared" si="1"/>
        <v>1</v>
      </c>
      <c r="K26" s="35" t="str">
        <f t="shared" si="0"/>
        <v>OK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45" x14ac:dyDescent="0.25">
      <c r="A27" s="32">
        <v>24</v>
      </c>
      <c r="B27" s="28" t="s">
        <v>100</v>
      </c>
      <c r="C27" s="28" t="s">
        <v>101</v>
      </c>
      <c r="D27" s="28" t="s">
        <v>102</v>
      </c>
      <c r="E27" s="28" t="s">
        <v>24</v>
      </c>
      <c r="F27" s="28" t="s">
        <v>70</v>
      </c>
      <c r="G27" s="29" t="s">
        <v>20</v>
      </c>
      <c r="H27" s="25">
        <v>2900</v>
      </c>
      <c r="I27" s="37">
        <v>2</v>
      </c>
      <c r="J27" s="36">
        <f t="shared" si="1"/>
        <v>2</v>
      </c>
      <c r="K27" s="35" t="str">
        <f t="shared" si="0"/>
        <v>OK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45" x14ac:dyDescent="0.25">
      <c r="A28" s="33">
        <v>25</v>
      </c>
      <c r="B28" s="26" t="s">
        <v>73</v>
      </c>
      <c r="C28" s="34" t="s">
        <v>103</v>
      </c>
      <c r="D28" s="34" t="s">
        <v>104</v>
      </c>
      <c r="E28" s="26" t="s">
        <v>24</v>
      </c>
      <c r="F28" s="26" t="s">
        <v>70</v>
      </c>
      <c r="G28" s="27" t="s">
        <v>20</v>
      </c>
      <c r="H28" s="24">
        <v>3168</v>
      </c>
      <c r="I28" s="37">
        <v>2</v>
      </c>
      <c r="J28" s="36">
        <f t="shared" si="1"/>
        <v>2</v>
      </c>
      <c r="K28" s="35" t="str">
        <f t="shared" si="0"/>
        <v>OK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45" x14ac:dyDescent="0.25">
      <c r="A29" s="32">
        <v>26</v>
      </c>
      <c r="B29" s="28" t="s">
        <v>73</v>
      </c>
      <c r="C29" s="28" t="s">
        <v>105</v>
      </c>
      <c r="D29" s="28" t="s">
        <v>106</v>
      </c>
      <c r="E29" s="28" t="s">
        <v>18</v>
      </c>
      <c r="F29" s="28" t="s">
        <v>23</v>
      </c>
      <c r="G29" s="29" t="s">
        <v>20</v>
      </c>
      <c r="H29" s="25">
        <v>15633.99</v>
      </c>
      <c r="I29" s="37">
        <v>0</v>
      </c>
      <c r="J29" s="36">
        <f t="shared" si="1"/>
        <v>0</v>
      </c>
      <c r="K29" s="35" t="str">
        <f t="shared" si="0"/>
        <v>OK</v>
      </c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x14ac:dyDescent="0.25">
      <c r="A30" s="38">
        <v>27</v>
      </c>
      <c r="B30" s="59" t="s">
        <v>132</v>
      </c>
      <c r="C30" s="60"/>
      <c r="D30" s="60"/>
      <c r="E30" s="60"/>
      <c r="F30" s="60"/>
      <c r="G30" s="60"/>
      <c r="H30" s="61"/>
      <c r="I30" s="37">
        <v>0</v>
      </c>
      <c r="J30" s="36">
        <f t="shared" si="1"/>
        <v>0</v>
      </c>
      <c r="K30" s="35" t="str">
        <f t="shared" si="0"/>
        <v>OK</v>
      </c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45" x14ac:dyDescent="0.25">
      <c r="A31" s="33">
        <v>28</v>
      </c>
      <c r="B31" s="26" t="s">
        <v>73</v>
      </c>
      <c r="C31" s="34" t="s">
        <v>107</v>
      </c>
      <c r="D31" s="34" t="s">
        <v>108</v>
      </c>
      <c r="E31" s="26" t="s">
        <v>62</v>
      </c>
      <c r="F31" s="26" t="s">
        <v>109</v>
      </c>
      <c r="G31" s="27" t="s">
        <v>110</v>
      </c>
      <c r="H31" s="24">
        <v>513.05999999999995</v>
      </c>
      <c r="I31" s="37">
        <v>0</v>
      </c>
      <c r="J31" s="36">
        <f t="shared" si="1"/>
        <v>0</v>
      </c>
      <c r="K31" s="35" t="str">
        <f t="shared" si="0"/>
        <v>OK</v>
      </c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45" x14ac:dyDescent="0.25">
      <c r="A32" s="32">
        <v>29</v>
      </c>
      <c r="B32" s="28" t="s">
        <v>111</v>
      </c>
      <c r="C32" s="28" t="s">
        <v>112</v>
      </c>
      <c r="D32" s="28" t="s">
        <v>113</v>
      </c>
      <c r="E32" s="28" t="s">
        <v>62</v>
      </c>
      <c r="F32" s="28" t="s">
        <v>114</v>
      </c>
      <c r="G32" s="29" t="s">
        <v>110</v>
      </c>
      <c r="H32" s="25">
        <v>54.25</v>
      </c>
      <c r="I32" s="37">
        <v>0</v>
      </c>
      <c r="J32" s="36">
        <f t="shared" si="1"/>
        <v>0</v>
      </c>
      <c r="K32" s="35" t="str">
        <f t="shared" si="0"/>
        <v>OK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45" x14ac:dyDescent="0.25">
      <c r="A33" s="33">
        <v>30</v>
      </c>
      <c r="B33" s="26" t="s">
        <v>115</v>
      </c>
      <c r="C33" s="34" t="s">
        <v>116</v>
      </c>
      <c r="D33" s="34" t="s">
        <v>117</v>
      </c>
      <c r="E33" s="26" t="s">
        <v>62</v>
      </c>
      <c r="F33" s="26" t="s">
        <v>114</v>
      </c>
      <c r="G33" s="27" t="s">
        <v>110</v>
      </c>
      <c r="H33" s="24">
        <v>89.6</v>
      </c>
      <c r="I33" s="37">
        <v>0</v>
      </c>
      <c r="J33" s="36">
        <f t="shared" si="1"/>
        <v>0</v>
      </c>
      <c r="K33" s="35" t="str">
        <f t="shared" si="0"/>
        <v>OK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45" x14ac:dyDescent="0.25">
      <c r="A34" s="32">
        <v>31</v>
      </c>
      <c r="B34" s="28" t="s">
        <v>118</v>
      </c>
      <c r="C34" s="28" t="s">
        <v>119</v>
      </c>
      <c r="D34" s="28" t="s">
        <v>120</v>
      </c>
      <c r="E34" s="28" t="s">
        <v>53</v>
      </c>
      <c r="F34" s="28" t="s">
        <v>121</v>
      </c>
      <c r="G34" s="29" t="s">
        <v>20</v>
      </c>
      <c r="H34" s="25">
        <v>6200</v>
      </c>
      <c r="I34" s="37">
        <v>0</v>
      </c>
      <c r="J34" s="36">
        <f t="shared" si="1"/>
        <v>0</v>
      </c>
      <c r="K34" s="35" t="str">
        <f t="shared" si="0"/>
        <v>OK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45" x14ac:dyDescent="0.25">
      <c r="A35" s="33">
        <v>32</v>
      </c>
      <c r="B35" s="26" t="s">
        <v>118</v>
      </c>
      <c r="C35" s="34" t="s">
        <v>122</v>
      </c>
      <c r="D35" s="34" t="s">
        <v>123</v>
      </c>
      <c r="E35" s="26" t="s">
        <v>53</v>
      </c>
      <c r="F35" s="26" t="s">
        <v>121</v>
      </c>
      <c r="G35" s="27" t="s">
        <v>20</v>
      </c>
      <c r="H35" s="24">
        <v>9000</v>
      </c>
      <c r="I35" s="37">
        <v>0</v>
      </c>
      <c r="J35" s="36">
        <f t="shared" si="1"/>
        <v>0</v>
      </c>
      <c r="K35" s="35" t="str">
        <f t="shared" si="0"/>
        <v>OK</v>
      </c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45" x14ac:dyDescent="0.25">
      <c r="A36" s="32">
        <v>33</v>
      </c>
      <c r="B36" s="28" t="s">
        <v>124</v>
      </c>
      <c r="C36" s="28" t="s">
        <v>125</v>
      </c>
      <c r="D36" s="28" t="s">
        <v>126</v>
      </c>
      <c r="E36" s="28" t="s">
        <v>18</v>
      </c>
      <c r="F36" s="28" t="s">
        <v>23</v>
      </c>
      <c r="G36" s="29" t="s">
        <v>20</v>
      </c>
      <c r="H36" s="25">
        <v>19000</v>
      </c>
      <c r="I36" s="37">
        <v>0</v>
      </c>
      <c r="J36" s="36">
        <f t="shared" si="1"/>
        <v>0</v>
      </c>
      <c r="K36" s="35" t="str">
        <f t="shared" si="0"/>
        <v>OK</v>
      </c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45" x14ac:dyDescent="0.25">
      <c r="A37" s="33">
        <v>34</v>
      </c>
      <c r="B37" s="26" t="s">
        <v>118</v>
      </c>
      <c r="C37" s="34" t="s">
        <v>127</v>
      </c>
      <c r="D37" s="34" t="s">
        <v>128</v>
      </c>
      <c r="E37" s="26" t="s">
        <v>18</v>
      </c>
      <c r="F37" s="26" t="s">
        <v>23</v>
      </c>
      <c r="G37" s="27" t="s">
        <v>20</v>
      </c>
      <c r="H37" s="24">
        <v>16500</v>
      </c>
      <c r="I37" s="37">
        <v>0</v>
      </c>
      <c r="J37" s="36">
        <f t="shared" si="1"/>
        <v>0</v>
      </c>
      <c r="K37" s="35" t="str">
        <f t="shared" si="0"/>
        <v>OK</v>
      </c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x14ac:dyDescent="0.25">
      <c r="A38" s="38">
        <v>35</v>
      </c>
      <c r="B38" s="59" t="s">
        <v>132</v>
      </c>
      <c r="C38" s="60"/>
      <c r="D38" s="60"/>
      <c r="E38" s="60"/>
      <c r="F38" s="60"/>
      <c r="G38" s="60"/>
      <c r="H38" s="61"/>
      <c r="I38" s="37">
        <v>0</v>
      </c>
      <c r="J38" s="36">
        <f t="shared" si="1"/>
        <v>0</v>
      </c>
      <c r="K38" s="35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30" x14ac:dyDescent="0.25">
      <c r="A39" s="32">
        <v>36</v>
      </c>
      <c r="B39" s="28" t="s">
        <v>124</v>
      </c>
      <c r="C39" s="28" t="s">
        <v>129</v>
      </c>
      <c r="D39" s="28" t="s">
        <v>130</v>
      </c>
      <c r="E39" s="28" t="s">
        <v>18</v>
      </c>
      <c r="F39" s="28" t="s">
        <v>22</v>
      </c>
      <c r="G39" s="29" t="s">
        <v>20</v>
      </c>
      <c r="H39" s="25">
        <v>9350</v>
      </c>
      <c r="I39" s="37">
        <v>0</v>
      </c>
      <c r="J39" s="36">
        <f t="shared" si="1"/>
        <v>0</v>
      </c>
      <c r="K39" s="35" t="str">
        <f t="shared" si="0"/>
        <v>OK</v>
      </c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x14ac:dyDescent="0.25">
      <c r="L40" s="30">
        <f>SUMPRODUCT($H$4:$H$39,L4:L39)</f>
        <v>0</v>
      </c>
      <c r="M40" s="30">
        <f t="shared" ref="M40:Z40" si="2">SUMPRODUCT($H$4:$H$39,M4:M39)</f>
        <v>0</v>
      </c>
      <c r="N40" s="30">
        <f t="shared" si="2"/>
        <v>0</v>
      </c>
      <c r="O40" s="30">
        <f t="shared" si="2"/>
        <v>0</v>
      </c>
      <c r="P40" s="30">
        <f t="shared" si="2"/>
        <v>0</v>
      </c>
      <c r="Q40" s="30">
        <f t="shared" si="2"/>
        <v>0</v>
      </c>
      <c r="R40" s="30">
        <f t="shared" si="2"/>
        <v>0</v>
      </c>
      <c r="S40" s="30">
        <f t="shared" si="2"/>
        <v>0</v>
      </c>
      <c r="T40" s="30">
        <f t="shared" si="2"/>
        <v>0</v>
      </c>
      <c r="U40" s="30">
        <f t="shared" si="2"/>
        <v>0</v>
      </c>
      <c r="V40" s="30">
        <f t="shared" si="2"/>
        <v>0</v>
      </c>
      <c r="W40" s="30">
        <f t="shared" si="2"/>
        <v>0</v>
      </c>
      <c r="X40" s="30">
        <f t="shared" si="2"/>
        <v>0</v>
      </c>
      <c r="Y40" s="30">
        <f t="shared" si="2"/>
        <v>0</v>
      </c>
      <c r="Z40" s="30">
        <f t="shared" si="2"/>
        <v>0</v>
      </c>
    </row>
  </sheetData>
  <mergeCells count="23">
    <mergeCell ref="Y1:Y2"/>
    <mergeCell ref="Z1:Z2"/>
    <mergeCell ref="B8:H8"/>
    <mergeCell ref="B12:H12"/>
    <mergeCell ref="B30:H30"/>
    <mergeCell ref="N1:N2"/>
    <mergeCell ref="A2:K2"/>
    <mergeCell ref="V1:V2"/>
    <mergeCell ref="W1:W2"/>
    <mergeCell ref="X1:X2"/>
    <mergeCell ref="B38:H38"/>
    <mergeCell ref="U1:U2"/>
    <mergeCell ref="O1:O2"/>
    <mergeCell ref="P1:P2"/>
    <mergeCell ref="Q1:Q2"/>
    <mergeCell ref="R1:R2"/>
    <mergeCell ref="S1:S2"/>
    <mergeCell ref="T1:T2"/>
    <mergeCell ref="A1:B1"/>
    <mergeCell ref="C1:H1"/>
    <mergeCell ref="I1:K1"/>
    <mergeCell ref="L1:L2"/>
    <mergeCell ref="M1:M2"/>
  </mergeCells>
  <conditionalFormatting sqref="L4:Z39">
    <cfRule type="cellIs" dxfId="17" priority="1" operator="greaterThan">
      <formula>0</formula>
    </cfRule>
    <cfRule type="cellIs" dxfId="16" priority="2" operator="greaterThan">
      <formula>0</formula>
    </cfRule>
    <cfRule type="cellIs" dxfId="15" priority="3" operator="greaterThan">
      <formula>1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REITORIA</vt:lpstr>
      <vt:lpstr>ESAG</vt:lpstr>
      <vt:lpstr>CEAD</vt:lpstr>
      <vt:lpstr>CEART</vt:lpstr>
      <vt:lpstr>FAED</vt:lpstr>
      <vt:lpstr>CEFID</vt:lpstr>
      <vt:lpstr>CCT</vt:lpstr>
      <vt:lpstr>CAV</vt:lpstr>
      <vt:lpstr>CEAVI</vt:lpstr>
      <vt:lpstr>CEPLAN</vt:lpstr>
      <vt:lpstr>CEO</vt:lpstr>
      <vt:lpstr>CESFI</vt:lpstr>
      <vt:lpstr>CERES</vt:lpstr>
      <vt:lpstr>CESMO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ELAINE CRISTINA SUZUKI GIRARDI</cp:lastModifiedBy>
  <cp:lastPrinted>2014-06-04T18:55:53Z</cp:lastPrinted>
  <dcterms:created xsi:type="dcterms:W3CDTF">2010-06-19T20:43:11Z</dcterms:created>
  <dcterms:modified xsi:type="dcterms:W3CDTF">2024-05-22T14:26:10Z</dcterms:modified>
</cp:coreProperties>
</file>