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79.97.96.73\clico\05. Controle atas registro de preços\"/>
    </mc:Choice>
  </mc:AlternateContent>
  <xr:revisionPtr revIDLastSave="0" documentId="13_ncr:1_{CDE10273-5655-4C66-B0E2-13994419F6F7}" xr6:coauthVersionLast="47" xr6:coauthVersionMax="47" xr10:uidLastSave="{00000000-0000-0000-0000-000000000000}"/>
  <bookViews>
    <workbookView xWindow="-28920" yWindow="-120" windowWidth="29040" windowHeight="15720" tabRatio="857" firstSheet="7" activeTab="7" xr2:uid="{00000000-000D-0000-FFFF-FFFF00000000}"/>
  </bookViews>
  <sheets>
    <sheet name="Reitoria" sheetId="75" state="hidden" r:id="rId1"/>
    <sheet name="CEART" sheetId="167" state="hidden" r:id="rId2"/>
    <sheet name="CEAD" sheetId="168" state="hidden" r:id="rId3"/>
    <sheet name="ESAG" sheetId="169" state="hidden" r:id="rId4"/>
    <sheet name="CCT" sheetId="170" state="hidden" r:id="rId5"/>
    <sheet name="CAV" sheetId="171" state="hidden" r:id="rId6"/>
    <sheet name="CEPLAN" sheetId="172" state="hidden" r:id="rId7"/>
    <sheet name="CESFI" sheetId="173" r:id="rId8"/>
    <sheet name="GESTOR" sheetId="162" state="hidden" r:id="rId9"/>
  </sheets>
  <definedNames>
    <definedName name="CAV" localSheetId="6">#REF!</definedName>
    <definedName name="CAV" localSheetId="7">#REF!</definedName>
    <definedName name="CAV">#REF!</definedName>
    <definedName name="CEFID" localSheetId="5">#REF!</definedName>
    <definedName name="CEFID" localSheetId="6">#REF!</definedName>
    <definedName name="CEFID" localSheetId="7">#REF!</definedName>
    <definedName name="CEFID">#REF!</definedName>
    <definedName name="diasuteis" localSheetId="5">#REF!</definedName>
    <definedName name="diasuteis" localSheetId="4">#REF!</definedName>
    <definedName name="diasuteis" localSheetId="2">#REF!</definedName>
    <definedName name="diasuteis" localSheetId="1">#REF!</definedName>
    <definedName name="diasuteis" localSheetId="6">#REF!</definedName>
    <definedName name="diasuteis" localSheetId="7">#REF!</definedName>
    <definedName name="diasuteis" localSheetId="3">#REF!</definedName>
    <definedName name="diasuteis" localSheetId="8">#REF!</definedName>
    <definedName name="diasuteis" localSheetId="0">#REF!</definedName>
    <definedName name="diasuteis">#REF!</definedName>
    <definedName name="ESAG" localSheetId="5">#REF!</definedName>
    <definedName name="ESAG" localSheetId="4">#REF!</definedName>
    <definedName name="ESAG" localSheetId="6">#REF!</definedName>
    <definedName name="ESAG" localSheetId="7">#REF!</definedName>
    <definedName name="ESAG">#REF!</definedName>
    <definedName name="Ferias" localSheetId="5">#REF!</definedName>
    <definedName name="Ferias" localSheetId="4">#REF!</definedName>
    <definedName name="Ferias" localSheetId="2">#REF!</definedName>
    <definedName name="Ferias" localSheetId="1">#REF!</definedName>
    <definedName name="Ferias" localSheetId="6">#REF!</definedName>
    <definedName name="Ferias" localSheetId="7">#REF!</definedName>
    <definedName name="Ferias" localSheetId="3">#REF!</definedName>
    <definedName name="Ferias" localSheetId="8">#REF!</definedName>
    <definedName name="Ferias">#REF!</definedName>
    <definedName name="kk" localSheetId="5">#REF!</definedName>
    <definedName name="kk" localSheetId="4">#REF!</definedName>
    <definedName name="kk" localSheetId="6">#REF!</definedName>
    <definedName name="kk" localSheetId="7">#REF!</definedName>
    <definedName name="kk" localSheetId="3">#REF!</definedName>
    <definedName name="kk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3">OFFSET(#REF!,(MATCH(SMALL(#REF!,ROW()-10),#REF!,0)-1),0)</definedName>
    <definedName name="RD" localSheetId="8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62" l="1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N22" i="162" s="1"/>
  <c r="K23" i="162"/>
  <c r="L23" i="162" s="1"/>
  <c r="K3" i="162"/>
  <c r="J22" i="162"/>
  <c r="M22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L21" i="162" s="1"/>
  <c r="J23" i="162"/>
  <c r="M23" i="162" s="1"/>
  <c r="J5" i="162"/>
  <c r="J4" i="162"/>
  <c r="J3" i="162"/>
  <c r="L22" i="162" l="1"/>
  <c r="N23" i="162"/>
  <c r="M3" i="162" l="1"/>
  <c r="N21" i="162"/>
  <c r="M21" i="162"/>
  <c r="N20" i="162"/>
  <c r="M20" i="162"/>
  <c r="N19" i="162"/>
  <c r="M19" i="162"/>
  <c r="N18" i="162"/>
  <c r="M18" i="162"/>
  <c r="L18" i="162"/>
  <c r="N17" i="162"/>
  <c r="M17" i="162"/>
  <c r="L17" i="162"/>
  <c r="N16" i="162"/>
  <c r="M16" i="162"/>
  <c r="L16" i="162"/>
  <c r="N15" i="162"/>
  <c r="M15" i="162"/>
  <c r="N14" i="162"/>
  <c r="M14" i="162"/>
  <c r="N13" i="162"/>
  <c r="M13" i="162"/>
  <c r="L13" i="162"/>
  <c r="N12" i="162"/>
  <c r="M12" i="162"/>
  <c r="L12" i="162"/>
  <c r="M11" i="162"/>
  <c r="L11" i="162"/>
  <c r="N11" i="162"/>
  <c r="N10" i="162"/>
  <c r="M10" i="162"/>
  <c r="N9" i="162"/>
  <c r="M9" i="162"/>
  <c r="N8" i="162"/>
  <c r="M8" i="162"/>
  <c r="N7" i="162"/>
  <c r="M7" i="162"/>
  <c r="L7" i="162"/>
  <c r="N6" i="162"/>
  <c r="M6" i="162"/>
  <c r="L6" i="162"/>
  <c r="M5" i="162"/>
  <c r="L5" i="162"/>
  <c r="N5" i="162"/>
  <c r="N4" i="162"/>
  <c r="M4" i="162"/>
  <c r="N3" i="162"/>
  <c r="M27" i="162" l="1"/>
  <c r="M28" i="162"/>
  <c r="L4" i="162"/>
  <c r="L10" i="162"/>
  <c r="L3" i="162"/>
  <c r="L9" i="162"/>
  <c r="L15" i="162"/>
  <c r="L20" i="162"/>
  <c r="L8" i="162"/>
  <c r="L14" i="162"/>
  <c r="L19" i="162"/>
  <c r="I24" i="162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L17" i="173"/>
  <c r="K17" i="173"/>
  <c r="K16" i="173"/>
  <c r="L16" i="173" s="1"/>
  <c r="K15" i="173"/>
  <c r="L15" i="173" s="1"/>
  <c r="L14" i="173"/>
  <c r="K14" i="173"/>
  <c r="K13" i="173"/>
  <c r="L13" i="173" s="1"/>
  <c r="K12" i="173"/>
  <c r="L12" i="173" s="1"/>
  <c r="L11" i="173"/>
  <c r="K11" i="173"/>
  <c r="K10" i="173"/>
  <c r="L10" i="173" s="1"/>
  <c r="K9" i="173"/>
  <c r="L9" i="173" s="1"/>
  <c r="L8" i="173"/>
  <c r="K8" i="173"/>
  <c r="K7" i="173"/>
  <c r="L7" i="173" s="1"/>
  <c r="K6" i="173"/>
  <c r="L6" i="173" s="1"/>
  <c r="L5" i="173"/>
  <c r="K5" i="173"/>
  <c r="K4" i="173"/>
  <c r="L4" i="173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24" i="169"/>
  <c r="L24" i="169" s="1"/>
  <c r="K23" i="169"/>
  <c r="L23" i="169" s="1"/>
  <c r="K22" i="169"/>
  <c r="L22" i="169" s="1"/>
  <c r="L21" i="169"/>
  <c r="K21" i="169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L8" i="169"/>
  <c r="K8" i="169"/>
  <c r="K7" i="169"/>
  <c r="L7" i="169" s="1"/>
  <c r="K6" i="169"/>
  <c r="L6" i="169" s="1"/>
  <c r="K5" i="169"/>
  <c r="L5" i="169" s="1"/>
  <c r="K4" i="169"/>
  <c r="L4" i="169" s="1"/>
  <c r="K24" i="168"/>
  <c r="L24" i="168" s="1"/>
  <c r="L23" i="168"/>
  <c r="K23" i="168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L18" i="167"/>
  <c r="K18" i="167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7" i="75"/>
  <c r="K8" i="75"/>
  <c r="K9" i="75"/>
  <c r="K10" i="75"/>
  <c r="K11" i="75"/>
  <c r="K12" i="75"/>
  <c r="K13" i="75"/>
  <c r="K14" i="75"/>
  <c r="K15" i="75"/>
  <c r="K16" i="75"/>
  <c r="K17" i="75"/>
  <c r="K18" i="75"/>
  <c r="K19" i="75"/>
  <c r="K20" i="75"/>
  <c r="K21" i="75"/>
  <c r="K22" i="75"/>
  <c r="K23" i="75"/>
  <c r="L23" i="75" s="1"/>
  <c r="K24" i="75"/>
  <c r="L24" i="75" s="1"/>
  <c r="K6" i="75"/>
  <c r="L20" i="75" l="1"/>
  <c r="L21" i="75"/>
  <c r="L8" i="75"/>
  <c r="L9" i="75"/>
  <c r="L12" i="75"/>
  <c r="L13" i="75"/>
  <c r="L14" i="75"/>
  <c r="L16" i="75"/>
  <c r="L10" i="75"/>
  <c r="K4" i="75"/>
  <c r="L4" i="75" s="1"/>
  <c r="K5" i="75"/>
  <c r="L5" i="75" s="1"/>
  <c r="L6" i="75"/>
  <c r="I26" i="162"/>
  <c r="I25" i="162"/>
  <c r="L19" i="75" l="1"/>
  <c r="L11" i="75"/>
  <c r="L15" i="75"/>
  <c r="L22" i="75" l="1"/>
  <c r="L18" i="75"/>
  <c r="L7" i="75" l="1"/>
  <c r="L17" i="75"/>
  <c r="M30" i="162" l="1"/>
</calcChain>
</file>

<file path=xl/sharedStrings.xml><?xml version="1.0" encoding="utf-8"?>
<sst xmlns="http://schemas.openxmlformats.org/spreadsheetml/2006/main" count="1388" uniqueCount="88">
  <si>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</si>
  <si>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</si>
  <si>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</si>
  <si>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</si>
  <si>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</si>
  <si>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</si>
  <si>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</si>
  <si>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</si>
  <si>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</si>
  <si>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</si>
  <si>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</si>
  <si>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</si>
  <si>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</si>
  <si>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</si>
  <si>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</si>
  <si>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</si>
  <si>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</si>
  <si>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</si>
  <si>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CENTRO PARTICIPANTE: Reitoria</t>
  </si>
  <si>
    <t>Licença</t>
  </si>
  <si>
    <t xml:space="preserve"> AF/OS nº  xxxx/2022 Qtde. DT</t>
  </si>
  <si>
    <t xml:space="preserve">Resumo Atualizado </t>
  </si>
  <si>
    <t>Adobe</t>
  </si>
  <si>
    <t>12 meses</t>
  </si>
  <si>
    <t>36 meses</t>
  </si>
  <si>
    <t>PISONTEC LICENCIAMENTO DE SOFTWARE EIRELI - EPP - CNPJ 12.007.998/0001-35</t>
  </si>
  <si>
    <t>SIMULARE SISTEMAS DE INFORMAÇÕES LTDA - CNPJ 09.529.916/0001-08</t>
  </si>
  <si>
    <t>Perpétua</t>
  </si>
  <si>
    <t>Magix</t>
  </si>
  <si>
    <t>MARCA</t>
  </si>
  <si>
    <t>LICENÇA</t>
  </si>
  <si>
    <t>Detalhamento</t>
  </si>
  <si>
    <t>339030.47</t>
  </si>
  <si>
    <t>449030.47</t>
  </si>
  <si>
    <t>PROCESSO: PE 836/2023/UDESC</t>
  </si>
  <si>
    <t>VIGÊNCIA DA ATA: 01/08/2023 até 01/08/2024</t>
  </si>
  <si>
    <t>ENGDTP &amp; MULTIMÍDIA COMERCIO E PRESTAÇÃO DE SERVIÇOS DE INFORMÁTICA LTDA - CNPJ 03.556.998/0001-01</t>
  </si>
  <si>
    <t>VIRTUAL AUTOMAÇÃO LTDA - 00.250.388/0001-89</t>
  </si>
  <si>
    <t>AutoDesk</t>
  </si>
  <si>
    <t>RR SOFTWARE E SOLUÇÕES EM TECNOLOGIA EIRELI - CNPJ 27.492.080/0001-04</t>
  </si>
  <si>
    <t>Vegas</t>
  </si>
  <si>
    <r>
      <rPr>
        <sz val="11"/>
        <color theme="1"/>
        <rFont val="Calibri"/>
        <family val="2"/>
        <scheme val="minor"/>
      </rPr>
      <t xml:space="preserve">Magix </t>
    </r>
    <r>
      <rPr>
        <b/>
        <sz val="11"/>
        <color theme="1"/>
        <rFont val="Calibri"/>
        <family val="2"/>
        <scheme val="minor"/>
      </rPr>
      <t>Sound Forge</t>
    </r>
    <r>
      <rPr>
        <sz val="11"/>
        <color theme="1"/>
        <rFont val="Calibri"/>
        <family val="2"/>
        <scheme val="minor"/>
      </rPr>
      <t xml:space="preserve"> Pro 17</t>
    </r>
  </si>
  <si>
    <r>
      <t>Vegas</t>
    </r>
    <r>
      <rPr>
        <sz val="11"/>
        <color theme="1"/>
        <rFont val="Calibri"/>
        <family val="2"/>
        <scheme val="minor"/>
      </rPr>
      <t xml:space="preserve"> Pro 20</t>
    </r>
  </si>
  <si>
    <r>
      <t>Canva</t>
    </r>
    <r>
      <rPr>
        <sz val="11"/>
        <color theme="1"/>
        <rFont val="Calibri"/>
        <family val="2"/>
        <scheme val="minor"/>
      </rPr>
      <t xml:space="preserve"> Equipes (5 usuários)</t>
    </r>
  </si>
  <si>
    <t>Canva</t>
  </si>
  <si>
    <t>EndNote</t>
  </si>
  <si>
    <r>
      <t>EndNote</t>
    </r>
    <r>
      <rPr>
        <sz val="11"/>
        <color theme="1"/>
        <rFont val="Calibri"/>
        <family val="2"/>
        <scheme val="minor"/>
      </rPr>
      <t xml:space="preserve"> 20 Single Student</t>
    </r>
  </si>
  <si>
    <t>StreamYard</t>
  </si>
  <si>
    <r>
      <rPr>
        <b/>
        <sz val="11"/>
        <color theme="1"/>
        <rFont val="Calibri"/>
        <family val="2"/>
        <scheme val="minor"/>
      </rPr>
      <t>StreamYard</t>
    </r>
    <r>
      <rPr>
        <sz val="11"/>
        <color theme="1"/>
        <rFont val="Calibri"/>
        <family val="2"/>
        <scheme val="minor"/>
      </rPr>
      <t xml:space="preserve"> Basic</t>
    </r>
  </si>
  <si>
    <r>
      <rPr>
        <b/>
        <sz val="11"/>
        <color theme="1"/>
        <rFont val="Calibri"/>
        <family val="2"/>
        <scheme val="minor"/>
      </rPr>
      <t>Adobe</t>
    </r>
    <r>
      <rPr>
        <sz val="11"/>
        <color theme="1"/>
        <rFont val="Calibri"/>
        <family val="2"/>
        <scheme val="minor"/>
      </rPr>
      <t xml:space="preserve"> Creative Cloud for VIP - Educacional - Licenças para uso Educacional - Named Novo</t>
    </r>
  </si>
  <si>
    <r>
      <rPr>
        <b/>
        <sz val="11"/>
        <color theme="1"/>
        <rFont val="Calibri"/>
        <family val="2"/>
        <scheme val="minor"/>
      </rPr>
      <t>Adobe</t>
    </r>
    <r>
      <rPr>
        <sz val="11"/>
        <color theme="1"/>
        <rFont val="Calibri"/>
        <family val="2"/>
        <scheme val="minor"/>
      </rPr>
      <t xml:space="preserve"> Creative Cloud for VIP - Educacional - Licenças para uso Educacional - SDL Novo</t>
    </r>
  </si>
  <si>
    <r>
      <rPr>
        <b/>
        <sz val="11"/>
        <color theme="1"/>
        <rFont val="Calibri"/>
        <family val="2"/>
        <scheme val="minor"/>
      </rPr>
      <t>Adobe</t>
    </r>
    <r>
      <rPr>
        <sz val="11"/>
        <color theme="1"/>
        <rFont val="Calibri"/>
        <family val="2"/>
        <scheme val="minor"/>
      </rPr>
      <t xml:space="preserve"> Creative Cloud for VIP - Educacional - Licenças para uso Educacional - SDL - Renovação</t>
    </r>
  </si>
  <si>
    <r>
      <t>AutoDesk</t>
    </r>
    <r>
      <rPr>
        <sz val="11"/>
        <color theme="1"/>
        <rFont val="Calibri"/>
        <family val="2"/>
        <scheme val="minor"/>
      </rPr>
      <t xml:space="preserve"> AEC Collection</t>
    </r>
  </si>
  <si>
    <r>
      <rPr>
        <b/>
        <sz val="11"/>
        <color theme="1"/>
        <rFont val="Calibri"/>
        <family val="2"/>
        <scheme val="minor"/>
      </rPr>
      <t>AutoDesk</t>
    </r>
    <r>
      <rPr>
        <sz val="11"/>
        <color theme="1"/>
        <rFont val="Calibri"/>
        <family val="2"/>
        <scheme val="minor"/>
      </rPr>
      <t xml:space="preserve"> AutoCad LT</t>
    </r>
  </si>
  <si>
    <r>
      <rPr>
        <b/>
        <sz val="11"/>
        <color theme="1"/>
        <rFont val="Calibri"/>
        <family val="2"/>
        <scheme val="minor"/>
      </rPr>
      <t>AutoDesk</t>
    </r>
    <r>
      <rPr>
        <sz val="11"/>
        <color theme="1"/>
        <rFont val="Calibri"/>
        <family val="2"/>
        <scheme val="minor"/>
      </rPr>
      <t xml:space="preserve"> AutoCad Revit LT Suite</t>
    </r>
  </si>
  <si>
    <r>
      <rPr>
        <b/>
        <sz val="11"/>
        <color theme="1"/>
        <rFont val="Calibri"/>
        <family val="2"/>
        <scheme val="minor"/>
      </rPr>
      <t>AutoDesk</t>
    </r>
    <r>
      <rPr>
        <sz val="11"/>
        <color theme="1"/>
        <rFont val="Calibri"/>
        <family val="2"/>
        <scheme val="minor"/>
      </rPr>
      <t xml:space="preserve"> Revit LT</t>
    </r>
  </si>
  <si>
    <r>
      <rPr>
        <b/>
        <sz val="8"/>
        <color theme="1"/>
        <rFont val="Arial"/>
        <family val="2"/>
      </rPr>
      <t>Flickr</t>
    </r>
    <r>
      <rPr>
        <sz val="8"/>
        <color theme="1"/>
        <rFont val="Arial"/>
        <family val="2"/>
      </rPr>
      <t xml:space="preserve"> Pro</t>
    </r>
  </si>
  <si>
    <t>Flickr</t>
  </si>
  <si>
    <t>HD SOLUÇÕES TECONOLÓGICAS LTDA - CNPJ 39.378.032/0001-60</t>
  </si>
  <si>
    <t>Zoom</t>
  </si>
  <si>
    <r>
      <t>Zoom</t>
    </r>
    <r>
      <rPr>
        <sz val="11"/>
        <color theme="1"/>
        <rFont val="Calibri"/>
        <family val="2"/>
        <scheme val="minor"/>
      </rPr>
      <t xml:space="preserve"> Meetings Educacional</t>
    </r>
  </si>
  <si>
    <t>TARGETWARE INFORMÁTICA LTDA - CNPJ 09.240.519/0001-11</t>
  </si>
  <si>
    <t>Wolfram</t>
  </si>
  <si>
    <r>
      <rPr>
        <sz val="11"/>
        <color theme="1"/>
        <rFont val="Calibri"/>
        <family val="2"/>
        <scheme val="minor"/>
      </rPr>
      <t>Wolfram</t>
    </r>
    <r>
      <rPr>
        <b/>
        <sz val="11"/>
        <color theme="1"/>
        <rFont val="Calibri"/>
        <family val="2"/>
        <scheme val="minor"/>
      </rPr>
      <t xml:space="preserve"> Mathematica</t>
    </r>
    <r>
      <rPr>
        <sz val="11"/>
        <color theme="1"/>
        <rFont val="Calibri"/>
        <family val="2"/>
        <scheme val="minor"/>
      </rPr>
      <t xml:space="preserve"> Unlimited License fee</t>
    </r>
  </si>
  <si>
    <t>PIC INFORMÁTICA LTDA - CNPJ 68.118.942/0001-02</t>
  </si>
  <si>
    <t>Origin</t>
  </si>
  <si>
    <r>
      <t xml:space="preserve">Origin Professional 2023 </t>
    </r>
    <r>
      <rPr>
        <sz val="11"/>
        <color theme="1"/>
        <rFont val="Calibri"/>
        <family val="2"/>
        <scheme val="minor"/>
      </rPr>
      <t>ou última versão disponível. Servidor de licenças com direito a 35 usuários simultâneos.</t>
    </r>
  </si>
  <si>
    <t>aSc</t>
  </si>
  <si>
    <r>
      <rPr>
        <b/>
        <sz val="11"/>
        <color theme="1"/>
        <rFont val="Arial"/>
        <family val="2"/>
      </rPr>
      <t>aSc</t>
    </r>
    <r>
      <rPr>
        <sz val="11"/>
        <color theme="1"/>
        <rFont val="Arial"/>
        <family val="2"/>
      </rPr>
      <t xml:space="preserve"> Timetables Premium</t>
    </r>
  </si>
  <si>
    <t>UHLIG &amp; KUROVSKY TECNOLOGIA LTDA - CNPJ 17.011.419/0001-41</t>
  </si>
  <si>
    <t>Faronics</t>
  </si>
  <si>
    <t>48 meses</t>
  </si>
  <si>
    <r>
      <t>Software de Congelamento de Estado de Computadores</t>
    </r>
    <r>
      <rPr>
        <sz val="11"/>
        <color theme="1"/>
        <rFont val="Calibri"/>
        <family val="2"/>
        <scheme val="minor"/>
      </rPr>
      <t xml:space="preserve"> - ferramenta que permite ao usuário salvar uma imagem do sistema operacional e dos arquivos do computador em um determinado momento, e depois restaurá-la para esse mesmo estado, sempre que necessário, após uma reinicialização do sistema operacional. O software deve proteger a imagem do sistema operacional e arquivos contra alterações não autorizadas na imagem gravada através de um mecanismo de autenticação por senha. A ferramenta deve ser compatível com o sistema operacional Windows 10 e Windows 11. (Shadow Defender, Deep Freeze, Rebbot Restore rx ou similar).</t>
    </r>
  </si>
  <si>
    <r>
      <t xml:space="preserve">Faronics Cloud </t>
    </r>
    <r>
      <rPr>
        <b/>
        <sz val="11"/>
        <color theme="1"/>
        <rFont val="Calibri"/>
        <family val="2"/>
        <scheme val="minor"/>
      </rPr>
      <t>Deep Freeze</t>
    </r>
    <r>
      <rPr>
        <sz val="11"/>
        <color theme="1"/>
        <rFont val="Calibri"/>
        <family val="2"/>
        <scheme val="minor"/>
      </rPr>
      <t xml:space="preserve"> Ultimate (Subscription Licence + Professional Services - Até 500 computadores)</t>
    </r>
  </si>
  <si>
    <t>SULSOFT SERVIÇOS DE PROCESSAMENTO DE DADOS LTDA - CNPJ 73.751.994/0001-70</t>
  </si>
  <si>
    <t>IDL Flex</t>
  </si>
  <si>
    <t>Simulare</t>
  </si>
  <si>
    <r>
      <rPr>
        <b/>
        <sz val="11"/>
        <color theme="1"/>
        <rFont val="Calibri"/>
        <family val="2"/>
        <scheme val="minor"/>
      </rPr>
      <t>IDL Flex</t>
    </r>
    <r>
      <rPr>
        <sz val="11"/>
        <color theme="1"/>
        <rFont val="Calibri"/>
        <family val="2"/>
        <scheme val="minor"/>
      </rPr>
      <t xml:space="preserve"> + módulo IDL Adv. Math&amp;Stats</t>
    </r>
  </si>
  <si>
    <r>
      <t>Jogos de Empresas</t>
    </r>
    <r>
      <rPr>
        <sz val="11"/>
        <color theme="1"/>
        <rFont val="Calibri"/>
        <family val="2"/>
        <scheme val="minor"/>
      </rPr>
      <t xml:space="preserve"> - Software simulador gerencial (Jogo de Empresas). Sistema que auxilie o professor e o aluno, tanto no suporte técnico como no metodológico, estilo de um Sistema de Apoio a decisão (SAD); Material  de  apoio  (Manuais,  vídeos  e  slides  de  apresentação,  guia  para professor  e  aluno)  para  melhor  conhecimento  da  simulação  e  ajuda  sobre possíveis dificuldades básicas da mesma; Simuladores personalizados com no mínimo opções de cenários dos setores Industrial e Comercial; Treinamento on-line para pelo menos 8 professores; Toda a simulação deverá ocorrer via WEB, sem a necessidade de instalação de qualquer aplicativo na ESAG; Toda informação, suporte e módulo necessário para a execução do jogo deverá estar incluso na proposta.</t>
    </r>
  </si>
  <si>
    <t>OBJETO: AQUISIÇÃO DE LICENÇAS DE USO E/OU MÍDIAS E ATUALIZAÇÕES DE SOFTWARES PARA A UDESC</t>
  </si>
  <si>
    <t>CENTRO PARTICIPANTE: CEART</t>
  </si>
  <si>
    <t>CENTRO PARTICIPANTE: CEAD</t>
  </si>
  <si>
    <t>CENTRO PARTICIPANTE: ESAG</t>
  </si>
  <si>
    <t>CENTRO PARTICIPANTE: CCT</t>
  </si>
  <si>
    <t>CENTRO PARTICIPANTE: CAV</t>
  </si>
  <si>
    <t>CENTRO PARTICIPANTE: CEPLAN</t>
  </si>
  <si>
    <t>CENTRO PARTICIPANTE: CESFI</t>
  </si>
  <si>
    <t xml:space="preserve"> AF/OS nº 1934/2023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</si>
</sst>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  <numFmt numFmtId="170" formatCode="#,##0_ ;\-#,##0\ 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01">
    <xf numFmtId="0" fontId="0" fillId="0" borderId="0" xfId="0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Alignment="1" applyProtection="1">
      <alignment horizontal="center" wrapText="1"/>
      <protection locked="0"/>
    </xf>
    <xf numFmtId="41" fontId="5" fillId="6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2" fontId="5" fillId="0" borderId="0" xfId="1" applyNumberFormat="1" applyFont="1" applyAlignment="1" applyProtection="1">
      <alignment horizontal="center" wrapText="1"/>
      <protection locked="0"/>
    </xf>
    <xf numFmtId="169" fontId="5" fillId="0" borderId="0" xfId="0" applyNumberFormat="1" applyFont="1" applyAlignment="1">
      <alignment horizontal="center" vertical="center" wrapText="1"/>
    </xf>
    <xf numFmtId="44" fontId="5" fillId="0" borderId="0" xfId="13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7" borderId="1" xfId="1" applyFont="1" applyFill="1" applyBorder="1" applyAlignment="1" applyProtection="1">
      <alignment horizontal="left" vertical="center" wrapText="1"/>
      <protection locked="0"/>
    </xf>
    <xf numFmtId="168" fontId="8" fillId="7" borderId="1" xfId="1" applyNumberFormat="1" applyFont="1" applyFill="1" applyBorder="1" applyAlignment="1" applyProtection="1">
      <alignment horizontal="right" wrapText="1"/>
      <protection locked="0"/>
    </xf>
    <xf numFmtId="2" fontId="8" fillId="7" borderId="1" xfId="1" applyNumberFormat="1" applyFont="1" applyFill="1" applyBorder="1" applyAlignment="1">
      <alignment horizontal="right" wrapText="1"/>
    </xf>
    <xf numFmtId="9" fontId="8" fillId="7" borderId="1" xfId="12" applyFont="1" applyFill="1" applyBorder="1" applyAlignment="1" applyProtection="1">
      <alignment horizontal="right" wrapText="1"/>
      <protection locked="0"/>
    </xf>
    <xf numFmtId="0" fontId="5" fillId="0" borderId="1" xfId="0" applyFont="1" applyBorder="1" applyAlignment="1">
      <alignment horizontal="center" vertical="center"/>
    </xf>
    <xf numFmtId="44" fontId="5" fillId="0" borderId="1" xfId="13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44" fontId="5" fillId="13" borderId="1" xfId="13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wrapText="1"/>
      <protection locked="0"/>
    </xf>
    <xf numFmtId="44" fontId="5" fillId="0" borderId="1" xfId="3" applyNumberFormat="1" applyFont="1" applyFill="1" applyBorder="1" applyAlignment="1" applyProtection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44" fontId="5" fillId="10" borderId="1" xfId="13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5" fillId="6" borderId="1" xfId="0" applyNumberFormat="1" applyFont="1" applyFill="1" applyBorder="1" applyAlignment="1">
      <alignment vertical="center" wrapText="1"/>
    </xf>
    <xf numFmtId="170" fontId="12" fillId="10" borderId="1" xfId="0" applyNumberFormat="1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44" fontId="5" fillId="14" borderId="1" xfId="13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70" fontId="5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70" fontId="5" fillId="1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170" fontId="5" fillId="14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70" fontId="16" fillId="1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5" fillId="6" borderId="1" xfId="0" applyNumberFormat="1" applyFont="1" applyFill="1" applyBorder="1" applyAlignment="1">
      <alignment wrapText="1"/>
    </xf>
    <xf numFmtId="0" fontId="2" fillId="14" borderId="1" xfId="0" applyFont="1" applyFill="1" applyBorder="1" applyAlignment="1">
      <alignment horizontal="center" vertical="center"/>
    </xf>
    <xf numFmtId="44" fontId="5" fillId="8" borderId="1" xfId="8" applyFont="1" applyFill="1" applyBorder="1" applyAlignment="1" applyProtection="1">
      <alignment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8" fillId="7" borderId="2" xfId="1" applyFont="1" applyFill="1" applyBorder="1" applyAlignment="1" applyProtection="1">
      <alignment horizontal="left" vertical="center" wrapText="1"/>
      <protection locked="0"/>
    </xf>
    <xf numFmtId="0" fontId="8" fillId="7" borderId="4" xfId="1" applyFont="1" applyFill="1" applyBorder="1" applyAlignment="1" applyProtection="1">
      <alignment horizontal="left" vertical="center" wrapText="1"/>
      <protection locked="0"/>
    </xf>
    <xf numFmtId="0" fontId="8" fillId="7" borderId="3" xfId="1" applyFont="1" applyFill="1" applyBorder="1" applyAlignment="1" applyProtection="1">
      <alignment horizontal="left" vertical="center" wrapText="1"/>
      <protection locked="0"/>
    </xf>
    <xf numFmtId="0" fontId="8" fillId="7" borderId="1" xfId="1" applyFont="1" applyFill="1" applyBorder="1" applyAlignment="1">
      <alignment vertical="center" wrapText="1"/>
    </xf>
    <xf numFmtId="0" fontId="8" fillId="7" borderId="1" xfId="1" applyFont="1" applyFill="1" applyBorder="1" applyAlignment="1" applyProtection="1">
      <alignment horizontal="left" vertical="center" wrapText="1"/>
      <protection locked="0"/>
    </xf>
    <xf numFmtId="0" fontId="1" fillId="14" borderId="1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44" fontId="5" fillId="14" borderId="1" xfId="13" applyNumberFormat="1" applyFont="1" applyFill="1" applyBorder="1" applyAlignment="1">
      <alignment horizontal="center" vertical="center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8098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8098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8098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8098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8098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8098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28098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25"/>
  <sheetViews>
    <sheetView zoomScale="106" zoomScaleNormal="106" workbookViewId="0">
      <selection activeCell="A2" sqref="A2:L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20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7">
        <v>8</v>
      </c>
      <c r="K4" s="13">
        <f t="shared" ref="K4:K24" si="0">J4-(SUM(M4:V4))</f>
        <v>8</v>
      </c>
      <c r="L4" s="14" t="str">
        <f t="shared" ref="L4:L6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5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70"/>
      <c r="K5" s="13">
        <f t="shared" si="0"/>
        <v>0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5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70"/>
      <c r="K6" s="13">
        <f t="shared" si="0"/>
        <v>0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>
        <v>3</v>
      </c>
      <c r="K7" s="13">
        <f t="shared" si="0"/>
        <v>3</v>
      </c>
      <c r="L7" s="14" t="str">
        <f t="shared" ref="L7:L17" si="2">IF(K7&lt;0,"ATENÇÃO","OK")</f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>
        <v>3</v>
      </c>
      <c r="K8" s="13">
        <f t="shared" si="0"/>
        <v>3</v>
      </c>
      <c r="L8" s="14" t="str">
        <f t="shared" si="2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>
        <v>12</v>
      </c>
      <c r="K9" s="13">
        <f t="shared" si="0"/>
        <v>12</v>
      </c>
      <c r="L9" s="14" t="str">
        <f t="shared" si="2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>
        <v>3</v>
      </c>
      <c r="K10" s="13">
        <f t="shared" si="0"/>
        <v>3</v>
      </c>
      <c r="L10" s="14" t="str">
        <f t="shared" si="2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>
        <v>4</v>
      </c>
      <c r="K11" s="13">
        <f t="shared" si="0"/>
        <v>4</v>
      </c>
      <c r="L11" s="14" t="str">
        <f t="shared" si="2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>
        <v>4</v>
      </c>
      <c r="K12" s="13">
        <f t="shared" si="0"/>
        <v>4</v>
      </c>
      <c r="L12" s="14" t="str">
        <f t="shared" si="2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0"/>
      <c r="K13" s="13">
        <f t="shared" si="0"/>
        <v>0</v>
      </c>
      <c r="L13" s="14" t="str">
        <f t="shared" si="2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0"/>
      <c r="K14" s="13">
        <f t="shared" si="0"/>
        <v>0</v>
      </c>
      <c r="L14" s="14" t="str">
        <f t="shared" si="2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0"/>
      <c r="K15" s="13">
        <f t="shared" si="0"/>
        <v>0</v>
      </c>
      <c r="L15" s="14" t="str">
        <f t="shared" si="2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0"/>
      <c r="K16" s="13">
        <f t="shared" si="0"/>
        <v>0</v>
      </c>
      <c r="L16" s="14" t="str">
        <f t="shared" si="2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0"/>
      <c r="K17" s="13">
        <f t="shared" si="0"/>
        <v>0</v>
      </c>
      <c r="L17" s="14" t="str">
        <f t="shared" si="2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0"/>
      <c r="K18" s="13">
        <f t="shared" si="0"/>
        <v>0</v>
      </c>
      <c r="L18" s="14" t="str">
        <f t="shared" ref="L18:L22" si="3">IF(K18&lt;0,"ATENÇÃO","OK")</f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/>
      <c r="K19" s="13">
        <f t="shared" si="0"/>
        <v>0</v>
      </c>
      <c r="L19" s="14" t="str">
        <f t="shared" si="3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0"/>
      <c r="K20" s="13">
        <f t="shared" si="0"/>
        <v>0</v>
      </c>
      <c r="L20" s="14" t="str">
        <f t="shared" si="3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0"/>
      <c r="K21" s="13">
        <f t="shared" si="0"/>
        <v>0</v>
      </c>
      <c r="L21" s="14" t="str">
        <f t="shared" si="3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/>
      <c r="K22" s="13">
        <f t="shared" si="0"/>
        <v>0</v>
      </c>
      <c r="L22" s="14" t="str">
        <f t="shared" si="3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63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49">
        <v>6650</v>
      </c>
      <c r="J23" s="70"/>
      <c r="K23" s="13">
        <f t="shared" si="0"/>
        <v>0</v>
      </c>
      <c r="L23" s="14" t="str">
        <f t="shared" ref="L23:L24" si="4">IF(K23&lt;0,"ATENÇÃO","OK")</f>
        <v>OK</v>
      </c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0"/>
      <c r="K24" s="13">
        <f t="shared" si="0"/>
        <v>0</v>
      </c>
      <c r="L24" s="14" t="str">
        <f t="shared" si="4"/>
        <v>OK</v>
      </c>
    </row>
    <row r="25" spans="1:22" x14ac:dyDescent="0.25">
      <c r="I25" s="25"/>
    </row>
  </sheetData>
  <mergeCells count="20">
    <mergeCell ref="A4:A6"/>
    <mergeCell ref="B4:B6"/>
    <mergeCell ref="A7:A10"/>
    <mergeCell ref="B7:B10"/>
    <mergeCell ref="A11:A12"/>
    <mergeCell ref="B11:B12"/>
    <mergeCell ref="V1:V2"/>
    <mergeCell ref="D1:I1"/>
    <mergeCell ref="A2:L2"/>
    <mergeCell ref="M1:M2"/>
    <mergeCell ref="A1:C1"/>
    <mergeCell ref="J1:L1"/>
    <mergeCell ref="R1:R2"/>
    <mergeCell ref="S1:S2"/>
    <mergeCell ref="T1:T2"/>
    <mergeCell ref="N1:N2"/>
    <mergeCell ref="O1:O2"/>
    <mergeCell ref="P1:P2"/>
    <mergeCell ref="Q1:Q2"/>
    <mergeCell ref="U1:U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topLeftCell="A10" zoomScale="106" zoomScaleNormal="106" workbookViewId="0">
      <selection activeCell="A2" sqref="A2:L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20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80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45">
        <v>4</v>
      </c>
      <c r="K4" s="13">
        <f t="shared" ref="K4:K24" si="0">J4-(SUM(M4:V4))</f>
        <v>4</v>
      </c>
      <c r="L4" s="14" t="str">
        <f t="shared" ref="L4:L24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45">
        <v>40</v>
      </c>
      <c r="K5" s="13">
        <f t="shared" si="0"/>
        <v>40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45">
        <v>27</v>
      </c>
      <c r="K6" s="13">
        <f t="shared" si="0"/>
        <v>27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/>
      <c r="K7" s="13">
        <f t="shared" si="0"/>
        <v>0</v>
      </c>
      <c r="L7" s="14" t="str">
        <f t="shared" si="1"/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/>
      <c r="K8" s="13">
        <f t="shared" si="0"/>
        <v>0</v>
      </c>
      <c r="L8" s="14" t="str">
        <f t="shared" si="1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/>
      <c r="K9" s="13">
        <f t="shared" si="0"/>
        <v>0</v>
      </c>
      <c r="L9" s="14" t="str">
        <f t="shared" si="1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/>
      <c r="K10" s="13">
        <f t="shared" si="0"/>
        <v>0</v>
      </c>
      <c r="L10" s="14" t="str">
        <f t="shared" si="1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/>
      <c r="K11" s="13">
        <f t="shared" si="0"/>
        <v>0</v>
      </c>
      <c r="L11" s="14" t="str">
        <f t="shared" si="1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/>
      <c r="K12" s="13">
        <f t="shared" si="0"/>
        <v>0</v>
      </c>
      <c r="L12" s="14" t="str">
        <f t="shared" si="1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">
        <v>1</v>
      </c>
      <c r="K13" s="13">
        <f t="shared" si="0"/>
        <v>1</v>
      </c>
      <c r="L13" s="14" t="str">
        <f t="shared" si="1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">
        <v>15</v>
      </c>
      <c r="K14" s="13">
        <f t="shared" si="0"/>
        <v>15</v>
      </c>
      <c r="L14" s="14" t="str">
        <f t="shared" si="1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">
        <v>1</v>
      </c>
      <c r="K15" s="13">
        <f t="shared" si="0"/>
        <v>1</v>
      </c>
      <c r="L15" s="14" t="str">
        <f t="shared" si="1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">
        <v>1</v>
      </c>
      <c r="K16" s="13">
        <f t="shared" si="0"/>
        <v>1</v>
      </c>
      <c r="L16" s="14" t="str">
        <f t="shared" si="1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">
        <v>20</v>
      </c>
      <c r="K17" s="13">
        <f t="shared" si="0"/>
        <v>20</v>
      </c>
      <c r="L17" s="14" t="str">
        <f t="shared" si="1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0"/>
      <c r="K18" s="13">
        <f t="shared" si="0"/>
        <v>0</v>
      </c>
      <c r="L18" s="14" t="str">
        <f t="shared" si="1"/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/>
      <c r="K19" s="13">
        <f t="shared" si="0"/>
        <v>0</v>
      </c>
      <c r="L19" s="14" t="str">
        <f t="shared" si="1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0"/>
      <c r="K20" s="13">
        <f t="shared" si="0"/>
        <v>0</v>
      </c>
      <c r="L20" s="14" t="str">
        <f t="shared" si="1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0"/>
      <c r="K21" s="13">
        <f t="shared" si="0"/>
        <v>0</v>
      </c>
      <c r="L21" s="14" t="str">
        <f t="shared" si="1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/>
      <c r="K22" s="13">
        <f t="shared" si="0"/>
        <v>0</v>
      </c>
      <c r="L22" s="14" t="str">
        <f t="shared" si="1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63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49">
        <v>6650</v>
      </c>
      <c r="J23" s="70"/>
      <c r="K23" s="13">
        <f t="shared" si="0"/>
        <v>0</v>
      </c>
      <c r="L23" s="14" t="str">
        <f t="shared" si="1"/>
        <v>OK</v>
      </c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0"/>
      <c r="K24" s="13">
        <f t="shared" si="0"/>
        <v>0</v>
      </c>
      <c r="L24" s="14" t="str">
        <f t="shared" si="1"/>
        <v>OK</v>
      </c>
    </row>
    <row r="25" spans="1:22" x14ac:dyDescent="0.25">
      <c r="I25" s="25"/>
    </row>
  </sheetData>
  <mergeCells count="20">
    <mergeCell ref="O1:O2"/>
    <mergeCell ref="A11:A12"/>
    <mergeCell ref="B11:B12"/>
    <mergeCell ref="V1:V2"/>
    <mergeCell ref="A2:L2"/>
    <mergeCell ref="A4:A6"/>
    <mergeCell ref="B4:B6"/>
    <mergeCell ref="A7:A10"/>
    <mergeCell ref="B7:B10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topLeftCell="A22" zoomScale="106" zoomScaleNormal="106" workbookViewId="0">
      <selection activeCell="A2" sqref="A2:L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20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7"/>
      <c r="K4" s="13">
        <f t="shared" ref="K4:K24" si="0">J4-(SUM(M4:V4))</f>
        <v>0</v>
      </c>
      <c r="L4" s="14" t="str">
        <f t="shared" ref="L4:L24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7">
        <v>4</v>
      </c>
      <c r="K5" s="13">
        <f t="shared" si="0"/>
        <v>4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5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70"/>
      <c r="K6" s="13">
        <f t="shared" si="0"/>
        <v>0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/>
      <c r="K7" s="13">
        <f t="shared" si="0"/>
        <v>0</v>
      </c>
      <c r="L7" s="14" t="str">
        <f t="shared" si="1"/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/>
      <c r="K8" s="13">
        <f t="shared" si="0"/>
        <v>0</v>
      </c>
      <c r="L8" s="14" t="str">
        <f t="shared" si="1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/>
      <c r="K9" s="13">
        <f t="shared" si="0"/>
        <v>0</v>
      </c>
      <c r="L9" s="14" t="str">
        <f t="shared" si="1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/>
      <c r="K10" s="13">
        <f t="shared" si="0"/>
        <v>0</v>
      </c>
      <c r="L10" s="14" t="str">
        <f t="shared" si="1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/>
      <c r="K11" s="13">
        <f t="shared" si="0"/>
        <v>0</v>
      </c>
      <c r="L11" s="14" t="str">
        <f t="shared" si="1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/>
      <c r="K12" s="13">
        <f t="shared" si="0"/>
        <v>0</v>
      </c>
      <c r="L12" s="14" t="str">
        <f t="shared" si="1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">
        <v>5</v>
      </c>
      <c r="K13" s="13">
        <f t="shared" si="0"/>
        <v>5</v>
      </c>
      <c r="L13" s="14" t="str">
        <f t="shared" si="1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0"/>
      <c r="K14" s="13">
        <f t="shared" si="0"/>
        <v>0</v>
      </c>
      <c r="L14" s="14" t="str">
        <f t="shared" si="1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">
        <v>1</v>
      </c>
      <c r="K15" s="13">
        <f t="shared" si="0"/>
        <v>1</v>
      </c>
      <c r="L15" s="14" t="str">
        <f t="shared" si="1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0"/>
      <c r="K16" s="13">
        <f t="shared" si="0"/>
        <v>0</v>
      </c>
      <c r="L16" s="14" t="str">
        <f t="shared" si="1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">
        <v>2</v>
      </c>
      <c r="K17" s="13">
        <f t="shared" si="0"/>
        <v>2</v>
      </c>
      <c r="L17" s="14" t="str">
        <f t="shared" si="1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"/>
      <c r="K18" s="13">
        <f t="shared" si="0"/>
        <v>0</v>
      </c>
      <c r="L18" s="14" t="str">
        <f t="shared" si="1"/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/>
      <c r="K19" s="13">
        <f t="shared" si="0"/>
        <v>0</v>
      </c>
      <c r="L19" s="14" t="str">
        <f t="shared" si="1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0"/>
      <c r="K20" s="13">
        <f t="shared" si="0"/>
        <v>0</v>
      </c>
      <c r="L20" s="14" t="str">
        <f t="shared" si="1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0"/>
      <c r="K21" s="13">
        <f t="shared" si="0"/>
        <v>0</v>
      </c>
      <c r="L21" s="14" t="str">
        <f t="shared" si="1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/>
      <c r="K22" s="13">
        <f t="shared" si="0"/>
        <v>0</v>
      </c>
      <c r="L22" s="14" t="str">
        <f t="shared" si="1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63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49">
        <v>6650</v>
      </c>
      <c r="J23" s="70"/>
      <c r="K23" s="13">
        <f t="shared" si="0"/>
        <v>0</v>
      </c>
      <c r="L23" s="14" t="str">
        <f t="shared" si="1"/>
        <v>OK</v>
      </c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0"/>
      <c r="K24" s="13">
        <f t="shared" si="0"/>
        <v>0</v>
      </c>
      <c r="L24" s="14" t="str">
        <f t="shared" si="1"/>
        <v>OK</v>
      </c>
    </row>
    <row r="25" spans="1:22" x14ac:dyDescent="0.25">
      <c r="I25" s="25"/>
    </row>
  </sheetData>
  <mergeCells count="20">
    <mergeCell ref="O1:O2"/>
    <mergeCell ref="A11:A12"/>
    <mergeCell ref="B11:B12"/>
    <mergeCell ref="V1:V2"/>
    <mergeCell ref="A2:L2"/>
    <mergeCell ref="A4:A6"/>
    <mergeCell ref="B4:B6"/>
    <mergeCell ref="A7:A10"/>
    <mergeCell ref="B7:B10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zoomScale="106" zoomScaleNormal="106" workbookViewId="0">
      <selection activeCell="A2" sqref="A2:L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20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7">
        <v>3</v>
      </c>
      <c r="K4" s="13">
        <f t="shared" ref="K4:K24" si="0">J4-(SUM(M4:V4))</f>
        <v>3</v>
      </c>
      <c r="L4" s="14" t="str">
        <f t="shared" ref="L4:L24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7"/>
      <c r="K5" s="13">
        <f t="shared" si="0"/>
        <v>0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5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70"/>
      <c r="K6" s="13">
        <f t="shared" si="0"/>
        <v>0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/>
      <c r="K7" s="13">
        <f t="shared" si="0"/>
        <v>0</v>
      </c>
      <c r="L7" s="14" t="str">
        <f t="shared" si="1"/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/>
      <c r="K8" s="13">
        <f t="shared" si="0"/>
        <v>0</v>
      </c>
      <c r="L8" s="14" t="str">
        <f t="shared" si="1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/>
      <c r="K9" s="13">
        <f t="shared" si="0"/>
        <v>0</v>
      </c>
      <c r="L9" s="14" t="str">
        <f t="shared" si="1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/>
      <c r="K10" s="13">
        <f t="shared" si="0"/>
        <v>0</v>
      </c>
      <c r="L10" s="14" t="str">
        <f t="shared" si="1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/>
      <c r="K11" s="13">
        <f t="shared" si="0"/>
        <v>0</v>
      </c>
      <c r="L11" s="14" t="str">
        <f t="shared" si="1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/>
      <c r="K12" s="13">
        <f t="shared" si="0"/>
        <v>0</v>
      </c>
      <c r="L12" s="14" t="str">
        <f t="shared" si="1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">
        <v>5</v>
      </c>
      <c r="K13" s="13">
        <f t="shared" si="0"/>
        <v>5</v>
      </c>
      <c r="L13" s="14" t="str">
        <f t="shared" si="1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0"/>
      <c r="K14" s="13">
        <f t="shared" si="0"/>
        <v>0</v>
      </c>
      <c r="L14" s="14" t="str">
        <f t="shared" si="1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">
        <v>1</v>
      </c>
      <c r="K15" s="13">
        <f t="shared" si="0"/>
        <v>1</v>
      </c>
      <c r="L15" s="14" t="str">
        <f t="shared" si="1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0"/>
      <c r="K16" s="13">
        <f t="shared" si="0"/>
        <v>0</v>
      </c>
      <c r="L16" s="14" t="str">
        <f t="shared" si="1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"/>
      <c r="K17" s="13">
        <f t="shared" si="0"/>
        <v>0</v>
      </c>
      <c r="L17" s="14" t="str">
        <f t="shared" si="1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"/>
      <c r="K18" s="13">
        <f t="shared" si="0"/>
        <v>0</v>
      </c>
      <c r="L18" s="14" t="str">
        <f t="shared" si="1"/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/>
      <c r="K19" s="13">
        <f t="shared" si="0"/>
        <v>0</v>
      </c>
      <c r="L19" s="14" t="str">
        <f t="shared" si="1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0"/>
      <c r="K20" s="13">
        <f t="shared" si="0"/>
        <v>0</v>
      </c>
      <c r="L20" s="14" t="str">
        <f t="shared" si="1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0"/>
      <c r="K21" s="13">
        <f t="shared" si="0"/>
        <v>0</v>
      </c>
      <c r="L21" s="14" t="str">
        <f t="shared" si="1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/>
      <c r="K22" s="13">
        <f t="shared" si="0"/>
        <v>0</v>
      </c>
      <c r="L22" s="14" t="str">
        <f t="shared" si="1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63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49">
        <v>6650</v>
      </c>
      <c r="J23" s="70"/>
      <c r="K23" s="13">
        <f t="shared" si="0"/>
        <v>0</v>
      </c>
      <c r="L23" s="14" t="str">
        <f t="shared" si="1"/>
        <v>OK</v>
      </c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">
        <v>16</v>
      </c>
      <c r="K24" s="13">
        <f t="shared" si="0"/>
        <v>16</v>
      </c>
      <c r="L24" s="14" t="str">
        <f t="shared" si="1"/>
        <v>OK</v>
      </c>
    </row>
    <row r="25" spans="1:22" x14ac:dyDescent="0.25">
      <c r="I25" s="25"/>
    </row>
  </sheetData>
  <mergeCells count="20">
    <mergeCell ref="O1:O2"/>
    <mergeCell ref="A11:A12"/>
    <mergeCell ref="B11:B12"/>
    <mergeCell ref="V1:V2"/>
    <mergeCell ref="A2:L2"/>
    <mergeCell ref="A4:A6"/>
    <mergeCell ref="B4:B6"/>
    <mergeCell ref="A7:A10"/>
    <mergeCell ref="B7:B10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zoomScale="106" zoomScaleNormal="106" workbookViewId="0">
      <selection activeCell="A2" sqref="A2:L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20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83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7"/>
      <c r="K4" s="13">
        <f t="shared" ref="K4:K24" si="0">J4-(SUM(M4:V4))</f>
        <v>0</v>
      </c>
      <c r="L4" s="14" t="str">
        <f t="shared" ref="L4:L24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7">
        <v>4</v>
      </c>
      <c r="K5" s="13">
        <f t="shared" si="0"/>
        <v>4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5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70"/>
      <c r="K6" s="13">
        <f t="shared" si="0"/>
        <v>0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/>
      <c r="K7" s="13">
        <f t="shared" si="0"/>
        <v>0</v>
      </c>
      <c r="L7" s="14" t="str">
        <f t="shared" si="1"/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/>
      <c r="K8" s="13">
        <f t="shared" si="0"/>
        <v>0</v>
      </c>
      <c r="L8" s="14" t="str">
        <f t="shared" si="1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/>
      <c r="K9" s="13">
        <f t="shared" si="0"/>
        <v>0</v>
      </c>
      <c r="L9" s="14" t="str">
        <f t="shared" si="1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/>
      <c r="K10" s="13">
        <f t="shared" si="0"/>
        <v>0</v>
      </c>
      <c r="L10" s="14" t="str">
        <f t="shared" si="1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/>
      <c r="K11" s="13">
        <f t="shared" si="0"/>
        <v>0</v>
      </c>
      <c r="L11" s="14" t="str">
        <f t="shared" si="1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/>
      <c r="K12" s="13">
        <f t="shared" si="0"/>
        <v>0</v>
      </c>
      <c r="L12" s="14" t="str">
        <f t="shared" si="1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"/>
      <c r="K13" s="13">
        <f t="shared" si="0"/>
        <v>0</v>
      </c>
      <c r="L13" s="14" t="str">
        <f t="shared" si="1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0"/>
      <c r="K14" s="13">
        <f t="shared" si="0"/>
        <v>0</v>
      </c>
      <c r="L14" s="14" t="str">
        <f t="shared" si="1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"/>
      <c r="K15" s="13">
        <f t="shared" si="0"/>
        <v>0</v>
      </c>
      <c r="L15" s="14" t="str">
        <f t="shared" si="1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0"/>
      <c r="K16" s="13">
        <f t="shared" si="0"/>
        <v>0</v>
      </c>
      <c r="L16" s="14" t="str">
        <f t="shared" si="1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"/>
      <c r="K17" s="13">
        <f t="shared" si="0"/>
        <v>0</v>
      </c>
      <c r="L17" s="14" t="str">
        <f t="shared" si="1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">
        <v>1</v>
      </c>
      <c r="K18" s="13">
        <f t="shared" si="0"/>
        <v>1</v>
      </c>
      <c r="L18" s="14" t="str">
        <f t="shared" si="1"/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>
        <v>1</v>
      </c>
      <c r="K19" s="13">
        <f t="shared" si="0"/>
        <v>1</v>
      </c>
      <c r="L19" s="14" t="str">
        <f t="shared" si="1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0"/>
      <c r="K20" s="13">
        <f t="shared" si="0"/>
        <v>0</v>
      </c>
      <c r="L20" s="14" t="str">
        <f t="shared" si="1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0"/>
      <c r="K21" s="13">
        <f t="shared" si="0"/>
        <v>0</v>
      </c>
      <c r="L21" s="14" t="str">
        <f t="shared" si="1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>
        <v>1</v>
      </c>
      <c r="K22" s="13">
        <f t="shared" si="0"/>
        <v>1</v>
      </c>
      <c r="L22" s="14" t="str">
        <f t="shared" si="1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63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49">
        <v>6650</v>
      </c>
      <c r="J23" s="70"/>
      <c r="K23" s="13">
        <f t="shared" si="0"/>
        <v>0</v>
      </c>
      <c r="L23" s="14" t="str">
        <f t="shared" si="1"/>
        <v>OK</v>
      </c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"/>
      <c r="K24" s="13">
        <f t="shared" si="0"/>
        <v>0</v>
      </c>
      <c r="L24" s="14" t="str">
        <f t="shared" si="1"/>
        <v>OK</v>
      </c>
    </row>
    <row r="25" spans="1:22" x14ac:dyDescent="0.25">
      <c r="I25" s="25"/>
    </row>
  </sheetData>
  <mergeCells count="20">
    <mergeCell ref="O1:O2"/>
    <mergeCell ref="A11:A12"/>
    <mergeCell ref="B11:B12"/>
    <mergeCell ref="V1:V2"/>
    <mergeCell ref="A2:L2"/>
    <mergeCell ref="A4:A6"/>
    <mergeCell ref="B4:B6"/>
    <mergeCell ref="A7:A10"/>
    <mergeCell ref="B7:B10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5"/>
  <sheetViews>
    <sheetView zoomScale="106" zoomScaleNormal="106" workbookViewId="0">
      <selection activeCell="A2" sqref="A2:L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20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7"/>
      <c r="K4" s="13">
        <f t="shared" ref="K4:K24" si="0">J4-(SUM(M4:V4))</f>
        <v>0</v>
      </c>
      <c r="L4" s="14" t="str">
        <f t="shared" ref="L4:L24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7">
        <v>2</v>
      </c>
      <c r="K5" s="13">
        <f t="shared" si="0"/>
        <v>2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5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70"/>
      <c r="K6" s="13">
        <f t="shared" si="0"/>
        <v>0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/>
      <c r="K7" s="13">
        <f t="shared" si="0"/>
        <v>0</v>
      </c>
      <c r="L7" s="14" t="str">
        <f t="shared" si="1"/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/>
      <c r="K8" s="13">
        <f t="shared" si="0"/>
        <v>0</v>
      </c>
      <c r="L8" s="14" t="str">
        <f t="shared" si="1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/>
      <c r="K9" s="13">
        <f t="shared" si="0"/>
        <v>0</v>
      </c>
      <c r="L9" s="14" t="str">
        <f t="shared" si="1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/>
      <c r="K10" s="13">
        <f t="shared" si="0"/>
        <v>0</v>
      </c>
      <c r="L10" s="14" t="str">
        <f t="shared" si="1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/>
      <c r="K11" s="13">
        <f t="shared" si="0"/>
        <v>0</v>
      </c>
      <c r="L11" s="14" t="str">
        <f t="shared" si="1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/>
      <c r="K12" s="13">
        <f t="shared" si="0"/>
        <v>0</v>
      </c>
      <c r="L12" s="14" t="str">
        <f t="shared" si="1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"/>
      <c r="K13" s="13">
        <f t="shared" si="0"/>
        <v>0</v>
      </c>
      <c r="L13" s="14" t="str">
        <f t="shared" si="1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0"/>
      <c r="K14" s="13">
        <f t="shared" si="0"/>
        <v>0</v>
      </c>
      <c r="L14" s="14" t="str">
        <f t="shared" si="1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"/>
      <c r="K15" s="13">
        <f t="shared" si="0"/>
        <v>0</v>
      </c>
      <c r="L15" s="14" t="str">
        <f t="shared" si="1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0"/>
      <c r="K16" s="13">
        <f t="shared" si="0"/>
        <v>0</v>
      </c>
      <c r="L16" s="14" t="str">
        <f t="shared" si="1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"/>
      <c r="K17" s="13">
        <f t="shared" si="0"/>
        <v>0</v>
      </c>
      <c r="L17" s="14" t="str">
        <f t="shared" si="1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"/>
      <c r="K18" s="13">
        <f t="shared" si="0"/>
        <v>0</v>
      </c>
      <c r="L18" s="14" t="str">
        <f t="shared" si="1"/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/>
      <c r="K19" s="13">
        <f t="shared" si="0"/>
        <v>0</v>
      </c>
      <c r="L19" s="14" t="str">
        <f t="shared" si="1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0"/>
      <c r="K20" s="13">
        <f t="shared" si="0"/>
        <v>0</v>
      </c>
      <c r="L20" s="14" t="str">
        <f t="shared" si="1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0"/>
      <c r="K21" s="13">
        <f t="shared" si="0"/>
        <v>0</v>
      </c>
      <c r="L21" s="14" t="str">
        <f t="shared" si="1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/>
      <c r="K22" s="13">
        <f t="shared" si="0"/>
        <v>0</v>
      </c>
      <c r="L22" s="14" t="str">
        <f t="shared" si="1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63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49">
        <v>6650</v>
      </c>
      <c r="J23" s="70"/>
      <c r="K23" s="13">
        <f t="shared" si="0"/>
        <v>0</v>
      </c>
      <c r="L23" s="14" t="str">
        <f t="shared" si="1"/>
        <v>OK</v>
      </c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"/>
      <c r="K24" s="13">
        <f t="shared" si="0"/>
        <v>0</v>
      </c>
      <c r="L24" s="14" t="str">
        <f t="shared" si="1"/>
        <v>OK</v>
      </c>
    </row>
    <row r="25" spans="1:22" x14ac:dyDescent="0.25">
      <c r="I25" s="25"/>
    </row>
  </sheetData>
  <mergeCells count="20">
    <mergeCell ref="O1:O2"/>
    <mergeCell ref="A11:A12"/>
    <mergeCell ref="B11:B12"/>
    <mergeCell ref="V1:V2"/>
    <mergeCell ref="A2:L2"/>
    <mergeCell ref="A4:A6"/>
    <mergeCell ref="B4:B6"/>
    <mergeCell ref="A7:A10"/>
    <mergeCell ref="B7:B10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5"/>
  <sheetViews>
    <sheetView zoomScale="106" zoomScaleNormal="106" workbookViewId="0">
      <selection activeCell="A2" sqref="A2:L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20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85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7"/>
      <c r="K4" s="13">
        <f t="shared" ref="K4:K24" si="0">J4-(SUM(M4:V4))</f>
        <v>0</v>
      </c>
      <c r="L4" s="14" t="str">
        <f t="shared" ref="L4:L24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7"/>
      <c r="K5" s="13">
        <f t="shared" si="0"/>
        <v>0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5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70"/>
      <c r="K6" s="13">
        <f t="shared" si="0"/>
        <v>0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/>
      <c r="K7" s="13">
        <f t="shared" si="0"/>
        <v>0</v>
      </c>
      <c r="L7" s="14" t="str">
        <f t="shared" si="1"/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/>
      <c r="K8" s="13">
        <f t="shared" si="0"/>
        <v>0</v>
      </c>
      <c r="L8" s="14" t="str">
        <f t="shared" si="1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/>
      <c r="K9" s="13">
        <f t="shared" si="0"/>
        <v>0</v>
      </c>
      <c r="L9" s="14" t="str">
        <f t="shared" si="1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/>
      <c r="K10" s="13">
        <f t="shared" si="0"/>
        <v>0</v>
      </c>
      <c r="L10" s="14" t="str">
        <f t="shared" si="1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/>
      <c r="K11" s="13">
        <f t="shared" si="0"/>
        <v>0</v>
      </c>
      <c r="L11" s="14" t="str">
        <f t="shared" si="1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/>
      <c r="K12" s="13">
        <f t="shared" si="0"/>
        <v>0</v>
      </c>
      <c r="L12" s="14" t="str">
        <f t="shared" si="1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"/>
      <c r="K13" s="13">
        <f t="shared" si="0"/>
        <v>0</v>
      </c>
      <c r="L13" s="14" t="str">
        <f t="shared" si="1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0"/>
      <c r="K14" s="13">
        <f t="shared" si="0"/>
        <v>0</v>
      </c>
      <c r="L14" s="14" t="str">
        <f t="shared" si="1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"/>
      <c r="K15" s="13">
        <f t="shared" si="0"/>
        <v>0</v>
      </c>
      <c r="L15" s="14" t="str">
        <f t="shared" si="1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0"/>
      <c r="K16" s="13">
        <f t="shared" si="0"/>
        <v>0</v>
      </c>
      <c r="L16" s="14" t="str">
        <f t="shared" si="1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"/>
      <c r="K17" s="13">
        <f t="shared" si="0"/>
        <v>0</v>
      </c>
      <c r="L17" s="14" t="str">
        <f t="shared" si="1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"/>
      <c r="K18" s="13">
        <f t="shared" si="0"/>
        <v>0</v>
      </c>
      <c r="L18" s="14" t="str">
        <f t="shared" si="1"/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/>
      <c r="K19" s="13">
        <f t="shared" si="0"/>
        <v>0</v>
      </c>
      <c r="L19" s="14" t="str">
        <f t="shared" si="1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">
        <v>1</v>
      </c>
      <c r="K20" s="13">
        <f t="shared" si="0"/>
        <v>1</v>
      </c>
      <c r="L20" s="14" t="str">
        <f t="shared" si="1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">
        <v>90</v>
      </c>
      <c r="K21" s="13">
        <f t="shared" si="0"/>
        <v>90</v>
      </c>
      <c r="L21" s="14" t="str">
        <f t="shared" si="1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/>
      <c r="K22" s="13">
        <f t="shared" si="0"/>
        <v>0</v>
      </c>
      <c r="L22" s="14" t="str">
        <f t="shared" si="1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63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49">
        <v>6650</v>
      </c>
      <c r="J23" s="70"/>
      <c r="K23" s="13">
        <f t="shared" si="0"/>
        <v>0</v>
      </c>
      <c r="L23" s="14" t="str">
        <f t="shared" si="1"/>
        <v>OK</v>
      </c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"/>
      <c r="K24" s="13">
        <f t="shared" si="0"/>
        <v>0</v>
      </c>
      <c r="L24" s="14" t="str">
        <f t="shared" si="1"/>
        <v>OK</v>
      </c>
    </row>
    <row r="25" spans="1:22" x14ac:dyDescent="0.25">
      <c r="I25" s="25"/>
    </row>
  </sheetData>
  <mergeCells count="20">
    <mergeCell ref="O1:O2"/>
    <mergeCell ref="A11:A12"/>
    <mergeCell ref="B11:B12"/>
    <mergeCell ref="V1:V2"/>
    <mergeCell ref="A2:L2"/>
    <mergeCell ref="A4:A6"/>
    <mergeCell ref="B4:B6"/>
    <mergeCell ref="A7:A10"/>
    <mergeCell ref="B7:B10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5"/>
  <sheetViews>
    <sheetView tabSelected="1" zoomScale="80" zoomScaleNormal="80" workbookViewId="0">
      <selection activeCell="M24" sqref="M2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16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74"/>
      <c r="J1" s="74" t="s">
        <v>35</v>
      </c>
      <c r="K1" s="74"/>
      <c r="L1" s="74"/>
      <c r="M1" s="73" t="s">
        <v>87</v>
      </c>
      <c r="N1" s="73" t="s">
        <v>20</v>
      </c>
      <c r="O1" s="73" t="s">
        <v>20</v>
      </c>
      <c r="P1" s="73" t="s">
        <v>20</v>
      </c>
      <c r="Q1" s="73" t="s">
        <v>20</v>
      </c>
      <c r="R1" s="73" t="s">
        <v>20</v>
      </c>
      <c r="S1" s="73" t="s">
        <v>20</v>
      </c>
      <c r="T1" s="73" t="s">
        <v>20</v>
      </c>
      <c r="U1" s="73" t="s">
        <v>20</v>
      </c>
      <c r="V1" s="73" t="s">
        <v>20</v>
      </c>
    </row>
    <row r="2" spans="1:22" ht="27" customHeight="1" x14ac:dyDescent="0.25">
      <c r="A2" s="74" t="s">
        <v>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3" customFormat="1" ht="30" x14ac:dyDescent="0.2">
      <c r="A3" s="8" t="s">
        <v>3</v>
      </c>
      <c r="B3" s="8" t="s">
        <v>1</v>
      </c>
      <c r="C3" s="9" t="s">
        <v>4</v>
      </c>
      <c r="D3" s="9" t="s">
        <v>6</v>
      </c>
      <c r="E3" s="9" t="s">
        <v>29</v>
      </c>
      <c r="F3" s="9" t="s">
        <v>30</v>
      </c>
      <c r="G3" s="9" t="s">
        <v>9</v>
      </c>
      <c r="H3" s="9" t="s">
        <v>31</v>
      </c>
      <c r="I3" s="10" t="s">
        <v>5</v>
      </c>
      <c r="J3" s="11" t="s">
        <v>8</v>
      </c>
      <c r="K3" s="12" t="s">
        <v>0</v>
      </c>
      <c r="L3" s="8" t="s">
        <v>7</v>
      </c>
      <c r="M3" s="98">
        <v>45168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</row>
    <row r="4" spans="1:22" s="3" customFormat="1" ht="30" x14ac:dyDescent="0.2">
      <c r="A4" s="75" t="s">
        <v>36</v>
      </c>
      <c r="B4" s="78">
        <v>1</v>
      </c>
      <c r="C4" s="26">
        <v>1</v>
      </c>
      <c r="D4" s="51" t="s">
        <v>49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5821.33</v>
      </c>
      <c r="J4" s="7"/>
      <c r="K4" s="13">
        <f t="shared" ref="K4:K24" si="0">J4-(SUM(M4:V4))</f>
        <v>0</v>
      </c>
      <c r="L4" s="14" t="str">
        <f t="shared" ref="L4:L24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30" x14ac:dyDescent="0.2">
      <c r="A5" s="76"/>
      <c r="B5" s="79"/>
      <c r="C5" s="26">
        <v>2</v>
      </c>
      <c r="D5" s="51" t="s">
        <v>50</v>
      </c>
      <c r="E5" s="26" t="s">
        <v>22</v>
      </c>
      <c r="F5" s="26" t="s">
        <v>24</v>
      </c>
      <c r="G5" s="31" t="s">
        <v>19</v>
      </c>
      <c r="H5" s="31" t="s">
        <v>33</v>
      </c>
      <c r="I5" s="37">
        <v>4334.05</v>
      </c>
      <c r="J5" s="7"/>
      <c r="K5" s="13">
        <f t="shared" si="0"/>
        <v>0</v>
      </c>
      <c r="L5" s="14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" customFormat="1" ht="30" x14ac:dyDescent="0.25">
      <c r="A6" s="77"/>
      <c r="B6" s="80"/>
      <c r="C6" s="26">
        <v>3</v>
      </c>
      <c r="D6" s="51" t="s">
        <v>51</v>
      </c>
      <c r="E6" s="26" t="s">
        <v>22</v>
      </c>
      <c r="F6" s="26" t="s">
        <v>23</v>
      </c>
      <c r="G6" s="31" t="s">
        <v>19</v>
      </c>
      <c r="H6" s="31" t="s">
        <v>32</v>
      </c>
      <c r="I6" s="37">
        <v>1463.95</v>
      </c>
      <c r="J6" s="70"/>
      <c r="K6" s="13">
        <f t="shared" si="0"/>
        <v>0</v>
      </c>
      <c r="L6" s="14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x14ac:dyDescent="0.25">
      <c r="A7" s="81" t="s">
        <v>37</v>
      </c>
      <c r="B7" s="84">
        <v>2</v>
      </c>
      <c r="C7" s="33">
        <v>4</v>
      </c>
      <c r="D7" s="57" t="s">
        <v>52</v>
      </c>
      <c r="E7" s="50" t="s">
        <v>38</v>
      </c>
      <c r="F7" s="50" t="s">
        <v>24</v>
      </c>
      <c r="G7" s="33" t="s">
        <v>19</v>
      </c>
      <c r="H7" s="33" t="s">
        <v>33</v>
      </c>
      <c r="I7" s="34">
        <v>29929.23</v>
      </c>
      <c r="J7" s="7"/>
      <c r="K7" s="13">
        <f t="shared" si="0"/>
        <v>0</v>
      </c>
      <c r="L7" s="14" t="str">
        <f t="shared" si="1"/>
        <v>OK</v>
      </c>
      <c r="M7" s="35"/>
      <c r="N7" s="36"/>
      <c r="O7" s="36"/>
      <c r="P7" s="21"/>
      <c r="Q7" s="20"/>
      <c r="R7" s="22"/>
      <c r="S7" s="20"/>
      <c r="T7" s="20"/>
      <c r="U7" s="21"/>
      <c r="V7" s="21"/>
    </row>
    <row r="8" spans="1:22" x14ac:dyDescent="0.25">
      <c r="A8" s="82"/>
      <c r="B8" s="85"/>
      <c r="C8" s="33">
        <v>5</v>
      </c>
      <c r="D8" s="58" t="s">
        <v>53</v>
      </c>
      <c r="E8" s="50" t="s">
        <v>38</v>
      </c>
      <c r="F8" s="50" t="s">
        <v>24</v>
      </c>
      <c r="G8" s="33" t="s">
        <v>19</v>
      </c>
      <c r="H8" s="59" t="s">
        <v>33</v>
      </c>
      <c r="I8" s="34">
        <v>4115.2700000000004</v>
      </c>
      <c r="J8" s="7"/>
      <c r="K8" s="13">
        <f t="shared" si="0"/>
        <v>0</v>
      </c>
      <c r="L8" s="14" t="str">
        <f t="shared" si="1"/>
        <v>OK</v>
      </c>
      <c r="M8" s="35"/>
      <c r="N8" s="36"/>
      <c r="O8" s="36"/>
      <c r="P8" s="21"/>
      <c r="Q8" s="20"/>
      <c r="R8" s="22"/>
      <c r="S8" s="20"/>
      <c r="T8" s="20"/>
      <c r="U8" s="21"/>
      <c r="V8" s="21"/>
    </row>
    <row r="9" spans="1:22" x14ac:dyDescent="0.25">
      <c r="A9" s="82"/>
      <c r="B9" s="85"/>
      <c r="C9" s="33">
        <v>6</v>
      </c>
      <c r="D9" s="58" t="s">
        <v>54</v>
      </c>
      <c r="E9" s="50" t="s">
        <v>38</v>
      </c>
      <c r="F9" s="50" t="s">
        <v>24</v>
      </c>
      <c r="G9" s="33" t="s">
        <v>19</v>
      </c>
      <c r="H9" s="33" t="s">
        <v>33</v>
      </c>
      <c r="I9" s="34">
        <v>7108.19</v>
      </c>
      <c r="J9" s="7"/>
      <c r="K9" s="13">
        <f t="shared" si="0"/>
        <v>0</v>
      </c>
      <c r="L9" s="14" t="str">
        <f t="shared" si="1"/>
        <v>OK</v>
      </c>
      <c r="M9" s="35"/>
      <c r="N9" s="36"/>
      <c r="O9" s="36"/>
      <c r="P9" s="21"/>
      <c r="Q9" s="20"/>
      <c r="R9" s="22"/>
      <c r="S9" s="20"/>
      <c r="T9" s="20"/>
      <c r="U9" s="21"/>
      <c r="V9" s="21"/>
    </row>
    <row r="10" spans="1:22" x14ac:dyDescent="0.25">
      <c r="A10" s="83"/>
      <c r="B10" s="86"/>
      <c r="C10" s="33">
        <v>7</v>
      </c>
      <c r="D10" s="58" t="s">
        <v>55</v>
      </c>
      <c r="E10" s="50" t="s">
        <v>38</v>
      </c>
      <c r="F10" s="50" t="s">
        <v>24</v>
      </c>
      <c r="G10" s="33" t="s">
        <v>19</v>
      </c>
      <c r="H10" s="59" t="s">
        <v>33</v>
      </c>
      <c r="I10" s="34">
        <v>4489.38</v>
      </c>
      <c r="J10" s="7"/>
      <c r="K10" s="13">
        <f t="shared" si="0"/>
        <v>0</v>
      </c>
      <c r="L10" s="14" t="str">
        <f t="shared" si="1"/>
        <v>OK</v>
      </c>
      <c r="M10" s="35"/>
      <c r="N10" s="36"/>
      <c r="O10" s="36"/>
      <c r="P10" s="21"/>
      <c r="Q10" s="20"/>
      <c r="R10" s="22"/>
      <c r="S10" s="20"/>
      <c r="T10" s="20"/>
      <c r="U10" s="21"/>
      <c r="V10" s="21"/>
    </row>
    <row r="11" spans="1:22" ht="22.5" customHeight="1" x14ac:dyDescent="0.25">
      <c r="A11" s="87" t="s">
        <v>39</v>
      </c>
      <c r="B11" s="89">
        <v>3</v>
      </c>
      <c r="C11" s="42">
        <v>8</v>
      </c>
      <c r="D11" s="60" t="s">
        <v>41</v>
      </c>
      <c r="E11" s="51" t="s">
        <v>28</v>
      </c>
      <c r="F11" s="51" t="s">
        <v>27</v>
      </c>
      <c r="G11" s="42" t="s">
        <v>19</v>
      </c>
      <c r="H11" s="54" t="s">
        <v>33</v>
      </c>
      <c r="I11" s="43">
        <v>1950</v>
      </c>
      <c r="J11" s="7"/>
      <c r="K11" s="13">
        <f t="shared" si="0"/>
        <v>0</v>
      </c>
      <c r="L11" s="14" t="str">
        <f t="shared" si="1"/>
        <v>OK</v>
      </c>
      <c r="M11" s="35"/>
      <c r="N11" s="36"/>
      <c r="O11" s="36"/>
      <c r="P11" s="21"/>
      <c r="Q11" s="20"/>
      <c r="R11" s="22"/>
      <c r="S11" s="20"/>
      <c r="T11" s="20"/>
      <c r="U11" s="21"/>
      <c r="V11" s="21"/>
    </row>
    <row r="12" spans="1:22" ht="21.75" customHeight="1" x14ac:dyDescent="0.25">
      <c r="A12" s="88"/>
      <c r="B12" s="90"/>
      <c r="C12" s="42">
        <v>9</v>
      </c>
      <c r="D12" s="60" t="s">
        <v>42</v>
      </c>
      <c r="E12" s="53" t="s">
        <v>40</v>
      </c>
      <c r="F12" s="51" t="s">
        <v>27</v>
      </c>
      <c r="G12" s="42" t="s">
        <v>19</v>
      </c>
      <c r="H12" s="46" t="s">
        <v>33</v>
      </c>
      <c r="I12" s="43">
        <v>1750</v>
      </c>
      <c r="J12" s="7"/>
      <c r="K12" s="13">
        <f t="shared" si="0"/>
        <v>0</v>
      </c>
      <c r="L12" s="14" t="str">
        <f t="shared" si="1"/>
        <v>OK</v>
      </c>
      <c r="M12" s="35"/>
      <c r="N12" s="36"/>
      <c r="O12" s="36"/>
      <c r="P12" s="21"/>
      <c r="Q12" s="20"/>
      <c r="R12" s="22"/>
      <c r="S12" s="20"/>
      <c r="T12" s="20"/>
      <c r="U12" s="21"/>
      <c r="V12" s="21"/>
    </row>
    <row r="13" spans="1:22" ht="48.75" customHeight="1" x14ac:dyDescent="0.25">
      <c r="A13" s="56" t="s">
        <v>39</v>
      </c>
      <c r="B13" s="38">
        <v>4</v>
      </c>
      <c r="C13" s="33">
        <v>10</v>
      </c>
      <c r="D13" s="57" t="s">
        <v>43</v>
      </c>
      <c r="E13" s="33" t="s">
        <v>44</v>
      </c>
      <c r="F13" s="33" t="s">
        <v>23</v>
      </c>
      <c r="G13" s="33" t="s">
        <v>19</v>
      </c>
      <c r="H13" s="33" t="s">
        <v>32</v>
      </c>
      <c r="I13" s="34">
        <v>774</v>
      </c>
      <c r="J13" s="7"/>
      <c r="K13" s="13">
        <f t="shared" si="0"/>
        <v>0</v>
      </c>
      <c r="L13" s="14" t="str">
        <f t="shared" si="1"/>
        <v>OK</v>
      </c>
      <c r="M13" s="35"/>
      <c r="N13" s="36"/>
      <c r="O13" s="36"/>
      <c r="P13" s="21"/>
      <c r="Q13" s="20"/>
      <c r="R13" s="22"/>
      <c r="S13" s="20"/>
      <c r="T13" s="20"/>
      <c r="U13" s="21"/>
      <c r="V13" s="21"/>
    </row>
    <row r="14" spans="1:22" ht="45" x14ac:dyDescent="0.25">
      <c r="A14" s="55" t="s">
        <v>25</v>
      </c>
      <c r="B14" s="44">
        <v>5</v>
      </c>
      <c r="C14" s="31">
        <v>11</v>
      </c>
      <c r="D14" s="65" t="s">
        <v>46</v>
      </c>
      <c r="E14" s="31" t="s">
        <v>45</v>
      </c>
      <c r="F14" s="31" t="s">
        <v>27</v>
      </c>
      <c r="G14" s="31" t="s">
        <v>19</v>
      </c>
      <c r="H14" s="31" t="s">
        <v>33</v>
      </c>
      <c r="I14" s="43">
        <v>590.4</v>
      </c>
      <c r="J14" s="70"/>
      <c r="K14" s="13">
        <f t="shared" si="0"/>
        <v>0</v>
      </c>
      <c r="L14" s="14" t="str">
        <f t="shared" si="1"/>
        <v>OK</v>
      </c>
      <c r="M14" s="35"/>
      <c r="N14" s="36"/>
      <c r="O14" s="36"/>
      <c r="P14" s="21"/>
      <c r="Q14" s="20"/>
      <c r="R14" s="22"/>
      <c r="S14" s="20"/>
      <c r="T14" s="20"/>
      <c r="U14" s="21"/>
      <c r="V14" s="21"/>
    </row>
    <row r="15" spans="1:22" ht="45" x14ac:dyDescent="0.25">
      <c r="A15" s="57" t="s">
        <v>39</v>
      </c>
      <c r="B15" s="40">
        <v>6</v>
      </c>
      <c r="C15" s="33">
        <v>12</v>
      </c>
      <c r="D15" s="58" t="s">
        <v>48</v>
      </c>
      <c r="E15" s="58" t="s">
        <v>47</v>
      </c>
      <c r="F15" s="58" t="s">
        <v>23</v>
      </c>
      <c r="G15" s="59" t="s">
        <v>19</v>
      </c>
      <c r="H15" s="59" t="s">
        <v>32</v>
      </c>
      <c r="I15" s="34">
        <v>1999</v>
      </c>
      <c r="J15" s="7"/>
      <c r="K15" s="13">
        <f t="shared" si="0"/>
        <v>0</v>
      </c>
      <c r="L15" s="14" t="str">
        <f t="shared" si="1"/>
        <v>OK</v>
      </c>
      <c r="M15" s="35"/>
      <c r="N15" s="36"/>
      <c r="O15" s="36"/>
      <c r="P15" s="21"/>
      <c r="Q15" s="20"/>
      <c r="R15" s="22"/>
      <c r="S15" s="20"/>
      <c r="T15" s="20"/>
      <c r="U15" s="21"/>
      <c r="V15" s="21"/>
    </row>
    <row r="16" spans="1:22" ht="45" x14ac:dyDescent="0.25">
      <c r="A16" s="60" t="s">
        <v>39</v>
      </c>
      <c r="B16" s="47">
        <v>7</v>
      </c>
      <c r="C16" s="42">
        <v>13</v>
      </c>
      <c r="D16" s="39" t="s">
        <v>56</v>
      </c>
      <c r="E16" s="51" t="s">
        <v>57</v>
      </c>
      <c r="F16" s="51" t="s">
        <v>23</v>
      </c>
      <c r="G16" s="52" t="s">
        <v>19</v>
      </c>
      <c r="H16" s="52" t="s">
        <v>32</v>
      </c>
      <c r="I16" s="43">
        <v>750</v>
      </c>
      <c r="J16" s="70"/>
      <c r="K16" s="13">
        <f t="shared" si="0"/>
        <v>0</v>
      </c>
      <c r="L16" s="14" t="str">
        <f t="shared" si="1"/>
        <v>OK</v>
      </c>
      <c r="M16" s="35"/>
      <c r="N16" s="36"/>
      <c r="O16" s="36"/>
      <c r="P16" s="21"/>
      <c r="Q16" s="20"/>
      <c r="R16" s="22"/>
      <c r="S16" s="20"/>
      <c r="T16" s="20"/>
      <c r="U16" s="21"/>
      <c r="V16" s="21"/>
    </row>
    <row r="17" spans="1:22" ht="30" x14ac:dyDescent="0.25">
      <c r="A17" s="62" t="s">
        <v>58</v>
      </c>
      <c r="B17" s="61">
        <v>8</v>
      </c>
      <c r="C17" s="48">
        <v>14</v>
      </c>
      <c r="D17" s="62" t="s">
        <v>60</v>
      </c>
      <c r="E17" s="63" t="s">
        <v>59</v>
      </c>
      <c r="F17" s="63" t="s">
        <v>23</v>
      </c>
      <c r="G17" s="64" t="s">
        <v>19</v>
      </c>
      <c r="H17" s="64" t="s">
        <v>32</v>
      </c>
      <c r="I17" s="49">
        <v>703.32</v>
      </c>
      <c r="J17" s="7"/>
      <c r="K17" s="13">
        <f t="shared" si="0"/>
        <v>0</v>
      </c>
      <c r="L17" s="14" t="str">
        <f t="shared" si="1"/>
        <v>OK</v>
      </c>
      <c r="M17" s="36"/>
      <c r="N17" s="35"/>
      <c r="O17" s="35"/>
      <c r="P17" s="20"/>
      <c r="Q17" s="22"/>
      <c r="R17" s="20"/>
      <c r="S17" s="20"/>
      <c r="T17" s="20"/>
      <c r="U17" s="21"/>
      <c r="V17" s="21"/>
    </row>
    <row r="18" spans="1:22" ht="30" x14ac:dyDescent="0.25">
      <c r="A18" s="65" t="s">
        <v>61</v>
      </c>
      <c r="B18" s="41">
        <v>14</v>
      </c>
      <c r="C18" s="42">
        <v>20</v>
      </c>
      <c r="D18" s="65" t="s">
        <v>63</v>
      </c>
      <c r="E18" s="51" t="s">
        <v>62</v>
      </c>
      <c r="F18" s="51" t="s">
        <v>23</v>
      </c>
      <c r="G18" s="52" t="s">
        <v>19</v>
      </c>
      <c r="H18" s="52" t="s">
        <v>32</v>
      </c>
      <c r="I18" s="43">
        <v>135000</v>
      </c>
      <c r="J18" s="7"/>
      <c r="K18" s="13">
        <f t="shared" si="0"/>
        <v>0</v>
      </c>
      <c r="L18" s="14" t="str">
        <f t="shared" si="1"/>
        <v>OK</v>
      </c>
      <c r="M18" s="20"/>
      <c r="N18" s="20"/>
      <c r="O18" s="20"/>
      <c r="P18" s="20"/>
      <c r="Q18" s="22"/>
      <c r="R18" s="20"/>
      <c r="S18" s="20"/>
      <c r="T18" s="20"/>
      <c r="U18" s="21"/>
      <c r="V18" s="21"/>
    </row>
    <row r="19" spans="1:22" ht="45" x14ac:dyDescent="0.25">
      <c r="A19" s="62" t="s">
        <v>64</v>
      </c>
      <c r="B19" s="61">
        <v>15</v>
      </c>
      <c r="C19" s="48">
        <v>21</v>
      </c>
      <c r="D19" s="62" t="s">
        <v>66</v>
      </c>
      <c r="E19" s="63" t="s">
        <v>65</v>
      </c>
      <c r="F19" s="63" t="s">
        <v>27</v>
      </c>
      <c r="G19" s="64" t="s">
        <v>19</v>
      </c>
      <c r="H19" s="64" t="s">
        <v>33</v>
      </c>
      <c r="I19" s="49">
        <v>195000</v>
      </c>
      <c r="J19" s="70"/>
      <c r="K19" s="13">
        <f t="shared" si="0"/>
        <v>0</v>
      </c>
      <c r="L19" s="14" t="str">
        <f t="shared" si="1"/>
        <v>OK</v>
      </c>
      <c r="M19" s="20"/>
      <c r="N19" s="20"/>
      <c r="O19" s="20"/>
      <c r="P19" s="20"/>
      <c r="Q19" s="22"/>
      <c r="R19" s="20"/>
      <c r="S19" s="20"/>
      <c r="T19" s="20"/>
      <c r="U19" s="21"/>
      <c r="V19" s="21"/>
    </row>
    <row r="20" spans="1:22" ht="45" x14ac:dyDescent="0.25">
      <c r="A20" s="60" t="s">
        <v>39</v>
      </c>
      <c r="B20" s="41">
        <v>19</v>
      </c>
      <c r="C20" s="42">
        <v>27</v>
      </c>
      <c r="D20" s="68" t="s">
        <v>68</v>
      </c>
      <c r="E20" s="66" t="s">
        <v>67</v>
      </c>
      <c r="F20" s="66" t="s">
        <v>27</v>
      </c>
      <c r="G20" s="67" t="s">
        <v>19</v>
      </c>
      <c r="H20" s="67" t="s">
        <v>33</v>
      </c>
      <c r="I20" s="43">
        <v>2298</v>
      </c>
      <c r="J20" s="7"/>
      <c r="K20" s="13">
        <f t="shared" si="0"/>
        <v>0</v>
      </c>
      <c r="L20" s="14" t="str">
        <f t="shared" si="1"/>
        <v>OK</v>
      </c>
      <c r="M20" s="20"/>
      <c r="N20" s="20"/>
      <c r="O20" s="20"/>
      <c r="P20" s="20"/>
      <c r="Q20" s="22"/>
      <c r="R20" s="20"/>
      <c r="S20" s="20"/>
      <c r="T20" s="20"/>
      <c r="U20" s="21"/>
      <c r="V20" s="21"/>
    </row>
    <row r="21" spans="1:22" ht="180" x14ac:dyDescent="0.25">
      <c r="A21" s="57" t="s">
        <v>69</v>
      </c>
      <c r="B21" s="38">
        <v>20</v>
      </c>
      <c r="C21" s="33">
        <v>28</v>
      </c>
      <c r="D21" s="57" t="s">
        <v>72</v>
      </c>
      <c r="E21" s="58" t="s">
        <v>70</v>
      </c>
      <c r="F21" s="58" t="s">
        <v>24</v>
      </c>
      <c r="G21" s="59" t="s">
        <v>19</v>
      </c>
      <c r="H21" s="59" t="s">
        <v>33</v>
      </c>
      <c r="I21" s="34">
        <v>249.9</v>
      </c>
      <c r="J21" s="7"/>
      <c r="K21" s="13">
        <f t="shared" si="0"/>
        <v>0</v>
      </c>
      <c r="L21" s="14" t="str">
        <f t="shared" si="1"/>
        <v>OK</v>
      </c>
      <c r="M21" s="20"/>
      <c r="N21" s="20"/>
      <c r="O21" s="20"/>
      <c r="P21" s="20"/>
      <c r="Q21" s="22"/>
      <c r="R21" s="20"/>
      <c r="S21" s="20"/>
      <c r="T21" s="20"/>
      <c r="U21" s="21"/>
      <c r="V21" s="21"/>
    </row>
    <row r="22" spans="1:22" ht="30" x14ac:dyDescent="0.25">
      <c r="A22" s="60" t="s">
        <v>69</v>
      </c>
      <c r="B22" s="44">
        <v>21</v>
      </c>
      <c r="C22" s="31">
        <v>29</v>
      </c>
      <c r="D22" s="69" t="s">
        <v>73</v>
      </c>
      <c r="E22" s="53" t="s">
        <v>70</v>
      </c>
      <c r="F22" s="51" t="s">
        <v>71</v>
      </c>
      <c r="G22" s="52" t="s">
        <v>19</v>
      </c>
      <c r="H22" s="52" t="s">
        <v>33</v>
      </c>
      <c r="I22" s="32">
        <v>124400</v>
      </c>
      <c r="J22" s="70"/>
      <c r="K22" s="13">
        <f t="shared" si="0"/>
        <v>0</v>
      </c>
      <c r="L22" s="14" t="str">
        <f t="shared" si="1"/>
        <v>OK</v>
      </c>
      <c r="M22" s="20"/>
      <c r="N22" s="20"/>
      <c r="O22" s="20"/>
      <c r="P22" s="20"/>
      <c r="Q22" s="22"/>
      <c r="R22" s="20"/>
      <c r="S22" s="20"/>
      <c r="T22" s="20"/>
      <c r="U22" s="21"/>
      <c r="V22" s="21"/>
    </row>
    <row r="23" spans="1:22" ht="45" x14ac:dyDescent="0.25">
      <c r="A23" s="62" t="s">
        <v>74</v>
      </c>
      <c r="B23" s="61">
        <v>24</v>
      </c>
      <c r="C23" s="48">
        <v>33</v>
      </c>
      <c r="D23" s="97" t="s">
        <v>77</v>
      </c>
      <c r="E23" s="71" t="s">
        <v>75</v>
      </c>
      <c r="F23" s="63" t="s">
        <v>27</v>
      </c>
      <c r="G23" s="64" t="s">
        <v>19</v>
      </c>
      <c r="H23" s="64" t="s">
        <v>33</v>
      </c>
      <c r="I23" s="100">
        <v>6650</v>
      </c>
      <c r="J23" s="7">
        <v>1</v>
      </c>
      <c r="K23" s="13">
        <f t="shared" si="0"/>
        <v>0</v>
      </c>
      <c r="L23" s="14" t="str">
        <f t="shared" si="1"/>
        <v>OK</v>
      </c>
      <c r="M23" s="99">
        <v>1</v>
      </c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210" x14ac:dyDescent="0.25">
      <c r="A24" s="60" t="s">
        <v>26</v>
      </c>
      <c r="B24" s="44">
        <v>25</v>
      </c>
      <c r="C24" s="31">
        <v>34</v>
      </c>
      <c r="D24" s="60" t="s">
        <v>78</v>
      </c>
      <c r="E24" s="53" t="s">
        <v>76</v>
      </c>
      <c r="F24" s="51" t="s">
        <v>23</v>
      </c>
      <c r="G24" s="52" t="s">
        <v>19</v>
      </c>
      <c r="H24" s="52" t="s">
        <v>32</v>
      </c>
      <c r="I24" s="32">
        <v>814.68</v>
      </c>
      <c r="J24" s="7"/>
      <c r="K24" s="13">
        <f t="shared" si="0"/>
        <v>0</v>
      </c>
      <c r="L24" s="14" t="str">
        <f t="shared" si="1"/>
        <v>OK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x14ac:dyDescent="0.25">
      <c r="I25" s="25"/>
    </row>
  </sheetData>
  <mergeCells count="20">
    <mergeCell ref="O1:O2"/>
    <mergeCell ref="A11:A12"/>
    <mergeCell ref="B11:B12"/>
    <mergeCell ref="V1:V2"/>
    <mergeCell ref="A2:L2"/>
    <mergeCell ref="A4:A6"/>
    <mergeCell ref="B4:B6"/>
    <mergeCell ref="A7:A10"/>
    <mergeCell ref="B7:B10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0"/>
  <sheetViews>
    <sheetView zoomScaleNormal="100" workbookViewId="0">
      <selection activeCell="M20" sqref="M20"/>
    </sheetView>
  </sheetViews>
  <sheetFormatPr defaultColWidth="9.7109375" defaultRowHeight="15" x14ac:dyDescent="0.25"/>
  <cols>
    <col min="1" max="1" width="32.140625" style="1" customWidth="1"/>
    <col min="2" max="2" width="5.5703125" style="1" bestFit="1" customWidth="1"/>
    <col min="3" max="3" width="6" style="15" bestFit="1" customWidth="1"/>
    <col min="4" max="4" width="53.85546875" style="1" bestFit="1" customWidth="1"/>
    <col min="5" max="5" width="15.5703125" style="1" customWidth="1"/>
    <col min="6" max="6" width="13.5703125" style="1" customWidth="1"/>
    <col min="7" max="7" width="12.5703125" style="1" customWidth="1"/>
    <col min="8" max="8" width="13.85546875" style="1" customWidth="1"/>
    <col min="9" max="9" width="14.7109375" style="6" customWidth="1"/>
    <col min="10" max="10" width="21.140625" style="16" customWidth="1"/>
    <col min="11" max="11" width="15.7109375" style="4" customWidth="1"/>
    <col min="12" max="12" width="15.28515625" style="2" customWidth="1"/>
    <col min="13" max="13" width="17.140625" style="2" customWidth="1"/>
    <col min="14" max="14" width="15.5703125" style="2" customWidth="1"/>
    <col min="15" max="16384" width="9.7109375" style="2"/>
  </cols>
  <sheetData>
    <row r="1" spans="1:14" ht="39.75" customHeight="1" x14ac:dyDescent="0.25">
      <c r="A1" s="74" t="s">
        <v>34</v>
      </c>
      <c r="B1" s="74"/>
      <c r="C1" s="74"/>
      <c r="D1" s="74" t="s">
        <v>79</v>
      </c>
      <c r="E1" s="74"/>
      <c r="F1" s="74"/>
      <c r="G1" s="74"/>
      <c r="H1" s="74"/>
      <c r="I1" s="91" t="s">
        <v>35</v>
      </c>
      <c r="J1" s="91"/>
      <c r="K1" s="91"/>
      <c r="L1" s="91"/>
      <c r="M1" s="91"/>
    </row>
    <row r="2" spans="1:14" s="3" customFormat="1" ht="30" x14ac:dyDescent="0.2">
      <c r="A2" s="8" t="s">
        <v>3</v>
      </c>
      <c r="B2" s="8" t="s">
        <v>1</v>
      </c>
      <c r="C2" s="9" t="s">
        <v>4</v>
      </c>
      <c r="D2" s="9" t="s">
        <v>6</v>
      </c>
      <c r="E2" s="9" t="s">
        <v>29</v>
      </c>
      <c r="F2" s="9" t="s">
        <v>30</v>
      </c>
      <c r="G2" s="9" t="s">
        <v>9</v>
      </c>
      <c r="H2" s="9"/>
      <c r="I2" s="10" t="s">
        <v>5</v>
      </c>
      <c r="J2" s="17" t="s">
        <v>8</v>
      </c>
      <c r="K2" s="12" t="s">
        <v>10</v>
      </c>
      <c r="L2" s="8" t="s">
        <v>11</v>
      </c>
      <c r="M2" s="18" t="s">
        <v>12</v>
      </c>
      <c r="N2" s="18" t="s">
        <v>13</v>
      </c>
    </row>
    <row r="3" spans="1:14" s="3" customFormat="1" ht="30" customHeight="1" x14ac:dyDescent="0.2">
      <c r="A3" s="75" t="s">
        <v>36</v>
      </c>
      <c r="B3" s="78">
        <v>1</v>
      </c>
      <c r="C3" s="26">
        <v>1</v>
      </c>
      <c r="D3" s="51" t="s">
        <v>49</v>
      </c>
      <c r="E3" s="26" t="s">
        <v>22</v>
      </c>
      <c r="F3" s="26" t="s">
        <v>24</v>
      </c>
      <c r="G3" s="31" t="s">
        <v>19</v>
      </c>
      <c r="H3" s="31" t="s">
        <v>33</v>
      </c>
      <c r="I3" s="37">
        <v>5821.33</v>
      </c>
      <c r="J3" s="45">
        <f>SUM(Reitoria!J4,CEART!J4,CEAD!J4,ESAG!J4,CCT!J4,CAV!J4,CEPLAN!J4)</f>
        <v>15</v>
      </c>
      <c r="K3" s="13">
        <f>SUM(Reitoria!M4:V4,CEART!M4:V4,CEAD!M4:V4,ESAG!M4:V4,CCT!M4:V4,CAV!M4:V4,CEPLAN!M4:V4,CESFI!M4:V4)</f>
        <v>0</v>
      </c>
      <c r="L3" s="19">
        <f t="shared" ref="L3:L23" si="0">J3-K3</f>
        <v>15</v>
      </c>
      <c r="M3" s="72">
        <f t="shared" ref="M3:M5" si="1">I3*J3</f>
        <v>87319.95</v>
      </c>
      <c r="N3" s="72">
        <f t="shared" ref="N3:N5" si="2">I3*K3</f>
        <v>0</v>
      </c>
    </row>
    <row r="4" spans="1:14" s="3" customFormat="1" ht="30" x14ac:dyDescent="0.2">
      <c r="A4" s="76"/>
      <c r="B4" s="79"/>
      <c r="C4" s="26">
        <v>2</v>
      </c>
      <c r="D4" s="51" t="s">
        <v>50</v>
      </c>
      <c r="E4" s="26" t="s">
        <v>22</v>
      </c>
      <c r="F4" s="26" t="s">
        <v>24</v>
      </c>
      <c r="G4" s="31" t="s">
        <v>19</v>
      </c>
      <c r="H4" s="31" t="s">
        <v>33</v>
      </c>
      <c r="I4" s="37">
        <v>4334.05</v>
      </c>
      <c r="J4" s="45">
        <f>SUM(Reitoria!J5,CEART!J5,CEAD!J5,ESAG!J5,CCT!J5,CAV!J5,CEPLAN!J5)</f>
        <v>50</v>
      </c>
      <c r="K4" s="13">
        <f>SUM(Reitoria!M5:V5,CEART!M5:V5,CEAD!M5:V5,ESAG!M5:V5,CCT!M5:V5,CAV!M5:V5,CEPLAN!M5:V5,CESFI!M5:V5)</f>
        <v>0</v>
      </c>
      <c r="L4" s="19">
        <f t="shared" si="0"/>
        <v>50</v>
      </c>
      <c r="M4" s="72">
        <f t="shared" si="1"/>
        <v>216702.5</v>
      </c>
      <c r="N4" s="72">
        <f t="shared" si="2"/>
        <v>0</v>
      </c>
    </row>
    <row r="5" spans="1:14" s="3" customFormat="1" ht="30" x14ac:dyDescent="0.2">
      <c r="A5" s="77"/>
      <c r="B5" s="80"/>
      <c r="C5" s="26">
        <v>3</v>
      </c>
      <c r="D5" s="51" t="s">
        <v>51</v>
      </c>
      <c r="E5" s="26" t="s">
        <v>22</v>
      </c>
      <c r="F5" s="26" t="s">
        <v>23</v>
      </c>
      <c r="G5" s="31" t="s">
        <v>19</v>
      </c>
      <c r="H5" s="31" t="s">
        <v>32</v>
      </c>
      <c r="I5" s="37">
        <v>1463.95</v>
      </c>
      <c r="J5" s="45">
        <f>SUM(Reitoria!J6,CEART!J6,CEAD!J6,ESAG!J6,CCT!J6,CAV!J6,CEPLAN!J6)</f>
        <v>27</v>
      </c>
      <c r="K5" s="13">
        <f>SUM(Reitoria!M6:V6,CEART!M6:V6,CEAD!M6:V6,ESAG!M6:V6,CCT!M6:V6,CAV!M6:V6,CEPLAN!M6:V6,CESFI!M6:V6)</f>
        <v>0</v>
      </c>
      <c r="L5" s="19">
        <f t="shared" si="0"/>
        <v>27</v>
      </c>
      <c r="M5" s="72">
        <f t="shared" si="1"/>
        <v>39526.65</v>
      </c>
      <c r="N5" s="72">
        <f t="shared" si="2"/>
        <v>0</v>
      </c>
    </row>
    <row r="6" spans="1:14" ht="15" customHeight="1" x14ac:dyDescent="0.25">
      <c r="A6" s="81" t="s">
        <v>37</v>
      </c>
      <c r="B6" s="84">
        <v>2</v>
      </c>
      <c r="C6" s="33">
        <v>4</v>
      </c>
      <c r="D6" s="57" t="s">
        <v>52</v>
      </c>
      <c r="E6" s="50" t="s">
        <v>38</v>
      </c>
      <c r="F6" s="50" t="s">
        <v>24</v>
      </c>
      <c r="G6" s="33" t="s">
        <v>19</v>
      </c>
      <c r="H6" s="33" t="s">
        <v>33</v>
      </c>
      <c r="I6" s="34">
        <v>29929.23</v>
      </c>
      <c r="J6" s="45">
        <f>SUM(Reitoria!J7,CEART!J7,CEAD!J7,ESAG!J7,CCT!J7,CAV!J7,CEPLAN!J7)</f>
        <v>3</v>
      </c>
      <c r="K6" s="13">
        <f>SUM(Reitoria!M7:V7,CEART!M7:V7,CEAD!M7:V7,ESAG!M7:V7,CCT!M7:V7,CAV!M7:V7,CEPLAN!M7:V7,CESFI!M7:V7)</f>
        <v>0</v>
      </c>
      <c r="L6" s="19">
        <f t="shared" si="0"/>
        <v>3</v>
      </c>
      <c r="M6" s="72">
        <f>I6*J6</f>
        <v>89787.69</v>
      </c>
      <c r="N6" s="72">
        <f>I6*K6</f>
        <v>0</v>
      </c>
    </row>
    <row r="7" spans="1:14" x14ac:dyDescent="0.25">
      <c r="A7" s="82"/>
      <c r="B7" s="85"/>
      <c r="C7" s="33">
        <v>5</v>
      </c>
      <c r="D7" s="58" t="s">
        <v>53</v>
      </c>
      <c r="E7" s="50" t="s">
        <v>38</v>
      </c>
      <c r="F7" s="50" t="s">
        <v>24</v>
      </c>
      <c r="G7" s="33" t="s">
        <v>19</v>
      </c>
      <c r="H7" s="59" t="s">
        <v>33</v>
      </c>
      <c r="I7" s="34">
        <v>4115.2700000000004</v>
      </c>
      <c r="J7" s="45">
        <f>SUM(Reitoria!J8,CEART!J8,CEAD!J8,ESAG!J8,CCT!J8,CAV!J8,CEPLAN!J8)</f>
        <v>3</v>
      </c>
      <c r="K7" s="13">
        <f>SUM(Reitoria!M8:V8,CEART!M8:V8,CEAD!M8:V8,ESAG!M8:V8,CCT!M8:V8,CAV!M8:V8,CEPLAN!M8:V8,CESFI!M8:V8)</f>
        <v>0</v>
      </c>
      <c r="L7" s="19">
        <f t="shared" si="0"/>
        <v>3</v>
      </c>
      <c r="M7" s="72">
        <f t="shared" ref="M7:M23" si="3">I7*J7</f>
        <v>12345.810000000001</v>
      </c>
      <c r="N7" s="72">
        <f t="shared" ref="N7:N23" si="4">I7*K7</f>
        <v>0</v>
      </c>
    </row>
    <row r="8" spans="1:14" x14ac:dyDescent="0.25">
      <c r="A8" s="82"/>
      <c r="B8" s="85"/>
      <c r="C8" s="33">
        <v>6</v>
      </c>
      <c r="D8" s="58" t="s">
        <v>54</v>
      </c>
      <c r="E8" s="50" t="s">
        <v>38</v>
      </c>
      <c r="F8" s="50" t="s">
        <v>24</v>
      </c>
      <c r="G8" s="33" t="s">
        <v>19</v>
      </c>
      <c r="H8" s="33" t="s">
        <v>33</v>
      </c>
      <c r="I8" s="34">
        <v>7108.19</v>
      </c>
      <c r="J8" s="45">
        <f>SUM(Reitoria!J9,CEART!J9,CEAD!J9,ESAG!J9,CCT!J9,CAV!J9,CEPLAN!J9)</f>
        <v>12</v>
      </c>
      <c r="K8" s="13">
        <f>SUM(Reitoria!M9:V9,CEART!M9:V9,CEAD!M9:V9,ESAG!M9:V9,CCT!M9:V9,CAV!M9:V9,CEPLAN!M9:V9,CESFI!M9:V9)</f>
        <v>0</v>
      </c>
      <c r="L8" s="19">
        <f t="shared" si="0"/>
        <v>12</v>
      </c>
      <c r="M8" s="72">
        <f t="shared" si="3"/>
        <v>85298.28</v>
      </c>
      <c r="N8" s="72">
        <f t="shared" si="4"/>
        <v>0</v>
      </c>
    </row>
    <row r="9" spans="1:14" x14ac:dyDescent="0.25">
      <c r="A9" s="83"/>
      <c r="B9" s="86"/>
      <c r="C9" s="33">
        <v>7</v>
      </c>
      <c r="D9" s="58" t="s">
        <v>55</v>
      </c>
      <c r="E9" s="50" t="s">
        <v>38</v>
      </c>
      <c r="F9" s="50" t="s">
        <v>24</v>
      </c>
      <c r="G9" s="33" t="s">
        <v>19</v>
      </c>
      <c r="H9" s="59" t="s">
        <v>33</v>
      </c>
      <c r="I9" s="34">
        <v>4489.38</v>
      </c>
      <c r="J9" s="45">
        <f>SUM(Reitoria!J10,CEART!J10,CEAD!J10,ESAG!J10,CCT!J10,CAV!J10,CEPLAN!J10)</f>
        <v>3</v>
      </c>
      <c r="K9" s="13">
        <f>SUM(Reitoria!M10:V10,CEART!M10:V10,CEAD!M10:V10,ESAG!M10:V10,CCT!M10:V10,CAV!M10:V10,CEPLAN!M10:V10,CESFI!M10:V10)</f>
        <v>0</v>
      </c>
      <c r="L9" s="19">
        <f t="shared" si="0"/>
        <v>3</v>
      </c>
      <c r="M9" s="72">
        <f t="shared" si="3"/>
        <v>13468.14</v>
      </c>
      <c r="N9" s="72">
        <f t="shared" si="4"/>
        <v>0</v>
      </c>
    </row>
    <row r="10" spans="1:14" ht="15" customHeight="1" x14ac:dyDescent="0.25">
      <c r="A10" s="87" t="s">
        <v>39</v>
      </c>
      <c r="B10" s="89">
        <v>3</v>
      </c>
      <c r="C10" s="42">
        <v>8</v>
      </c>
      <c r="D10" s="60" t="s">
        <v>41</v>
      </c>
      <c r="E10" s="51" t="s">
        <v>28</v>
      </c>
      <c r="F10" s="51" t="s">
        <v>27</v>
      </c>
      <c r="G10" s="42" t="s">
        <v>19</v>
      </c>
      <c r="H10" s="54" t="s">
        <v>33</v>
      </c>
      <c r="I10" s="43">
        <v>1950</v>
      </c>
      <c r="J10" s="45">
        <f>SUM(Reitoria!J11,CEART!J11,CEAD!J11,ESAG!J11,CCT!J11,CAV!J11,CEPLAN!J11)</f>
        <v>4</v>
      </c>
      <c r="K10" s="13">
        <f>SUM(Reitoria!M11:V11,CEART!M11:V11,CEAD!M11:V11,ESAG!M11:V11,CCT!M11:V11,CAV!M11:V11,CEPLAN!M11:V11,CESFI!M11:V11)</f>
        <v>0</v>
      </c>
      <c r="L10" s="19">
        <f t="shared" si="0"/>
        <v>4</v>
      </c>
      <c r="M10" s="72">
        <f t="shared" si="3"/>
        <v>7800</v>
      </c>
      <c r="N10" s="72">
        <f t="shared" si="4"/>
        <v>0</v>
      </c>
    </row>
    <row r="11" spans="1:14" x14ac:dyDescent="0.25">
      <c r="A11" s="88"/>
      <c r="B11" s="90"/>
      <c r="C11" s="42">
        <v>9</v>
      </c>
      <c r="D11" s="60" t="s">
        <v>42</v>
      </c>
      <c r="E11" s="53" t="s">
        <v>40</v>
      </c>
      <c r="F11" s="51" t="s">
        <v>27</v>
      </c>
      <c r="G11" s="42" t="s">
        <v>19</v>
      </c>
      <c r="H11" s="46" t="s">
        <v>33</v>
      </c>
      <c r="I11" s="43">
        <v>1750</v>
      </c>
      <c r="J11" s="45">
        <f>SUM(Reitoria!J12,CEART!J12,CEAD!J12,ESAG!J12,CCT!J12,CAV!J12,CEPLAN!J12)</f>
        <v>4</v>
      </c>
      <c r="K11" s="13">
        <f>SUM(Reitoria!M12:V12,CEART!M12:V12,CEAD!M12:V12,ESAG!M12:V12,CCT!M12:V12,CAV!M12:V12,CEPLAN!M12:V12,CESFI!M12:V12)</f>
        <v>0</v>
      </c>
      <c r="L11" s="19">
        <f t="shared" si="0"/>
        <v>4</v>
      </c>
      <c r="M11" s="72">
        <f t="shared" si="3"/>
        <v>7000</v>
      </c>
      <c r="N11" s="72">
        <f t="shared" si="4"/>
        <v>0</v>
      </c>
    </row>
    <row r="12" spans="1:14" ht="45" x14ac:dyDescent="0.25">
      <c r="A12" s="56" t="s">
        <v>39</v>
      </c>
      <c r="B12" s="38">
        <v>4</v>
      </c>
      <c r="C12" s="33">
        <v>10</v>
      </c>
      <c r="D12" s="57" t="s">
        <v>43</v>
      </c>
      <c r="E12" s="33" t="s">
        <v>44</v>
      </c>
      <c r="F12" s="33" t="s">
        <v>23</v>
      </c>
      <c r="G12" s="33" t="s">
        <v>19</v>
      </c>
      <c r="H12" s="33" t="s">
        <v>32</v>
      </c>
      <c r="I12" s="34">
        <v>774</v>
      </c>
      <c r="J12" s="45">
        <f>SUM(Reitoria!J13,CEART!J13,CEAD!J13,ESAG!J13,CCT!J13,CAV!J13,CEPLAN!J13)</f>
        <v>11</v>
      </c>
      <c r="K12" s="13">
        <f>SUM(Reitoria!M13:V13,CEART!M13:V13,CEAD!M13:V13,ESAG!M13:V13,CCT!M13:V13,CAV!M13:V13,CEPLAN!M13:V13,CESFI!M13:V13)</f>
        <v>0</v>
      </c>
      <c r="L12" s="19">
        <f t="shared" si="0"/>
        <v>11</v>
      </c>
      <c r="M12" s="72">
        <f t="shared" si="3"/>
        <v>8514</v>
      </c>
      <c r="N12" s="72">
        <f t="shared" si="4"/>
        <v>0</v>
      </c>
    </row>
    <row r="13" spans="1:14" ht="45" x14ac:dyDescent="0.25">
      <c r="A13" s="55" t="s">
        <v>25</v>
      </c>
      <c r="B13" s="44">
        <v>5</v>
      </c>
      <c r="C13" s="31">
        <v>11</v>
      </c>
      <c r="D13" s="65" t="s">
        <v>46</v>
      </c>
      <c r="E13" s="31" t="s">
        <v>45</v>
      </c>
      <c r="F13" s="31" t="s">
        <v>27</v>
      </c>
      <c r="G13" s="31" t="s">
        <v>19</v>
      </c>
      <c r="H13" s="31" t="s">
        <v>33</v>
      </c>
      <c r="I13" s="43">
        <v>590.4</v>
      </c>
      <c r="J13" s="45">
        <f>SUM(Reitoria!J14,CEART!J14,CEAD!J14,ESAG!J14,CCT!J14,CAV!J14,CEPLAN!J14)</f>
        <v>15</v>
      </c>
      <c r="K13" s="13">
        <f>SUM(Reitoria!M14:V14,CEART!M14:V14,CEAD!M14:V14,ESAG!M14:V14,CCT!M14:V14,CAV!M14:V14,CEPLAN!M14:V14,CESFI!M14:V14)</f>
        <v>0</v>
      </c>
      <c r="L13" s="19">
        <f t="shared" si="0"/>
        <v>15</v>
      </c>
      <c r="M13" s="72">
        <f t="shared" si="3"/>
        <v>8856</v>
      </c>
      <c r="N13" s="72">
        <f t="shared" si="4"/>
        <v>0</v>
      </c>
    </row>
    <row r="14" spans="1:14" ht="45" x14ac:dyDescent="0.25">
      <c r="A14" s="57" t="s">
        <v>39</v>
      </c>
      <c r="B14" s="40">
        <v>6</v>
      </c>
      <c r="C14" s="33">
        <v>12</v>
      </c>
      <c r="D14" s="58" t="s">
        <v>48</v>
      </c>
      <c r="E14" s="58" t="s">
        <v>47</v>
      </c>
      <c r="F14" s="58" t="s">
        <v>23</v>
      </c>
      <c r="G14" s="59" t="s">
        <v>19</v>
      </c>
      <c r="H14" s="59" t="s">
        <v>32</v>
      </c>
      <c r="I14" s="34">
        <v>1999</v>
      </c>
      <c r="J14" s="45">
        <f>SUM(Reitoria!J15,CEART!J15,CEAD!J15,ESAG!J15,CCT!J15,CAV!J15,CEPLAN!J15)</f>
        <v>3</v>
      </c>
      <c r="K14" s="13">
        <f>SUM(Reitoria!M15:V15,CEART!M15:V15,CEAD!M15:V15,ESAG!M15:V15,CCT!M15:V15,CAV!M15:V15,CEPLAN!M15:V15,CESFI!M15:V15)</f>
        <v>0</v>
      </c>
      <c r="L14" s="19">
        <f t="shared" si="0"/>
        <v>3</v>
      </c>
      <c r="M14" s="72">
        <f t="shared" si="3"/>
        <v>5997</v>
      </c>
      <c r="N14" s="72">
        <f t="shared" si="4"/>
        <v>0</v>
      </c>
    </row>
    <row r="15" spans="1:14" ht="45" x14ac:dyDescent="0.25">
      <c r="A15" s="60" t="s">
        <v>39</v>
      </c>
      <c r="B15" s="47">
        <v>7</v>
      </c>
      <c r="C15" s="42">
        <v>13</v>
      </c>
      <c r="D15" s="39" t="s">
        <v>56</v>
      </c>
      <c r="E15" s="51" t="s">
        <v>57</v>
      </c>
      <c r="F15" s="51" t="s">
        <v>23</v>
      </c>
      <c r="G15" s="52" t="s">
        <v>19</v>
      </c>
      <c r="H15" s="52" t="s">
        <v>32</v>
      </c>
      <c r="I15" s="43">
        <v>750</v>
      </c>
      <c r="J15" s="45">
        <f>SUM(Reitoria!J16,CEART!J16,CEAD!J16,ESAG!J16,CCT!J16,CAV!J16,CEPLAN!J16)</f>
        <v>1</v>
      </c>
      <c r="K15" s="13">
        <f>SUM(Reitoria!M16:V16,CEART!M16:V16,CEAD!M16:V16,ESAG!M16:V16,CCT!M16:V16,CAV!M16:V16,CEPLAN!M16:V16,CESFI!M16:V16)</f>
        <v>0</v>
      </c>
      <c r="L15" s="19">
        <f t="shared" si="0"/>
        <v>1</v>
      </c>
      <c r="M15" s="72">
        <f t="shared" si="3"/>
        <v>750</v>
      </c>
      <c r="N15" s="72">
        <f t="shared" si="4"/>
        <v>0</v>
      </c>
    </row>
    <row r="16" spans="1:14" ht="30" x14ac:dyDescent="0.25">
      <c r="A16" s="62" t="s">
        <v>58</v>
      </c>
      <c r="B16" s="61">
        <v>8</v>
      </c>
      <c r="C16" s="48">
        <v>14</v>
      </c>
      <c r="D16" s="62" t="s">
        <v>60</v>
      </c>
      <c r="E16" s="63" t="s">
        <v>59</v>
      </c>
      <c r="F16" s="63" t="s">
        <v>23</v>
      </c>
      <c r="G16" s="64" t="s">
        <v>19</v>
      </c>
      <c r="H16" s="64" t="s">
        <v>32</v>
      </c>
      <c r="I16" s="49">
        <v>703.32</v>
      </c>
      <c r="J16" s="45">
        <f>SUM(Reitoria!J17,CEART!J17,CEAD!J17,ESAG!J17,CCT!J17,CAV!J17,CEPLAN!J17)</f>
        <v>22</v>
      </c>
      <c r="K16" s="13">
        <f>SUM(Reitoria!M17:V17,CEART!M17:V17,CEAD!M17:V17,ESAG!M17:V17,CCT!M17:V17,CAV!M17:V17,CEPLAN!M17:V17,CESFI!M17:V17)</f>
        <v>0</v>
      </c>
      <c r="L16" s="19">
        <f t="shared" si="0"/>
        <v>22</v>
      </c>
      <c r="M16" s="72">
        <f t="shared" si="3"/>
        <v>15473.04</v>
      </c>
      <c r="N16" s="72">
        <f t="shared" si="4"/>
        <v>0</v>
      </c>
    </row>
    <row r="17" spans="1:14" ht="30" x14ac:dyDescent="0.25">
      <c r="A17" s="65" t="s">
        <v>61</v>
      </c>
      <c r="B17" s="41">
        <v>14</v>
      </c>
      <c r="C17" s="42">
        <v>20</v>
      </c>
      <c r="D17" s="65" t="s">
        <v>63</v>
      </c>
      <c r="E17" s="51" t="s">
        <v>62</v>
      </c>
      <c r="F17" s="51" t="s">
        <v>23</v>
      </c>
      <c r="G17" s="52" t="s">
        <v>19</v>
      </c>
      <c r="H17" s="52" t="s">
        <v>32</v>
      </c>
      <c r="I17" s="43">
        <v>135000</v>
      </c>
      <c r="J17" s="45">
        <f>SUM(Reitoria!J18,CEART!J18,CEAD!J18,ESAG!J18,CCT!J18,CAV!J18,CEPLAN!J18)</f>
        <v>1</v>
      </c>
      <c r="K17" s="13">
        <f>SUM(Reitoria!M18:V18,CEART!M18:V18,CEAD!M18:V18,ESAG!M18:V18,CCT!M18:V18,CAV!M18:V18,CEPLAN!M18:V18,CESFI!M18:V18)</f>
        <v>0</v>
      </c>
      <c r="L17" s="19">
        <f t="shared" si="0"/>
        <v>1</v>
      </c>
      <c r="M17" s="72">
        <f t="shared" si="3"/>
        <v>135000</v>
      </c>
      <c r="N17" s="72">
        <f t="shared" si="4"/>
        <v>0</v>
      </c>
    </row>
    <row r="18" spans="1:14" ht="45" x14ac:dyDescent="0.25">
      <c r="A18" s="62" t="s">
        <v>64</v>
      </c>
      <c r="B18" s="61">
        <v>15</v>
      </c>
      <c r="C18" s="48">
        <v>21</v>
      </c>
      <c r="D18" s="62" t="s">
        <v>66</v>
      </c>
      <c r="E18" s="63" t="s">
        <v>65</v>
      </c>
      <c r="F18" s="63" t="s">
        <v>27</v>
      </c>
      <c r="G18" s="64" t="s">
        <v>19</v>
      </c>
      <c r="H18" s="64" t="s">
        <v>33</v>
      </c>
      <c r="I18" s="49">
        <v>195000</v>
      </c>
      <c r="J18" s="45">
        <f>SUM(Reitoria!J19,CEART!J19,CEAD!J19,ESAG!J19,CCT!J19,CAV!J19,CEPLAN!J19)</f>
        <v>1</v>
      </c>
      <c r="K18" s="13">
        <f>SUM(Reitoria!M19:V19,CEART!M19:V19,CEAD!M19:V19,ESAG!M19:V19,CCT!M19:V19,CAV!M19:V19,CEPLAN!M19:V19,CESFI!M19:V19)</f>
        <v>0</v>
      </c>
      <c r="L18" s="19">
        <f t="shared" si="0"/>
        <v>1</v>
      </c>
      <c r="M18" s="72">
        <f t="shared" si="3"/>
        <v>195000</v>
      </c>
      <c r="N18" s="72">
        <f t="shared" si="4"/>
        <v>0</v>
      </c>
    </row>
    <row r="19" spans="1:14" ht="45" x14ac:dyDescent="0.25">
      <c r="A19" s="60" t="s">
        <v>39</v>
      </c>
      <c r="B19" s="41">
        <v>19</v>
      </c>
      <c r="C19" s="42">
        <v>27</v>
      </c>
      <c r="D19" s="68" t="s">
        <v>68</v>
      </c>
      <c r="E19" s="66" t="s">
        <v>67</v>
      </c>
      <c r="F19" s="66" t="s">
        <v>27</v>
      </c>
      <c r="G19" s="67" t="s">
        <v>19</v>
      </c>
      <c r="H19" s="67" t="s">
        <v>33</v>
      </c>
      <c r="I19" s="43">
        <v>2298</v>
      </c>
      <c r="J19" s="45">
        <f>SUM(Reitoria!J20,CEART!J20,CEAD!J20,ESAG!J20,CCT!J20,CAV!J20,CEPLAN!J20)</f>
        <v>1</v>
      </c>
      <c r="K19" s="13">
        <f>SUM(Reitoria!M20:V20,CEART!M20:V20,CEAD!M20:V20,ESAG!M20:V20,CCT!M20:V20,CAV!M20:V20,CEPLAN!M20:V20,CESFI!M20:V20)</f>
        <v>0</v>
      </c>
      <c r="L19" s="19">
        <f t="shared" si="0"/>
        <v>1</v>
      </c>
      <c r="M19" s="72">
        <f t="shared" si="3"/>
        <v>2298</v>
      </c>
      <c r="N19" s="72">
        <f t="shared" si="4"/>
        <v>0</v>
      </c>
    </row>
    <row r="20" spans="1:14" ht="180" x14ac:dyDescent="0.25">
      <c r="A20" s="57" t="s">
        <v>69</v>
      </c>
      <c r="B20" s="38">
        <v>20</v>
      </c>
      <c r="C20" s="33">
        <v>28</v>
      </c>
      <c r="D20" s="57" t="s">
        <v>72</v>
      </c>
      <c r="E20" s="58" t="s">
        <v>70</v>
      </c>
      <c r="F20" s="58" t="s">
        <v>24</v>
      </c>
      <c r="G20" s="59" t="s">
        <v>19</v>
      </c>
      <c r="H20" s="59" t="s">
        <v>33</v>
      </c>
      <c r="I20" s="34">
        <v>249.9</v>
      </c>
      <c r="J20" s="45">
        <f>SUM(Reitoria!J21,CEART!J21,CEAD!J21,ESAG!J21,CCT!J21,CAV!J21,CEPLAN!J21)</f>
        <v>90</v>
      </c>
      <c r="K20" s="13">
        <f>SUM(Reitoria!M21:V21,CEART!M21:V21,CEAD!M21:V21,ESAG!M21:V21,CCT!M21:V21,CAV!M21:V21,CEPLAN!M21:V21,CESFI!M21:V21)</f>
        <v>0</v>
      </c>
      <c r="L20" s="19">
        <f t="shared" si="0"/>
        <v>90</v>
      </c>
      <c r="M20" s="72">
        <f t="shared" si="3"/>
        <v>22491</v>
      </c>
      <c r="N20" s="72">
        <f t="shared" si="4"/>
        <v>0</v>
      </c>
    </row>
    <row r="21" spans="1:14" ht="30" x14ac:dyDescent="0.25">
      <c r="A21" s="60" t="s">
        <v>69</v>
      </c>
      <c r="B21" s="44">
        <v>21</v>
      </c>
      <c r="C21" s="31">
        <v>29</v>
      </c>
      <c r="D21" s="69" t="s">
        <v>73</v>
      </c>
      <c r="E21" s="53" t="s">
        <v>70</v>
      </c>
      <c r="F21" s="51" t="s">
        <v>71</v>
      </c>
      <c r="G21" s="52" t="s">
        <v>19</v>
      </c>
      <c r="H21" s="52" t="s">
        <v>33</v>
      </c>
      <c r="I21" s="32">
        <v>124400</v>
      </c>
      <c r="J21" s="45">
        <f>SUM(Reitoria!J22,CEART!J22,CEAD!J22,ESAG!J22,CCT!J22,CAV!J22,CEPLAN!J22)</f>
        <v>1</v>
      </c>
      <c r="K21" s="13">
        <f>SUM(Reitoria!M22:V22,CEART!M22:V22,CEAD!M22:V22,ESAG!M22:V22,CCT!M22:V22,CAV!M22:V22,CEPLAN!M22:V22,CESFI!M22:V22)</f>
        <v>0</v>
      </c>
      <c r="L21" s="19">
        <f t="shared" si="0"/>
        <v>1</v>
      </c>
      <c r="M21" s="72">
        <f t="shared" si="3"/>
        <v>124400</v>
      </c>
      <c r="N21" s="72">
        <f t="shared" si="4"/>
        <v>0</v>
      </c>
    </row>
    <row r="22" spans="1:14" ht="45" x14ac:dyDescent="0.25">
      <c r="A22" s="62" t="s">
        <v>74</v>
      </c>
      <c r="B22" s="61">
        <v>24</v>
      </c>
      <c r="C22" s="48">
        <v>33</v>
      </c>
      <c r="D22" s="63" t="s">
        <v>77</v>
      </c>
      <c r="E22" s="71" t="s">
        <v>75</v>
      </c>
      <c r="F22" s="63" t="s">
        <v>27</v>
      </c>
      <c r="G22" s="64" t="s">
        <v>19</v>
      </c>
      <c r="H22" s="64" t="s">
        <v>33</v>
      </c>
      <c r="I22" s="49">
        <v>6650</v>
      </c>
      <c r="J22" s="45">
        <f>SUM(Reitoria!J23,CEART!J23,CEAD!J23,ESAG!J23,CCT!J23,CAV!J23,CEPLAN!J23,CESFI!J23)</f>
        <v>1</v>
      </c>
      <c r="K22" s="13">
        <f>SUM(Reitoria!M23:V23,CEART!M23:V23,CEAD!M23:V23,ESAG!M23:V23,CCT!M23:V23,CAV!M23:V23,CEPLAN!M23:V23,CESFI!M23:V23)</f>
        <v>1</v>
      </c>
      <c r="L22" s="19">
        <f t="shared" si="0"/>
        <v>0</v>
      </c>
      <c r="M22" s="72">
        <f t="shared" si="3"/>
        <v>6650</v>
      </c>
      <c r="N22" s="72">
        <f t="shared" si="4"/>
        <v>6650</v>
      </c>
    </row>
    <row r="23" spans="1:14" ht="210" x14ac:dyDescent="0.25">
      <c r="A23" s="60" t="s">
        <v>26</v>
      </c>
      <c r="B23" s="44">
        <v>25</v>
      </c>
      <c r="C23" s="31">
        <v>34</v>
      </c>
      <c r="D23" s="60" t="s">
        <v>78</v>
      </c>
      <c r="E23" s="53" t="s">
        <v>76</v>
      </c>
      <c r="F23" s="51" t="s">
        <v>23</v>
      </c>
      <c r="G23" s="52" t="s">
        <v>19</v>
      </c>
      <c r="H23" s="52" t="s">
        <v>32</v>
      </c>
      <c r="I23" s="32">
        <v>814.68</v>
      </c>
      <c r="J23" s="45">
        <f>SUM(Reitoria!J24,CEART!J24,CEAD!J24,ESAG!J24,CCT!J24,CAV!J24,CEPLAN!J24)</f>
        <v>16</v>
      </c>
      <c r="K23" s="13">
        <f>SUM(Reitoria!M24:V24,CEART!M24:V24,CEAD!M24:V24,ESAG!M24:V24,CCT!M24:V24,CAV!M24:V24,CEPLAN!M24:V24,CESFI!M24:V24)</f>
        <v>0</v>
      </c>
      <c r="L23" s="19">
        <f t="shared" si="0"/>
        <v>16</v>
      </c>
      <c r="M23" s="72">
        <f t="shared" si="3"/>
        <v>13034.88</v>
      </c>
      <c r="N23" s="72">
        <f t="shared" si="4"/>
        <v>0</v>
      </c>
    </row>
    <row r="24" spans="1:14" ht="15.75" x14ac:dyDescent="0.25">
      <c r="H24" s="25"/>
      <c r="I24" s="95" t="str">
        <f>A1</f>
        <v>PROCESSO: PE 836/2023/UDESC</v>
      </c>
      <c r="J24" s="95"/>
      <c r="K24" s="95"/>
      <c r="L24" s="95"/>
      <c r="M24" s="95"/>
    </row>
    <row r="25" spans="1:14" ht="30.75" customHeight="1" x14ac:dyDescent="0.25">
      <c r="I25" s="95" t="str">
        <f>D1</f>
        <v>OBJETO: AQUISIÇÃO DE LICENÇAS DE USO E/OU MÍDIAS E ATUALIZAÇÕES DE SOFTWARES PARA A UDESC</v>
      </c>
      <c r="J25" s="95"/>
      <c r="K25" s="95"/>
      <c r="L25" s="95"/>
      <c r="M25" s="95"/>
    </row>
    <row r="26" spans="1:14" ht="15.75" x14ac:dyDescent="0.25">
      <c r="I26" s="95" t="str">
        <f>I1</f>
        <v>VIGÊNCIA DA ATA: 01/08/2023 até 01/08/2024</v>
      </c>
      <c r="J26" s="95"/>
      <c r="K26" s="95"/>
      <c r="L26" s="95"/>
      <c r="M26" s="95"/>
    </row>
    <row r="27" spans="1:14" ht="15.75" x14ac:dyDescent="0.25">
      <c r="I27" s="92" t="s">
        <v>14</v>
      </c>
      <c r="J27" s="93"/>
      <c r="K27" s="93"/>
      <c r="L27" s="94"/>
      <c r="M27" s="28">
        <f>SUM(M3:M23)</f>
        <v>1097712.94</v>
      </c>
    </row>
    <row r="28" spans="1:14" ht="15.75" x14ac:dyDescent="0.25">
      <c r="I28" s="92" t="s">
        <v>15</v>
      </c>
      <c r="J28" s="93"/>
      <c r="K28" s="93"/>
      <c r="L28" s="94"/>
      <c r="M28" s="28">
        <f>SUM(N3:N23)</f>
        <v>6650</v>
      </c>
    </row>
    <row r="29" spans="1:14" ht="15.75" customHeight="1" x14ac:dyDescent="0.25">
      <c r="I29" s="92" t="s">
        <v>16</v>
      </c>
      <c r="J29" s="93"/>
      <c r="K29" s="93"/>
      <c r="L29" s="94"/>
      <c r="M29" s="29"/>
    </row>
    <row r="30" spans="1:14" ht="15.75" x14ac:dyDescent="0.25">
      <c r="I30" s="92" t="s">
        <v>17</v>
      </c>
      <c r="J30" s="93"/>
      <c r="K30" s="93"/>
      <c r="L30" s="94"/>
      <c r="M30" s="30">
        <f>M28/M27</f>
        <v>6.0580501128100032E-3</v>
      </c>
    </row>
    <row r="31" spans="1:14" ht="15.75" x14ac:dyDescent="0.25">
      <c r="I31" s="96" t="s">
        <v>21</v>
      </c>
      <c r="J31" s="96"/>
      <c r="K31" s="96"/>
      <c r="L31" s="96"/>
      <c r="M31" s="27"/>
    </row>
    <row r="35" spans="9:10" x14ac:dyDescent="0.25">
      <c r="I35" s="23"/>
      <c r="J35" s="24"/>
    </row>
    <row r="36" spans="9:10" x14ac:dyDescent="0.25">
      <c r="I36" s="23"/>
      <c r="J36" s="24"/>
    </row>
    <row r="37" spans="9:10" ht="15.75" customHeight="1" x14ac:dyDescent="0.25"/>
    <row r="40" spans="9:10" ht="30" customHeight="1" x14ac:dyDescent="0.25"/>
    <row r="42" spans="9:10" ht="31.5" customHeight="1" x14ac:dyDescent="0.25"/>
    <row r="45" spans="9:10" ht="47.25" customHeight="1" x14ac:dyDescent="0.25"/>
    <row r="51" ht="31.5" customHeight="1" x14ac:dyDescent="0.25"/>
    <row r="65" ht="15.75" customHeight="1" x14ac:dyDescent="0.25"/>
    <row r="76" ht="15.75" customHeight="1" x14ac:dyDescent="0.25"/>
    <row r="90" ht="15.75" customHeight="1" x14ac:dyDescent="0.25"/>
  </sheetData>
  <mergeCells count="17">
    <mergeCell ref="I29:L29"/>
    <mergeCell ref="I30:L30"/>
    <mergeCell ref="I31:L31"/>
    <mergeCell ref="I1:M1"/>
    <mergeCell ref="A1:C1"/>
    <mergeCell ref="D1:H1"/>
    <mergeCell ref="I27:L27"/>
    <mergeCell ref="I28:L28"/>
    <mergeCell ref="I26:M26"/>
    <mergeCell ref="I24:M24"/>
    <mergeCell ref="I25:M25"/>
    <mergeCell ref="A3:A5"/>
    <mergeCell ref="B3:B5"/>
    <mergeCell ref="A6:A9"/>
    <mergeCell ref="B6:B9"/>
    <mergeCell ref="A10:A11"/>
    <mergeCell ref="B10:B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Reitoria</vt:lpstr>
      <vt:lpstr>CEART</vt:lpstr>
      <vt:lpstr>CEAD</vt:lpstr>
      <vt:lpstr>ESAG</vt:lpstr>
      <vt:lpstr>CCT</vt:lpstr>
      <vt:lpstr>CAV</vt:lpstr>
      <vt:lpstr>CEPLAN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LARISSA DE MENDONCA SCHLICKMANN</cp:lastModifiedBy>
  <cp:lastPrinted>2014-06-04T18:55:53Z</cp:lastPrinted>
  <dcterms:created xsi:type="dcterms:W3CDTF">2010-06-19T20:43:11Z</dcterms:created>
  <dcterms:modified xsi:type="dcterms:W3CDTF">2023-08-30T15:44:43Z</dcterms:modified>
</cp:coreProperties>
</file>