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07353374977\Downloads\"/>
    </mc:Choice>
  </mc:AlternateContent>
  <xr:revisionPtr revIDLastSave="0" documentId="13_ncr:1_{19C436BA-6315-43DC-99FD-2CA0F789BC7B}" xr6:coauthVersionLast="47" xr6:coauthVersionMax="47" xr10:uidLastSave="{00000000-0000-0000-0000-000000000000}"/>
  <bookViews>
    <workbookView xWindow="-120" yWindow="-120" windowWidth="29040" windowHeight="15720" tabRatio="651" firstSheet="9" activeTab="9" xr2:uid="{00000000-000D-0000-FFFF-FFFF00000000}"/>
  </bookViews>
  <sheets>
    <sheet name="REITORIA-COVEST" sheetId="164" state="hidden" r:id="rId1"/>
    <sheet name="REITORIA-PROEX" sheetId="174" state="hidden" r:id="rId2"/>
    <sheet name="REITORIA-MUSEU" sheetId="175" state="hidden" r:id="rId3"/>
    <sheet name="ESAG" sheetId="176" state="hidden" r:id="rId4"/>
    <sheet name="CEAD" sheetId="177" state="hidden" r:id="rId5"/>
    <sheet name="FAED" sheetId="178" state="hidden" r:id="rId6"/>
    <sheet name="CEART" sheetId="179" state="hidden" r:id="rId7"/>
    <sheet name="CEFID" sheetId="180" state="hidden" r:id="rId8"/>
    <sheet name="CERES" sheetId="181" state="hidden" r:id="rId9"/>
    <sheet name="CESFI" sheetId="182" r:id="rId10"/>
    <sheet name="GESTOR" sheetId="162" state="hidden" r:id="rId11"/>
  </sheets>
  <definedNames>
    <definedName name="diasuteis" localSheetId="4">#REF!</definedName>
    <definedName name="diasuteis" localSheetId="6">#REF!</definedName>
    <definedName name="diasuteis" localSheetId="7">#REF!</definedName>
    <definedName name="diasuteis" localSheetId="8">#REF!</definedName>
    <definedName name="diasuteis" localSheetId="9">#REF!</definedName>
    <definedName name="diasuteis" localSheetId="3">#REF!</definedName>
    <definedName name="diasuteis" localSheetId="5">#REF!</definedName>
    <definedName name="diasuteis" localSheetId="10">#REF!</definedName>
    <definedName name="diasuteis" localSheetId="0">#REF!</definedName>
    <definedName name="diasuteis" localSheetId="2">#REF!</definedName>
    <definedName name="diasuteis" localSheetId="1">#REF!</definedName>
    <definedName name="diasuteis">#REF!</definedName>
    <definedName name="Ferias" localSheetId="4">#REF!</definedName>
    <definedName name="Ferias" localSheetId="6">#REF!</definedName>
    <definedName name="Ferias" localSheetId="7">#REF!</definedName>
    <definedName name="Ferias" localSheetId="8">#REF!</definedName>
    <definedName name="Ferias" localSheetId="9">#REF!</definedName>
    <definedName name="Ferias" localSheetId="3">#REF!</definedName>
    <definedName name="Ferias" localSheetId="5">#REF!</definedName>
    <definedName name="Ferias" localSheetId="10">#REF!</definedName>
    <definedName name="Ferias" localSheetId="0">#REF!</definedName>
    <definedName name="Ferias" localSheetId="2">#REF!</definedName>
    <definedName name="Ferias" localSheetId="1">#REF!</definedName>
    <definedName name="Ferias">#REF!</definedName>
    <definedName name="RD" localSheetId="4">OFFSET(#REF!,(MATCH(SMALL(#REF!,ROW()-10),#REF!,0)-1),0)</definedName>
    <definedName name="RD" localSheetId="6">OFFSET(#REF!,(MATCH(SMALL(#REF!,ROW()-10),#REF!,0)-1),0)</definedName>
    <definedName name="RD" localSheetId="7">OFFSET(#REF!,(MATCH(SMALL(#REF!,ROW()-10),#REF!,0)-1),0)</definedName>
    <definedName name="RD" localSheetId="8">OFFSET(#REF!,(MATCH(SMALL(#REF!,ROW()-10),#REF!,0)-1),0)</definedName>
    <definedName name="RD" localSheetId="9">OFFSET(#REF!,(MATCH(SMALL(#REF!,ROW()-10),#REF!,0)-1),0)</definedName>
    <definedName name="RD" localSheetId="3">OFFSET(#REF!,(MATCH(SMALL(#REF!,ROW()-10),#REF!,0)-1),0)</definedName>
    <definedName name="RD" localSheetId="5">OFFSET(#REF!,(MATCH(SMALL(#REF!,ROW()-10),#REF!,0)-1),0)</definedName>
    <definedName name="RD" localSheetId="10">OFFSET(#REF!,(MATCH(SMALL(#REF!,ROW()-10),#REF!,0)-1),0)</definedName>
    <definedName name="RD" localSheetId="0">OFFSET(#REF!,(MATCH(SMALL(#REF!,ROW()-10),#REF!,0)-1),0)</definedName>
    <definedName name="RD" localSheetId="2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62" l="1"/>
  <c r="J6" i="162"/>
  <c r="J7" i="162"/>
  <c r="J8" i="162"/>
  <c r="J9" i="162"/>
  <c r="J10" i="162"/>
  <c r="J15" i="162"/>
  <c r="J16" i="162"/>
  <c r="J17" i="162"/>
  <c r="J18" i="162"/>
  <c r="J19" i="162"/>
  <c r="J20" i="162"/>
  <c r="J21" i="162"/>
  <c r="J22" i="162"/>
  <c r="J23" i="162"/>
  <c r="J24" i="162"/>
  <c r="J25" i="162"/>
  <c r="J26" i="162"/>
  <c r="J27" i="162"/>
  <c r="J28" i="162"/>
  <c r="J29" i="162"/>
  <c r="J30" i="162"/>
  <c r="J31" i="162"/>
  <c r="J32" i="162"/>
  <c r="I5" i="162"/>
  <c r="I6" i="162"/>
  <c r="I8" i="162"/>
  <c r="I9" i="162"/>
  <c r="I10" i="162"/>
  <c r="I13" i="162"/>
  <c r="J13" i="162" s="1"/>
  <c r="I15" i="162"/>
  <c r="I16" i="162"/>
  <c r="I17" i="162"/>
  <c r="I18" i="162"/>
  <c r="I19" i="162"/>
  <c r="I20" i="162"/>
  <c r="I21" i="162"/>
  <c r="I22" i="162"/>
  <c r="I23" i="162"/>
  <c r="I24" i="162"/>
  <c r="I25" i="162"/>
  <c r="I26" i="162"/>
  <c r="I27" i="162"/>
  <c r="I28" i="162"/>
  <c r="I29" i="162"/>
  <c r="I30" i="162"/>
  <c r="I31" i="162"/>
  <c r="I32" i="162"/>
  <c r="H33" i="162"/>
  <c r="H32" i="162"/>
  <c r="H5" i="162"/>
  <c r="H6" i="162"/>
  <c r="H7" i="162"/>
  <c r="H8" i="162"/>
  <c r="H9" i="162"/>
  <c r="H10" i="162"/>
  <c r="H11" i="162"/>
  <c r="H12" i="162"/>
  <c r="H13" i="162"/>
  <c r="H14" i="162"/>
  <c r="H15" i="162"/>
  <c r="H16" i="162"/>
  <c r="H17" i="162"/>
  <c r="H18" i="162"/>
  <c r="H19" i="162"/>
  <c r="H20" i="162"/>
  <c r="H21" i="162"/>
  <c r="H22" i="162"/>
  <c r="H23" i="162"/>
  <c r="H24" i="162"/>
  <c r="H25" i="162"/>
  <c r="H26" i="162"/>
  <c r="H27" i="162"/>
  <c r="H28" i="162"/>
  <c r="H29" i="162"/>
  <c r="H30" i="162"/>
  <c r="H31" i="162"/>
  <c r="H4" i="162"/>
  <c r="Z33" i="182"/>
  <c r="Y33" i="182"/>
  <c r="X33" i="182"/>
  <c r="W33" i="182"/>
  <c r="V33" i="182"/>
  <c r="U33" i="182"/>
  <c r="T33" i="182"/>
  <c r="S33" i="182"/>
  <c r="R33" i="182"/>
  <c r="Q33" i="182"/>
  <c r="P33" i="182"/>
  <c r="O33" i="182"/>
  <c r="N33" i="182"/>
  <c r="M33" i="182"/>
  <c r="J33" i="182"/>
  <c r="K32" i="182"/>
  <c r="L32" i="182" s="1"/>
  <c r="K31" i="182"/>
  <c r="L31" i="182" s="1"/>
  <c r="K30" i="182"/>
  <c r="L30" i="182" s="1"/>
  <c r="K29" i="182"/>
  <c r="L29" i="182" s="1"/>
  <c r="K28" i="182"/>
  <c r="L28" i="182" s="1"/>
  <c r="K27" i="182"/>
  <c r="L27" i="182" s="1"/>
  <c r="K26" i="182"/>
  <c r="L26" i="182" s="1"/>
  <c r="K25" i="182"/>
  <c r="L25" i="182" s="1"/>
  <c r="K24" i="182"/>
  <c r="L24" i="182" s="1"/>
  <c r="K23" i="182"/>
  <c r="L23" i="182" s="1"/>
  <c r="K22" i="182"/>
  <c r="L22" i="182" s="1"/>
  <c r="K21" i="182"/>
  <c r="L21" i="182" s="1"/>
  <c r="L20" i="182"/>
  <c r="K20" i="182"/>
  <c r="K19" i="182"/>
  <c r="L19" i="182" s="1"/>
  <c r="K18" i="182"/>
  <c r="L18" i="182" s="1"/>
  <c r="K17" i="182"/>
  <c r="L17" i="182" s="1"/>
  <c r="K16" i="182"/>
  <c r="L16" i="182" s="1"/>
  <c r="K15" i="182"/>
  <c r="L15" i="182" s="1"/>
  <c r="K14" i="182"/>
  <c r="L14" i="182" s="1"/>
  <c r="K13" i="182"/>
  <c r="L13" i="182" s="1"/>
  <c r="K12" i="182"/>
  <c r="L12" i="182" s="1"/>
  <c r="K11" i="182"/>
  <c r="L11" i="182" s="1"/>
  <c r="K10" i="182"/>
  <c r="L10" i="182" s="1"/>
  <c r="K9" i="182"/>
  <c r="L9" i="182" s="1"/>
  <c r="K8" i="182"/>
  <c r="L8" i="182" s="1"/>
  <c r="K7" i="182"/>
  <c r="L7" i="182" s="1"/>
  <c r="K6" i="182"/>
  <c r="L6" i="182" s="1"/>
  <c r="K5" i="182"/>
  <c r="L5" i="182" s="1"/>
  <c r="K4" i="182"/>
  <c r="L4" i="182" s="1"/>
  <c r="Z33" i="181"/>
  <c r="Y33" i="181"/>
  <c r="X33" i="181"/>
  <c r="W33" i="181"/>
  <c r="V33" i="181"/>
  <c r="U33" i="181"/>
  <c r="T33" i="181"/>
  <c r="S33" i="181"/>
  <c r="R33" i="181"/>
  <c r="Q33" i="181"/>
  <c r="P33" i="181"/>
  <c r="O33" i="181"/>
  <c r="N33" i="181"/>
  <c r="M33" i="181"/>
  <c r="J33" i="181"/>
  <c r="K32" i="181"/>
  <c r="L32" i="181" s="1"/>
  <c r="K31" i="181"/>
  <c r="L31" i="181" s="1"/>
  <c r="K30" i="181"/>
  <c r="L30" i="181" s="1"/>
  <c r="K29" i="181"/>
  <c r="L29" i="181" s="1"/>
  <c r="K28" i="181"/>
  <c r="L28" i="181" s="1"/>
  <c r="K27" i="181"/>
  <c r="L27" i="181" s="1"/>
  <c r="K26" i="181"/>
  <c r="L26" i="181" s="1"/>
  <c r="K25" i="181"/>
  <c r="L25" i="181" s="1"/>
  <c r="K24" i="181"/>
  <c r="L24" i="181" s="1"/>
  <c r="K23" i="181"/>
  <c r="L23" i="181" s="1"/>
  <c r="K22" i="181"/>
  <c r="L22" i="181" s="1"/>
  <c r="K21" i="181"/>
  <c r="L21" i="181" s="1"/>
  <c r="K20" i="181"/>
  <c r="L20" i="181" s="1"/>
  <c r="K19" i="181"/>
  <c r="L19" i="181" s="1"/>
  <c r="K18" i="181"/>
  <c r="L18" i="181" s="1"/>
  <c r="K17" i="181"/>
  <c r="L17" i="181" s="1"/>
  <c r="K16" i="181"/>
  <c r="L16" i="181" s="1"/>
  <c r="K15" i="181"/>
  <c r="L15" i="181" s="1"/>
  <c r="K14" i="181"/>
  <c r="L14" i="181" s="1"/>
  <c r="K13" i="181"/>
  <c r="L13" i="181" s="1"/>
  <c r="K12" i="181"/>
  <c r="L12" i="181" s="1"/>
  <c r="K11" i="181"/>
  <c r="L11" i="181" s="1"/>
  <c r="K10" i="181"/>
  <c r="L10" i="181" s="1"/>
  <c r="K9" i="181"/>
  <c r="L9" i="181" s="1"/>
  <c r="K8" i="181"/>
  <c r="L8" i="181" s="1"/>
  <c r="K7" i="181"/>
  <c r="L7" i="181" s="1"/>
  <c r="K6" i="181"/>
  <c r="L6" i="181" s="1"/>
  <c r="K5" i="181"/>
  <c r="L5" i="181" s="1"/>
  <c r="K4" i="181"/>
  <c r="L4" i="181" s="1"/>
  <c r="Z33" i="180"/>
  <c r="Y33" i="180"/>
  <c r="X33" i="180"/>
  <c r="W33" i="180"/>
  <c r="V33" i="180"/>
  <c r="U33" i="180"/>
  <c r="T33" i="180"/>
  <c r="S33" i="180"/>
  <c r="R33" i="180"/>
  <c r="Q33" i="180"/>
  <c r="P33" i="180"/>
  <c r="O33" i="180"/>
  <c r="N33" i="180"/>
  <c r="M33" i="180"/>
  <c r="J33" i="180"/>
  <c r="K32" i="180"/>
  <c r="L32" i="180" s="1"/>
  <c r="K31" i="180"/>
  <c r="L31" i="180" s="1"/>
  <c r="K30" i="180"/>
  <c r="L30" i="180" s="1"/>
  <c r="K29" i="180"/>
  <c r="L29" i="180" s="1"/>
  <c r="K28" i="180"/>
  <c r="L28" i="180" s="1"/>
  <c r="K27" i="180"/>
  <c r="L27" i="180" s="1"/>
  <c r="K26" i="180"/>
  <c r="L26" i="180" s="1"/>
  <c r="K25" i="180"/>
  <c r="L25" i="180" s="1"/>
  <c r="K24" i="180"/>
  <c r="L24" i="180" s="1"/>
  <c r="K23" i="180"/>
  <c r="L23" i="180" s="1"/>
  <c r="K22" i="180"/>
  <c r="L22" i="180" s="1"/>
  <c r="K21" i="180"/>
  <c r="L21" i="180" s="1"/>
  <c r="K20" i="180"/>
  <c r="L20" i="180" s="1"/>
  <c r="L19" i="180"/>
  <c r="K19" i="180"/>
  <c r="K18" i="180"/>
  <c r="L18" i="180" s="1"/>
  <c r="K17" i="180"/>
  <c r="L17" i="180" s="1"/>
  <c r="K16" i="180"/>
  <c r="L16" i="180" s="1"/>
  <c r="K15" i="180"/>
  <c r="L15" i="180" s="1"/>
  <c r="K14" i="180"/>
  <c r="L14" i="180" s="1"/>
  <c r="K13" i="180"/>
  <c r="L13" i="180" s="1"/>
  <c r="K12" i="180"/>
  <c r="L12" i="180" s="1"/>
  <c r="K11" i="180"/>
  <c r="L11" i="180" s="1"/>
  <c r="L10" i="180"/>
  <c r="K10" i="180"/>
  <c r="K9" i="180"/>
  <c r="L9" i="180" s="1"/>
  <c r="K8" i="180"/>
  <c r="L8" i="180" s="1"/>
  <c r="K7" i="180"/>
  <c r="L7" i="180" s="1"/>
  <c r="K6" i="180"/>
  <c r="L6" i="180" s="1"/>
  <c r="K5" i="180"/>
  <c r="L5" i="180" s="1"/>
  <c r="K4" i="180"/>
  <c r="L4" i="180" s="1"/>
  <c r="Z33" i="179"/>
  <c r="Y33" i="179"/>
  <c r="X33" i="179"/>
  <c r="W33" i="179"/>
  <c r="V33" i="179"/>
  <c r="U33" i="179"/>
  <c r="T33" i="179"/>
  <c r="S33" i="179"/>
  <c r="R33" i="179"/>
  <c r="Q33" i="179"/>
  <c r="P33" i="179"/>
  <c r="O33" i="179"/>
  <c r="N33" i="179"/>
  <c r="M33" i="179"/>
  <c r="J33" i="179"/>
  <c r="K32" i="179"/>
  <c r="L32" i="179" s="1"/>
  <c r="K31" i="179"/>
  <c r="L31" i="179" s="1"/>
  <c r="K30" i="179"/>
  <c r="L30" i="179" s="1"/>
  <c r="K29" i="179"/>
  <c r="L29" i="179" s="1"/>
  <c r="K28" i="179"/>
  <c r="L28" i="179" s="1"/>
  <c r="K27" i="179"/>
  <c r="L27" i="179" s="1"/>
  <c r="K26" i="179"/>
  <c r="L26" i="179" s="1"/>
  <c r="L25" i="179"/>
  <c r="K25" i="179"/>
  <c r="K24" i="179"/>
  <c r="L24" i="179" s="1"/>
  <c r="K23" i="179"/>
  <c r="L23" i="179" s="1"/>
  <c r="K22" i="179"/>
  <c r="L22" i="179" s="1"/>
  <c r="K21" i="179"/>
  <c r="L21" i="179" s="1"/>
  <c r="K20" i="179"/>
  <c r="L20" i="179" s="1"/>
  <c r="K19" i="179"/>
  <c r="L19" i="179" s="1"/>
  <c r="K18" i="179"/>
  <c r="L18" i="179" s="1"/>
  <c r="K17" i="179"/>
  <c r="L17" i="179" s="1"/>
  <c r="K16" i="179"/>
  <c r="L16" i="179" s="1"/>
  <c r="K15" i="179"/>
  <c r="L15" i="179" s="1"/>
  <c r="L14" i="179"/>
  <c r="K14" i="179"/>
  <c r="K13" i="179"/>
  <c r="L13" i="179" s="1"/>
  <c r="K12" i="179"/>
  <c r="L12" i="179" s="1"/>
  <c r="K11" i="179"/>
  <c r="L11" i="179" s="1"/>
  <c r="K10" i="179"/>
  <c r="L10" i="179" s="1"/>
  <c r="K9" i="179"/>
  <c r="L9" i="179" s="1"/>
  <c r="K8" i="179"/>
  <c r="L8" i="179" s="1"/>
  <c r="K7" i="179"/>
  <c r="L7" i="179" s="1"/>
  <c r="K6" i="179"/>
  <c r="L6" i="179" s="1"/>
  <c r="K5" i="179"/>
  <c r="L5" i="179" s="1"/>
  <c r="K4" i="179"/>
  <c r="L4" i="179" s="1"/>
  <c r="Z33" i="178"/>
  <c r="Y33" i="178"/>
  <c r="X33" i="178"/>
  <c r="W33" i="178"/>
  <c r="V33" i="178"/>
  <c r="U33" i="178"/>
  <c r="T33" i="178"/>
  <c r="S33" i="178"/>
  <c r="R33" i="178"/>
  <c r="Q33" i="178"/>
  <c r="P33" i="178"/>
  <c r="O33" i="178"/>
  <c r="N33" i="178"/>
  <c r="M33" i="178"/>
  <c r="J33" i="178"/>
  <c r="K32" i="178"/>
  <c r="L32" i="178" s="1"/>
  <c r="K31" i="178"/>
  <c r="L31" i="178" s="1"/>
  <c r="K30" i="178"/>
  <c r="L30" i="178" s="1"/>
  <c r="K29" i="178"/>
  <c r="L29" i="178" s="1"/>
  <c r="K28" i="178"/>
  <c r="L28" i="178" s="1"/>
  <c r="K27" i="178"/>
  <c r="L27" i="178" s="1"/>
  <c r="K26" i="178"/>
  <c r="L26" i="178" s="1"/>
  <c r="K25" i="178"/>
  <c r="L25" i="178" s="1"/>
  <c r="K24" i="178"/>
  <c r="L24" i="178" s="1"/>
  <c r="K23" i="178"/>
  <c r="L23" i="178" s="1"/>
  <c r="K22" i="178"/>
  <c r="L22" i="178" s="1"/>
  <c r="K21" i="178"/>
  <c r="L21" i="178" s="1"/>
  <c r="K20" i="178"/>
  <c r="L20" i="178" s="1"/>
  <c r="K19" i="178"/>
  <c r="L19" i="178" s="1"/>
  <c r="K18" i="178"/>
  <c r="L18" i="178" s="1"/>
  <c r="K17" i="178"/>
  <c r="L17" i="178" s="1"/>
  <c r="K16" i="178"/>
  <c r="L16" i="178" s="1"/>
  <c r="K15" i="178"/>
  <c r="L15" i="178" s="1"/>
  <c r="L14" i="178"/>
  <c r="K14" i="178"/>
  <c r="K13" i="178"/>
  <c r="L13" i="178" s="1"/>
  <c r="K12" i="178"/>
  <c r="L12" i="178" s="1"/>
  <c r="K11" i="178"/>
  <c r="L11" i="178" s="1"/>
  <c r="K10" i="178"/>
  <c r="L10" i="178" s="1"/>
  <c r="K9" i="178"/>
  <c r="L9" i="178" s="1"/>
  <c r="K8" i="178"/>
  <c r="L8" i="178" s="1"/>
  <c r="K7" i="178"/>
  <c r="L7" i="178" s="1"/>
  <c r="K6" i="178"/>
  <c r="L6" i="178" s="1"/>
  <c r="K5" i="178"/>
  <c r="L5" i="178" s="1"/>
  <c r="K4" i="178"/>
  <c r="L4" i="178" s="1"/>
  <c r="Z33" i="177"/>
  <c r="Y33" i="177"/>
  <c r="X33" i="177"/>
  <c r="W33" i="177"/>
  <c r="V33" i="177"/>
  <c r="U33" i="177"/>
  <c r="T33" i="177"/>
  <c r="S33" i="177"/>
  <c r="R33" i="177"/>
  <c r="Q33" i="177"/>
  <c r="P33" i="177"/>
  <c r="O33" i="177"/>
  <c r="N33" i="177"/>
  <c r="M33" i="177"/>
  <c r="J33" i="177"/>
  <c r="K32" i="177"/>
  <c r="L32" i="177" s="1"/>
  <c r="K31" i="177"/>
  <c r="L31" i="177" s="1"/>
  <c r="K30" i="177"/>
  <c r="L30" i="177" s="1"/>
  <c r="K29" i="177"/>
  <c r="L29" i="177" s="1"/>
  <c r="K28" i="177"/>
  <c r="L28" i="177" s="1"/>
  <c r="K27" i="177"/>
  <c r="L27" i="177" s="1"/>
  <c r="K26" i="177"/>
  <c r="L26" i="177" s="1"/>
  <c r="K25" i="177"/>
  <c r="L25" i="177" s="1"/>
  <c r="K24" i="177"/>
  <c r="L24" i="177" s="1"/>
  <c r="K23" i="177"/>
  <c r="L23" i="177" s="1"/>
  <c r="K22" i="177"/>
  <c r="L22" i="177" s="1"/>
  <c r="K21" i="177"/>
  <c r="L21" i="177" s="1"/>
  <c r="K20" i="177"/>
  <c r="L20" i="177" s="1"/>
  <c r="K19" i="177"/>
  <c r="L19" i="177" s="1"/>
  <c r="K18" i="177"/>
  <c r="L18" i="177" s="1"/>
  <c r="K17" i="177"/>
  <c r="L17" i="177" s="1"/>
  <c r="K16" i="177"/>
  <c r="L16" i="177" s="1"/>
  <c r="K15" i="177"/>
  <c r="L15" i="177" s="1"/>
  <c r="K14" i="177"/>
  <c r="L14" i="177" s="1"/>
  <c r="K13" i="177"/>
  <c r="L13" i="177" s="1"/>
  <c r="K12" i="177"/>
  <c r="L12" i="177" s="1"/>
  <c r="K11" i="177"/>
  <c r="L11" i="177" s="1"/>
  <c r="K10" i="177"/>
  <c r="L10" i="177" s="1"/>
  <c r="K9" i="177"/>
  <c r="L9" i="177" s="1"/>
  <c r="K8" i="177"/>
  <c r="L8" i="177" s="1"/>
  <c r="K7" i="177"/>
  <c r="L7" i="177" s="1"/>
  <c r="K6" i="177"/>
  <c r="L6" i="177" s="1"/>
  <c r="K5" i="177"/>
  <c r="L5" i="177" s="1"/>
  <c r="K4" i="177"/>
  <c r="L4" i="177" s="1"/>
  <c r="Z33" i="176"/>
  <c r="Y33" i="176"/>
  <c r="X33" i="176"/>
  <c r="W33" i="176"/>
  <c r="V33" i="176"/>
  <c r="U33" i="176"/>
  <c r="T33" i="176"/>
  <c r="S33" i="176"/>
  <c r="R33" i="176"/>
  <c r="Q33" i="176"/>
  <c r="P33" i="176"/>
  <c r="O33" i="176"/>
  <c r="N33" i="176"/>
  <c r="M33" i="176"/>
  <c r="J33" i="176"/>
  <c r="K32" i="176"/>
  <c r="L32" i="176" s="1"/>
  <c r="K31" i="176"/>
  <c r="L31" i="176" s="1"/>
  <c r="K30" i="176"/>
  <c r="L30" i="176" s="1"/>
  <c r="K29" i="176"/>
  <c r="L29" i="176" s="1"/>
  <c r="K28" i="176"/>
  <c r="L28" i="176" s="1"/>
  <c r="K27" i="176"/>
  <c r="L27" i="176" s="1"/>
  <c r="K26" i="176"/>
  <c r="L26" i="176" s="1"/>
  <c r="K25" i="176"/>
  <c r="L25" i="176" s="1"/>
  <c r="K24" i="176"/>
  <c r="L24" i="176" s="1"/>
  <c r="K23" i="176"/>
  <c r="L23" i="176" s="1"/>
  <c r="K22" i="176"/>
  <c r="L22" i="176" s="1"/>
  <c r="K21" i="176"/>
  <c r="L21" i="176" s="1"/>
  <c r="K20" i="176"/>
  <c r="L20" i="176" s="1"/>
  <c r="K19" i="176"/>
  <c r="L19" i="176" s="1"/>
  <c r="K18" i="176"/>
  <c r="L18" i="176" s="1"/>
  <c r="K17" i="176"/>
  <c r="L17" i="176" s="1"/>
  <c r="K16" i="176"/>
  <c r="L16" i="176" s="1"/>
  <c r="K15" i="176"/>
  <c r="L15" i="176" s="1"/>
  <c r="K14" i="176"/>
  <c r="L14" i="176" s="1"/>
  <c r="K13" i="176"/>
  <c r="L13" i="176" s="1"/>
  <c r="K12" i="176"/>
  <c r="L12" i="176" s="1"/>
  <c r="K11" i="176"/>
  <c r="L11" i="176" s="1"/>
  <c r="K10" i="176"/>
  <c r="L10" i="176" s="1"/>
  <c r="K9" i="176"/>
  <c r="L9" i="176" s="1"/>
  <c r="K8" i="176"/>
  <c r="L8" i="176" s="1"/>
  <c r="K7" i="176"/>
  <c r="L7" i="176" s="1"/>
  <c r="K6" i="176"/>
  <c r="L6" i="176" s="1"/>
  <c r="L5" i="176"/>
  <c r="K5" i="176"/>
  <c r="K4" i="176"/>
  <c r="L4" i="176" s="1"/>
  <c r="Z33" i="175"/>
  <c r="Y33" i="175"/>
  <c r="X33" i="175"/>
  <c r="W33" i="175"/>
  <c r="V33" i="175"/>
  <c r="U33" i="175"/>
  <c r="T33" i="175"/>
  <c r="S33" i="175"/>
  <c r="R33" i="175"/>
  <c r="Q33" i="175"/>
  <c r="P33" i="175"/>
  <c r="O33" i="175"/>
  <c r="N33" i="175"/>
  <c r="M33" i="175"/>
  <c r="J33" i="175"/>
  <c r="K32" i="175"/>
  <c r="L32" i="175" s="1"/>
  <c r="K31" i="175"/>
  <c r="L31" i="175" s="1"/>
  <c r="K30" i="175"/>
  <c r="L30" i="175" s="1"/>
  <c r="K29" i="175"/>
  <c r="L29" i="175" s="1"/>
  <c r="K28" i="175"/>
  <c r="L28" i="175" s="1"/>
  <c r="K27" i="175"/>
  <c r="L27" i="175" s="1"/>
  <c r="K26" i="175"/>
  <c r="L26" i="175" s="1"/>
  <c r="K25" i="175"/>
  <c r="L25" i="175" s="1"/>
  <c r="K24" i="175"/>
  <c r="L24" i="175" s="1"/>
  <c r="K23" i="175"/>
  <c r="L23" i="175" s="1"/>
  <c r="K22" i="175"/>
  <c r="L22" i="175" s="1"/>
  <c r="K21" i="175"/>
  <c r="L21" i="175" s="1"/>
  <c r="K20" i="175"/>
  <c r="L20" i="175" s="1"/>
  <c r="K19" i="175"/>
  <c r="L19" i="175" s="1"/>
  <c r="K18" i="175"/>
  <c r="L18" i="175" s="1"/>
  <c r="K17" i="175"/>
  <c r="L17" i="175" s="1"/>
  <c r="K16" i="175"/>
  <c r="L16" i="175" s="1"/>
  <c r="K15" i="175"/>
  <c r="L15" i="175" s="1"/>
  <c r="K14" i="175"/>
  <c r="L14" i="175" s="1"/>
  <c r="K13" i="175"/>
  <c r="L13" i="175" s="1"/>
  <c r="K12" i="175"/>
  <c r="L12" i="175" s="1"/>
  <c r="K11" i="175"/>
  <c r="L11" i="175" s="1"/>
  <c r="K10" i="175"/>
  <c r="L10" i="175" s="1"/>
  <c r="K9" i="175"/>
  <c r="L9" i="175" s="1"/>
  <c r="K8" i="175"/>
  <c r="L8" i="175" s="1"/>
  <c r="K7" i="175"/>
  <c r="L7" i="175" s="1"/>
  <c r="K6" i="175"/>
  <c r="L6" i="175" s="1"/>
  <c r="K5" i="175"/>
  <c r="L5" i="175" s="1"/>
  <c r="K4" i="175"/>
  <c r="L4" i="175" s="1"/>
  <c r="Z33" i="174"/>
  <c r="Y33" i="174"/>
  <c r="X33" i="174"/>
  <c r="W33" i="174"/>
  <c r="V33" i="174"/>
  <c r="U33" i="174"/>
  <c r="T33" i="174"/>
  <c r="S33" i="174"/>
  <c r="R33" i="174"/>
  <c r="Q33" i="174"/>
  <c r="P33" i="174"/>
  <c r="O33" i="174"/>
  <c r="N33" i="174"/>
  <c r="M33" i="174"/>
  <c r="J33" i="174"/>
  <c r="K32" i="174"/>
  <c r="L32" i="174" s="1"/>
  <c r="K31" i="174"/>
  <c r="L31" i="174" s="1"/>
  <c r="K30" i="174"/>
  <c r="L30" i="174" s="1"/>
  <c r="K29" i="174"/>
  <c r="L29" i="174" s="1"/>
  <c r="K28" i="174"/>
  <c r="L28" i="174" s="1"/>
  <c r="K27" i="174"/>
  <c r="L27" i="174" s="1"/>
  <c r="K26" i="174"/>
  <c r="L26" i="174" s="1"/>
  <c r="K25" i="174"/>
  <c r="L25" i="174" s="1"/>
  <c r="K24" i="174"/>
  <c r="L24" i="174" s="1"/>
  <c r="K23" i="174"/>
  <c r="L23" i="174" s="1"/>
  <c r="K22" i="174"/>
  <c r="L22" i="174" s="1"/>
  <c r="K21" i="174"/>
  <c r="L21" i="174" s="1"/>
  <c r="K20" i="174"/>
  <c r="L20" i="174" s="1"/>
  <c r="K19" i="174"/>
  <c r="L19" i="174" s="1"/>
  <c r="K18" i="174"/>
  <c r="L18" i="174" s="1"/>
  <c r="L17" i="174"/>
  <c r="K17" i="174"/>
  <c r="K16" i="174"/>
  <c r="L16" i="174" s="1"/>
  <c r="K15" i="174"/>
  <c r="L15" i="174" s="1"/>
  <c r="K14" i="174"/>
  <c r="L14" i="174" s="1"/>
  <c r="K13" i="174"/>
  <c r="L13" i="174" s="1"/>
  <c r="K12" i="174"/>
  <c r="L12" i="174" s="1"/>
  <c r="K11" i="174"/>
  <c r="L11" i="174" s="1"/>
  <c r="L10" i="174"/>
  <c r="K10" i="174"/>
  <c r="K9" i="174"/>
  <c r="L9" i="174" s="1"/>
  <c r="K8" i="174"/>
  <c r="L8" i="174" s="1"/>
  <c r="K7" i="174"/>
  <c r="L7" i="174" s="1"/>
  <c r="K6" i="174"/>
  <c r="L6" i="174" s="1"/>
  <c r="K5" i="174"/>
  <c r="L5" i="174" s="1"/>
  <c r="K4" i="174"/>
  <c r="L4" i="174" s="1"/>
  <c r="J33" i="164"/>
  <c r="N33" i="164"/>
  <c r="O33" i="164"/>
  <c r="P33" i="164"/>
  <c r="Q33" i="164"/>
  <c r="R33" i="164"/>
  <c r="S33" i="164"/>
  <c r="T33" i="164"/>
  <c r="U33" i="164"/>
  <c r="V33" i="164"/>
  <c r="W33" i="164"/>
  <c r="X33" i="164"/>
  <c r="Y33" i="164"/>
  <c r="Z33" i="164"/>
  <c r="M33" i="164"/>
  <c r="I12" i="162" l="1"/>
  <c r="J12" i="162" s="1"/>
  <c r="I11" i="162"/>
  <c r="J11" i="162" s="1"/>
  <c r="I14" i="162"/>
  <c r="J14" i="162" s="1"/>
  <c r="I7" i="162"/>
  <c r="I4" i="162"/>
  <c r="J4" i="162" s="1"/>
  <c r="H37" i="162" l="1"/>
  <c r="H36" i="162"/>
  <c r="H35" i="162"/>
  <c r="K32" i="164" l="1"/>
  <c r="K31" i="164"/>
  <c r="K30" i="164"/>
  <c r="K29" i="164"/>
  <c r="K28" i="164"/>
  <c r="K27" i="164"/>
  <c r="K26" i="164"/>
  <c r="K25" i="164"/>
  <c r="K24" i="164"/>
  <c r="K23" i="164"/>
  <c r="K22" i="164"/>
  <c r="K21" i="164"/>
  <c r="K20" i="164"/>
  <c r="K19" i="164"/>
  <c r="K18" i="164"/>
  <c r="K17" i="164"/>
  <c r="K16" i="164"/>
  <c r="K15" i="164"/>
  <c r="K14" i="164"/>
  <c r="K13" i="164"/>
  <c r="K12" i="164"/>
  <c r="K11" i="164"/>
  <c r="K10" i="164"/>
  <c r="K9" i="164"/>
  <c r="K8" i="164"/>
  <c r="K7" i="164"/>
  <c r="K6" i="164"/>
  <c r="K5" i="164"/>
  <c r="K4" i="164"/>
  <c r="L7" i="164" l="1"/>
  <c r="L14" i="164"/>
  <c r="L4" i="164"/>
  <c r="L26" i="164"/>
  <c r="L18" i="164"/>
  <c r="L22" i="164"/>
  <c r="L25" i="164"/>
  <c r="L29" i="164"/>
  <c r="L8" i="164"/>
  <c r="L11" i="164"/>
  <c r="L15" i="164"/>
  <c r="L19" i="164"/>
  <c r="L23" i="164"/>
  <c r="L30" i="164"/>
  <c r="L5" i="164"/>
  <c r="L9" i="164"/>
  <c r="L12" i="164"/>
  <c r="L16" i="164"/>
  <c r="L20" i="164"/>
  <c r="L27" i="164"/>
  <c r="L31" i="164"/>
  <c r="L6" i="164"/>
  <c r="L10" i="164"/>
  <c r="L13" i="164"/>
  <c r="L17" i="164"/>
  <c r="L21" i="164"/>
  <c r="L24" i="164"/>
  <c r="L28" i="164"/>
  <c r="L32" i="164"/>
  <c r="K5" i="162"/>
  <c r="K6" i="162"/>
  <c r="K7" i="162"/>
  <c r="K8" i="162"/>
  <c r="K9" i="162"/>
  <c r="K10" i="162"/>
  <c r="K11" i="162"/>
  <c r="K12" i="162"/>
  <c r="K13" i="162"/>
  <c r="K14" i="162"/>
  <c r="K15" i="162"/>
  <c r="K16" i="162"/>
  <c r="K17" i="162"/>
  <c r="K18" i="162"/>
  <c r="K19" i="162"/>
  <c r="K20" i="162"/>
  <c r="K21" i="162"/>
  <c r="K22" i="162"/>
  <c r="K23" i="162"/>
  <c r="K24" i="162"/>
  <c r="K25" i="162"/>
  <c r="K26" i="162"/>
  <c r="K27" i="162"/>
  <c r="K28" i="162"/>
  <c r="K29" i="162"/>
  <c r="K30" i="162"/>
  <c r="K32" i="162"/>
  <c r="K4" i="162"/>
  <c r="K31" i="162" l="1"/>
  <c r="K33" i="162" s="1"/>
  <c r="L38" i="162" l="1"/>
  <c r="L29" i="162"/>
  <c r="L21" i="162"/>
  <c r="L17" i="162"/>
  <c r="L27" i="162"/>
  <c r="L19" i="162"/>
  <c r="L10" i="162" l="1"/>
  <c r="L32" i="162"/>
  <c r="L11" i="162"/>
  <c r="L31" i="162"/>
  <c r="L23" i="162"/>
  <c r="L15" i="162"/>
  <c r="L13" i="162"/>
  <c r="L25" i="162"/>
  <c r="L24" i="162"/>
  <c r="L20" i="162"/>
  <c r="L14" i="162"/>
  <c r="L22" i="162"/>
  <c r="L30" i="162"/>
  <c r="L16" i="162"/>
  <c r="L18" i="162"/>
  <c r="L12" i="162"/>
  <c r="L28" i="162"/>
  <c r="L26" i="162"/>
  <c r="L7" i="162" l="1"/>
  <c r="L8" i="162"/>
  <c r="L9" i="162"/>
  <c r="L6" i="162" l="1"/>
  <c r="L5" i="162"/>
  <c r="L4" i="162"/>
  <c r="L33" i="162" l="1"/>
  <c r="L39" i="162" s="1"/>
  <c r="L41" i="162" s="1"/>
</calcChain>
</file>

<file path=xl/sharedStrings.xml><?xml version="1.0" encoding="utf-8"?>
<sst xmlns="http://schemas.openxmlformats.org/spreadsheetml/2006/main" count="2009" uniqueCount="76">
  <si>
    <t>Saldo / Automático</t>
  </si>
  <si>
    <t>...../...../......</t>
  </si>
  <si>
    <t>ALERTA</t>
  </si>
  <si>
    <t>Item</t>
  </si>
  <si>
    <t>Unidade</t>
  </si>
  <si>
    <t>Lote</t>
  </si>
  <si>
    <t>Qtde Registrada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</si>
  <si>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</si>
  <si>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</si>
  <si>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</si>
  <si>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</si>
  <si>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</si>
  <si>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</si>
  <si>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Qtde Utilizada</t>
  </si>
  <si>
    <t>Saldo</t>
  </si>
  <si>
    <t>Agasalho sintético (tactel)</t>
  </si>
  <si>
    <t>Bandeira</t>
  </si>
  <si>
    <t>Beca de microfibra</t>
  </si>
  <si>
    <t>Bermuda sintética (camisas modalidades esportivas)</t>
  </si>
  <si>
    <t>Calça de goleiro e camisa de goleiro com espuma de proteção nos joelhos, cintura e cotovelos.</t>
  </si>
  <si>
    <t>Calça sintética (tactel)</t>
  </si>
  <si>
    <t>Camisa de algodão</t>
  </si>
  <si>
    <t>Camiseta Polo</t>
  </si>
  <si>
    <t>Camiseta regata sintética (basquete)</t>
  </si>
  <si>
    <t>Camiseta sintética (camisas modalidades esportivas)</t>
  </si>
  <si>
    <t>Colete sintético (babeiro)</t>
  </si>
  <si>
    <t>Cortina blackout / Cortina de algodão / Cortina de cetim  e material sintético / Cortina de gorgurão / Cortina de veludo / Cortinas em algodão de 92 m² / Forro de cortina / Voil de cortina</t>
  </si>
  <si>
    <t>Faixa de cetim</t>
  </si>
  <si>
    <t>Jabô de renda / de algodão com aplicação em renda</t>
  </si>
  <si>
    <t>Paletó</t>
  </si>
  <si>
    <t>Samarra de microfibra</t>
  </si>
  <si>
    <t>Tapete</t>
  </si>
  <si>
    <t xml:space="preserve">Toalhas de mesa tamanhos diversos (até 15m²), de algodão / poliester / de renda / </t>
  </si>
  <si>
    <t>Colete de brim (coletes utilizados na fiscalização de vestibulares e concursos)</t>
  </si>
  <si>
    <t>Toalha de banho</t>
  </si>
  <si>
    <t>Toalha de rosto</t>
  </si>
  <si>
    <t>Fronha</t>
  </si>
  <si>
    <t>Lençol (materiais diversos)</t>
  </si>
  <si>
    <t>Jaleco (materiais diversos)</t>
  </si>
  <si>
    <t>Persianas</t>
  </si>
  <si>
    <t>Kg</t>
  </si>
  <si>
    <t>kg</t>
  </si>
  <si>
    <t>m2</t>
  </si>
  <si>
    <t>339039-46</t>
  </si>
  <si>
    <t xml:space="preserve">Colete de tactel </t>
  </si>
  <si>
    <t>Rede de descanso simples</t>
  </si>
  <si>
    <t>02-02</t>
  </si>
  <si>
    <t>Empresa</t>
  </si>
  <si>
    <t>Gurpo Classe</t>
  </si>
  <si>
    <t>Código NUC</t>
  </si>
  <si>
    <t xml:space="preserve">Detalhamento </t>
  </si>
  <si>
    <t>50021 0 004</t>
  </si>
  <si>
    <t>50021 0 001</t>
  </si>
  <si>
    <t>50021 0 005</t>
  </si>
  <si>
    <t>CENTRO PARTICIPANTE: REITORIA-COVEST</t>
  </si>
  <si>
    <r>
      <t xml:space="preserve">VIGÊNCIA DA ATA: 26/06/2024 </t>
    </r>
    <r>
      <rPr>
        <b/>
        <sz val="11"/>
        <rFont val="Calibri"/>
        <family val="2"/>
        <scheme val="minor"/>
      </rPr>
      <t>até 26/06/2025</t>
    </r>
  </si>
  <si>
    <t>OS nº xxxx/2024 - Quantidade</t>
  </si>
  <si>
    <t>MSI MULTISERVICE SOLUÇÕES INTELIGENTES LTDA, CNPJ: 47.204.354/0001-11</t>
  </si>
  <si>
    <r>
      <rPr>
        <b/>
        <sz val="11"/>
        <rFont val="Calibri"/>
        <family val="2"/>
        <scheme val="minor"/>
      </rPr>
      <t>OBJETO:</t>
    </r>
    <r>
      <rPr>
        <sz val="11"/>
        <rFont val="Calibri"/>
        <family val="2"/>
        <scheme val="minor"/>
      </rPr>
      <t xml:space="preserve"> CONTRATAÇÃO  DE  EMPRESA  ESPECIALIZADA  EM  SERVIÇOS  DE  LAVANDERIA - CAMPUS  I, CERES E CESFI </t>
    </r>
  </si>
  <si>
    <r>
      <rPr>
        <b/>
        <sz val="11"/>
        <rFont val="Calibri"/>
        <family val="2"/>
        <scheme val="minor"/>
      </rPr>
      <t>PE 0667/2024 SRP</t>
    </r>
    <r>
      <rPr>
        <sz val="11"/>
        <rFont val="Calibri"/>
        <family val="2"/>
        <scheme val="minor"/>
      </rPr>
      <t xml:space="preserve"> (SGPE ORIGEM: 14351/2024)</t>
    </r>
  </si>
  <si>
    <t xml:space="preserve">Preço UNITÁRIO </t>
  </si>
  <si>
    <t>Peça</t>
  </si>
  <si>
    <t>Meião</t>
  </si>
  <si>
    <t>5002-1-004</t>
  </si>
  <si>
    <t>Descrição</t>
  </si>
  <si>
    <t>CENTRO PARTICIPANTE: REITORIA-PROEX</t>
  </si>
  <si>
    <t>CENTRO PARTICIPANTE: REITORIA-MUSEU</t>
  </si>
  <si>
    <t>CENTRO PARTICIPANTE: ESAG</t>
  </si>
  <si>
    <t>CENTRO PARTICIPANTE: CEAD</t>
  </si>
  <si>
    <t>CENTRO PARTICIPANTE: FAED</t>
  </si>
  <si>
    <t>CENTRO PARTICIPANTE: CEART</t>
  </si>
  <si>
    <t>CENTRO PARTICIPANTE: CEFID</t>
  </si>
  <si>
    <t>CENTRO PARTICIPANTE: CERES</t>
  </si>
  <si>
    <t>CENTRO PARTICIPANTE: CESFI</t>
  </si>
  <si>
    <t>CONTROLE DO GESTOR:</t>
  </si>
  <si>
    <t>Resumo Atualizado em 01/07/2024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</si>
</sst>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_(&quot;R$ &quot;* #,##0.00_);_(&quot;R$ &quot;* \(#,##0.00\);_(&quot;R$ &quot;* &quot;-&quot;??_);_(@_)"/>
    <numFmt numFmtId="170" formatCode="#,##0_ ;[Red]\-#,##0\ 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FF00"/>
        <bgColor indexed="64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61">
    <xf numFmtId="0" fontId="0" fillId="0" borderId="0"/>
    <xf numFmtId="0" fontId="6" fillId="0" borderId="0"/>
    <xf numFmtId="164" fontId="6" fillId="0" borderId="0" applyFill="0" applyBorder="0" applyAlignment="0" applyProtection="0"/>
    <xf numFmtId="165" fontId="6" fillId="0" borderId="0" applyFill="0" applyBorder="0" applyAlignment="0" applyProtection="0"/>
    <xf numFmtId="0" fontId="7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9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0" fontId="5" fillId="0" borderId="0"/>
    <xf numFmtId="0" fontId="6" fillId="0" borderId="0"/>
    <xf numFmtId="0" fontId="6" fillId="0" borderId="0"/>
    <xf numFmtId="165" fontId="6" fillId="0" borderId="0" applyFill="0" applyBorder="0" applyAlignment="0" applyProtection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8" borderId="0" applyNumberFormat="0" applyBorder="0" applyAlignment="0" applyProtection="0"/>
    <xf numFmtId="0" fontId="21" fillId="12" borderId="0" applyNumberFormat="0" applyBorder="0" applyAlignment="0" applyProtection="0"/>
    <xf numFmtId="0" fontId="25" fillId="29" borderId="16" applyNumberFormat="0" applyAlignment="0" applyProtection="0"/>
    <xf numFmtId="0" fontId="27" fillId="30" borderId="17" applyNumberFormat="0" applyAlignment="0" applyProtection="0"/>
    <xf numFmtId="0" fontId="28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7" fillId="0" borderId="19" applyNumberFormat="0" applyFill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3" fillId="16" borderId="16" applyNumberFormat="0" applyAlignment="0" applyProtection="0"/>
    <xf numFmtId="0" fontId="26" fillId="0" borderId="18" applyNumberFormat="0" applyFill="0" applyAlignment="0" applyProtection="0"/>
    <xf numFmtId="0" fontId="22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2" borderId="22" applyNumberFormat="0" applyFont="0" applyAlignment="0" applyProtection="0"/>
    <xf numFmtId="0" fontId="24" fillId="29" borderId="23" applyNumberFormat="0" applyAlignment="0" applyProtection="0"/>
    <xf numFmtId="0" fontId="7" fillId="0" borderId="0" applyNumberFormat="0" applyFill="0" applyBorder="0" applyAlignment="0" applyProtection="0"/>
    <xf numFmtId="0" fontId="15" fillId="0" borderId="24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02">
    <xf numFmtId="0" fontId="0" fillId="0" borderId="0" xfId="0"/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wrapText="1"/>
    </xf>
    <xf numFmtId="0" fontId="8" fillId="0" borderId="0" xfId="1" applyFont="1" applyAlignment="1">
      <alignment vertical="center" wrapText="1"/>
    </xf>
    <xf numFmtId="3" fontId="8" fillId="0" borderId="0" xfId="1" applyNumberFormat="1" applyFont="1" applyAlignment="1" applyProtection="1">
      <alignment wrapText="1"/>
      <protection locked="0"/>
    </xf>
    <xf numFmtId="0" fontId="8" fillId="0" borderId="0" xfId="1" applyFont="1" applyAlignment="1" applyProtection="1">
      <alignment wrapText="1"/>
      <protection locked="0"/>
    </xf>
    <xf numFmtId="1" fontId="8" fillId="0" borderId="0" xfId="1" applyNumberFormat="1" applyFont="1" applyAlignment="1" applyProtection="1">
      <alignment horizontal="center" wrapText="1"/>
      <protection locked="0"/>
    </xf>
    <xf numFmtId="168" fontId="11" fillId="7" borderId="2" xfId="1" applyNumberFormat="1" applyFont="1" applyFill="1" applyBorder="1" applyAlignment="1" applyProtection="1">
      <alignment horizontal="right"/>
      <protection locked="0"/>
    </xf>
    <xf numFmtId="168" fontId="11" fillId="7" borderId="7" xfId="1" applyNumberFormat="1" applyFont="1" applyFill="1" applyBorder="1" applyAlignment="1" applyProtection="1">
      <alignment horizontal="right"/>
      <protection locked="0"/>
    </xf>
    <xf numFmtId="9" fontId="11" fillId="7" borderId="3" xfId="12" applyFont="1" applyFill="1" applyBorder="1" applyAlignment="1" applyProtection="1">
      <alignment horizontal="right"/>
      <protection locked="0"/>
    </xf>
    <xf numFmtId="2" fontId="11" fillId="7" borderId="7" xfId="1" applyNumberFormat="1" applyFont="1" applyFill="1" applyBorder="1" applyAlignment="1">
      <alignment horizontal="right"/>
    </xf>
    <xf numFmtId="0" fontId="11" fillId="7" borderId="8" xfId="1" applyFont="1" applyFill="1" applyBorder="1" applyAlignment="1" applyProtection="1">
      <alignment horizontal="left"/>
      <protection locked="0"/>
    </xf>
    <xf numFmtId="0" fontId="11" fillId="7" borderId="15" xfId="1" applyFont="1" applyFill="1" applyBorder="1" applyAlignment="1" applyProtection="1">
      <alignment horizontal="left"/>
      <protection locked="0"/>
    </xf>
    <xf numFmtId="0" fontId="11" fillId="7" borderId="10" xfId="1" applyFont="1" applyFill="1" applyBorder="1" applyAlignment="1" applyProtection="1">
      <alignment horizontal="left"/>
      <protection locked="0"/>
    </xf>
    <xf numFmtId="0" fontId="11" fillId="7" borderId="0" xfId="1" applyFont="1" applyFill="1" applyAlignment="1" applyProtection="1">
      <alignment horizontal="left"/>
      <protection locked="0"/>
    </xf>
    <xf numFmtId="0" fontId="11" fillId="7" borderId="12" xfId="1" applyFont="1" applyFill="1" applyBorder="1" applyAlignment="1" applyProtection="1">
      <alignment horizontal="left"/>
      <protection locked="0"/>
    </xf>
    <xf numFmtId="0" fontId="11" fillId="7" borderId="14" xfId="1" applyFont="1" applyFill="1" applyBorder="1" applyAlignment="1" applyProtection="1">
      <alignment horizontal="left"/>
      <protection locked="0"/>
    </xf>
    <xf numFmtId="44" fontId="8" fillId="8" borderId="1" xfId="13" applyFont="1" applyFill="1" applyBorder="1" applyAlignment="1">
      <alignment wrapText="1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165" fontId="8" fillId="2" borderId="1" xfId="3" applyFont="1" applyFill="1" applyBorder="1" applyAlignment="1" applyProtection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166" fontId="8" fillId="2" borderId="1" xfId="1" applyNumberFormat="1" applyFont="1" applyFill="1" applyBorder="1" applyAlignment="1">
      <alignment horizontal="center" vertical="center" wrapText="1"/>
    </xf>
    <xf numFmtId="166" fontId="8" fillId="4" borderId="1" xfId="0" applyNumberFormat="1" applyFont="1" applyFill="1" applyBorder="1" applyAlignment="1">
      <alignment horizontal="center" vertical="center" wrapText="1"/>
    </xf>
    <xf numFmtId="3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1" applyNumberFormat="1" applyFont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168" fontId="8" fillId="2" borderId="1" xfId="3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4" fontId="8" fillId="0" borderId="0" xfId="1" applyNumberFormat="1" applyFont="1" applyAlignment="1">
      <alignment wrapText="1"/>
    </xf>
    <xf numFmtId="44" fontId="8" fillId="0" borderId="0" xfId="8" applyFont="1" applyAlignment="1" applyProtection="1">
      <alignment wrapText="1"/>
      <protection locked="0"/>
    </xf>
    <xf numFmtId="44" fontId="8" fillId="0" borderId="0" xfId="1" applyNumberFormat="1" applyFont="1" applyAlignment="1">
      <alignment horizontal="center" vertical="center" wrapText="1"/>
    </xf>
    <xf numFmtId="0" fontId="12" fillId="10" borderId="1" xfId="17" applyFont="1" applyFill="1" applyBorder="1" applyAlignment="1">
      <alignment horizontal="center" vertical="center" wrapText="1"/>
    </xf>
    <xf numFmtId="49" fontId="8" fillId="10" borderId="1" xfId="0" applyNumberFormat="1" applyFont="1" applyFill="1" applyBorder="1" applyAlignment="1">
      <alignment horizontal="center" vertical="center"/>
    </xf>
    <xf numFmtId="41" fontId="8" fillId="6" borderId="1" xfId="0" applyNumberFormat="1" applyFont="1" applyFill="1" applyBorder="1" applyAlignment="1">
      <alignment horizontal="center" vertical="center"/>
    </xf>
    <xf numFmtId="0" fontId="8" fillId="10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 shrinkToFit="1"/>
    </xf>
    <xf numFmtId="0" fontId="8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wrapText="1" shrinkToFit="1"/>
    </xf>
    <xf numFmtId="0" fontId="8" fillId="10" borderId="1" xfId="17" applyFont="1" applyFill="1" applyBorder="1" applyAlignment="1">
      <alignment horizontal="center" vertical="center" wrapText="1"/>
    </xf>
    <xf numFmtId="44" fontId="8" fillId="10" borderId="1" xfId="13" applyFont="1" applyFill="1" applyBorder="1"/>
    <xf numFmtId="0" fontId="8" fillId="0" borderId="1" xfId="0" applyFont="1" applyBorder="1"/>
    <xf numFmtId="1" fontId="31" fillId="0" borderId="0" xfId="1" applyNumberFormat="1" applyFont="1" applyAlignment="1" applyProtection="1">
      <alignment horizont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49" fontId="12" fillId="10" borderId="1" xfId="0" applyNumberFormat="1" applyFont="1" applyFill="1" applyBorder="1" applyAlignment="1">
      <alignment horizontal="center" vertical="center"/>
    </xf>
    <xf numFmtId="44" fontId="12" fillId="10" borderId="1" xfId="13" applyFont="1" applyFill="1" applyBorder="1"/>
    <xf numFmtId="41" fontId="12" fillId="6" borderId="1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3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horizontal="center" vertical="center"/>
    </xf>
    <xf numFmtId="0" fontId="8" fillId="33" borderId="1" xfId="0" applyFont="1" applyFill="1" applyBorder="1" applyAlignment="1">
      <alignment horizontal="center" vertical="center"/>
    </xf>
    <xf numFmtId="0" fontId="12" fillId="33" borderId="1" xfId="0" applyFont="1" applyFill="1" applyBorder="1" applyAlignment="1">
      <alignment horizontal="center" vertical="center"/>
    </xf>
    <xf numFmtId="170" fontId="8" fillId="4" borderId="1" xfId="0" applyNumberFormat="1" applyFont="1" applyFill="1" applyBorder="1" applyAlignment="1">
      <alignment horizontal="center" vertical="center" wrapText="1"/>
    </xf>
    <xf numFmtId="170" fontId="8" fillId="33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right" vertical="center"/>
    </xf>
    <xf numFmtId="0" fontId="12" fillId="6" borderId="1" xfId="0" applyFont="1" applyFill="1" applyBorder="1" applyAlignment="1">
      <alignment vertical="center"/>
    </xf>
    <xf numFmtId="170" fontId="12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shrinkToFit="1"/>
    </xf>
    <xf numFmtId="0" fontId="8" fillId="6" borderId="1" xfId="0" applyFont="1" applyFill="1" applyBorder="1" applyAlignment="1">
      <alignment horizontal="center" vertical="center" wrapText="1"/>
    </xf>
    <xf numFmtId="0" fontId="8" fillId="9" borderId="4" xfId="1" applyFont="1" applyFill="1" applyBorder="1" applyAlignment="1" applyProtection="1">
      <alignment horizontal="center" vertical="center" wrapText="1"/>
      <protection locked="0"/>
    </xf>
    <xf numFmtId="3" fontId="8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17" applyFont="1" applyBorder="1" applyAlignment="1">
      <alignment horizontal="center" vertical="center"/>
    </xf>
    <xf numFmtId="0" fontId="1" fillId="0" borderId="26" xfId="17" applyFont="1" applyBorder="1" applyAlignment="1">
      <alignment horizontal="center" vertical="center"/>
    </xf>
    <xf numFmtId="0" fontId="1" fillId="0" borderId="27" xfId="17" applyFont="1" applyBorder="1" applyAlignment="1">
      <alignment horizontal="center" vertical="center"/>
    </xf>
    <xf numFmtId="0" fontId="30" fillId="0" borderId="2" xfId="17" applyFont="1" applyBorder="1" applyAlignment="1">
      <alignment horizontal="center" vertical="center" wrapText="1"/>
    </xf>
    <xf numFmtId="0" fontId="30" fillId="0" borderId="7" xfId="17" applyFont="1" applyBorder="1" applyAlignment="1">
      <alignment horizontal="center" vertical="center" wrapText="1"/>
    </xf>
    <xf numFmtId="0" fontId="30" fillId="0" borderId="3" xfId="17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8" fillId="8" borderId="4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left" vertical="center" wrapText="1"/>
    </xf>
    <xf numFmtId="0" fontId="8" fillId="8" borderId="6" xfId="0" applyFont="1" applyFill="1" applyBorder="1" applyAlignment="1">
      <alignment horizontal="left" vertical="center" wrapText="1"/>
    </xf>
    <xf numFmtId="0" fontId="8" fillId="8" borderId="4" xfId="0" applyFont="1" applyFill="1" applyBorder="1" applyAlignment="1">
      <alignment vertical="center" wrapText="1"/>
    </xf>
    <xf numFmtId="0" fontId="8" fillId="8" borderId="5" xfId="0" applyFont="1" applyFill="1" applyBorder="1" applyAlignment="1">
      <alignment vertical="center" wrapText="1"/>
    </xf>
    <xf numFmtId="0" fontId="8" fillId="8" borderId="6" xfId="0" applyFont="1" applyFill="1" applyBorder="1" applyAlignment="1">
      <alignment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11" fillId="7" borderId="12" xfId="1" applyFont="1" applyFill="1" applyBorder="1" applyAlignment="1">
      <alignment vertical="center" wrapText="1"/>
    </xf>
    <xf numFmtId="0" fontId="11" fillId="7" borderId="14" xfId="1" applyFont="1" applyFill="1" applyBorder="1" applyAlignment="1">
      <alignment vertical="center" wrapText="1"/>
    </xf>
    <xf numFmtId="0" fontId="11" fillId="7" borderId="13" xfId="1" applyFont="1" applyFill="1" applyBorder="1" applyAlignment="1">
      <alignment vertical="center" wrapText="1"/>
    </xf>
    <xf numFmtId="0" fontId="11" fillId="7" borderId="4" xfId="1" applyFont="1" applyFill="1" applyBorder="1" applyAlignment="1" applyProtection="1">
      <alignment horizontal="left"/>
      <protection locked="0"/>
    </xf>
    <xf numFmtId="0" fontId="11" fillId="7" borderId="5" xfId="1" applyFont="1" applyFill="1" applyBorder="1" applyAlignment="1" applyProtection="1">
      <alignment horizontal="left"/>
      <protection locked="0"/>
    </xf>
    <xf numFmtId="0" fontId="11" fillId="7" borderId="6" xfId="1" applyFont="1" applyFill="1" applyBorder="1" applyAlignment="1" applyProtection="1">
      <alignment horizontal="left"/>
      <protection locked="0"/>
    </xf>
    <xf numFmtId="0" fontId="11" fillId="7" borderId="8" xfId="1" applyFont="1" applyFill="1" applyBorder="1" applyAlignment="1">
      <alignment vertical="center" wrapText="1"/>
    </xf>
    <xf numFmtId="0" fontId="11" fillId="7" borderId="15" xfId="1" applyFont="1" applyFill="1" applyBorder="1" applyAlignment="1">
      <alignment vertical="center" wrapText="1"/>
    </xf>
    <xf numFmtId="0" fontId="11" fillId="7" borderId="9" xfId="1" applyFont="1" applyFill="1" applyBorder="1" applyAlignment="1">
      <alignment vertical="center" wrapText="1"/>
    </xf>
    <xf numFmtId="0" fontId="13" fillId="34" borderId="4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6" xfId="0" applyFont="1" applyFill="1" applyBorder="1" applyAlignment="1">
      <alignment horizontal="center" vertical="center" wrapText="1"/>
    </xf>
    <xf numFmtId="0" fontId="8" fillId="34" borderId="4" xfId="0" applyFont="1" applyFill="1" applyBorder="1" applyAlignment="1">
      <alignment horizontal="center" vertical="center" wrapText="1"/>
    </xf>
    <xf numFmtId="0" fontId="8" fillId="34" borderId="5" xfId="0" applyFont="1" applyFill="1" applyBorder="1" applyAlignment="1">
      <alignment horizontal="center" vertical="center" wrapText="1"/>
    </xf>
    <xf numFmtId="0" fontId="8" fillId="34" borderId="6" xfId="0" applyFont="1" applyFill="1" applyBorder="1" applyAlignment="1">
      <alignment horizontal="center" vertical="center" wrapText="1"/>
    </xf>
    <xf numFmtId="0" fontId="11" fillId="7" borderId="10" xfId="1" applyFont="1" applyFill="1" applyBorder="1" applyAlignment="1">
      <alignment vertical="center" wrapText="1"/>
    </xf>
    <xf numFmtId="0" fontId="11" fillId="7" borderId="0" xfId="1" applyFont="1" applyFill="1" applyAlignment="1">
      <alignment vertical="center" wrapText="1"/>
    </xf>
    <xf numFmtId="0" fontId="11" fillId="7" borderId="11" xfId="1" applyFont="1" applyFill="1" applyBorder="1" applyAlignment="1">
      <alignment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</cellXfs>
  <cellStyles count="661">
    <cellStyle name="20% - Accent1" xfId="26" xr:uid="{00000000-0005-0000-0000-000000000000}"/>
    <cellStyle name="20% - Accent2" xfId="27" xr:uid="{00000000-0005-0000-0000-000001000000}"/>
    <cellStyle name="20% - Accent3" xfId="28" xr:uid="{00000000-0005-0000-0000-000002000000}"/>
    <cellStyle name="20% - Accent4" xfId="29" xr:uid="{00000000-0005-0000-0000-000003000000}"/>
    <cellStyle name="20% - Accent5" xfId="30" xr:uid="{00000000-0005-0000-0000-000004000000}"/>
    <cellStyle name="20% - Accent6" xfId="31" xr:uid="{00000000-0005-0000-0000-000005000000}"/>
    <cellStyle name="40% - Accent1" xfId="32" xr:uid="{00000000-0005-0000-0000-000006000000}"/>
    <cellStyle name="40% - Accent2" xfId="33" xr:uid="{00000000-0005-0000-0000-000007000000}"/>
    <cellStyle name="40% - Accent3" xfId="34" xr:uid="{00000000-0005-0000-0000-000008000000}"/>
    <cellStyle name="40% - Accent4" xfId="35" xr:uid="{00000000-0005-0000-0000-000009000000}"/>
    <cellStyle name="40% - Accent5" xfId="36" xr:uid="{00000000-0005-0000-0000-00000A000000}"/>
    <cellStyle name="40% - Accent6" xfId="37" xr:uid="{00000000-0005-0000-0000-00000B000000}"/>
    <cellStyle name="60% - Accent1" xfId="38" xr:uid="{00000000-0005-0000-0000-00000C000000}"/>
    <cellStyle name="60% - Accent2" xfId="39" xr:uid="{00000000-0005-0000-0000-00000D000000}"/>
    <cellStyle name="60% - Accent3" xfId="40" xr:uid="{00000000-0005-0000-0000-00000E000000}"/>
    <cellStyle name="60% - Accent4" xfId="41" xr:uid="{00000000-0005-0000-0000-00000F000000}"/>
    <cellStyle name="60% - Accent5" xfId="42" xr:uid="{00000000-0005-0000-0000-000010000000}"/>
    <cellStyle name="60% - Accent6" xfId="43" xr:uid="{00000000-0005-0000-0000-000011000000}"/>
    <cellStyle name="Accent1" xfId="44" xr:uid="{00000000-0005-0000-0000-000012000000}"/>
    <cellStyle name="Accent2" xfId="45" xr:uid="{00000000-0005-0000-0000-000013000000}"/>
    <cellStyle name="Accent3" xfId="46" xr:uid="{00000000-0005-0000-0000-000014000000}"/>
    <cellStyle name="Accent4" xfId="47" xr:uid="{00000000-0005-0000-0000-000015000000}"/>
    <cellStyle name="Accent5" xfId="48" xr:uid="{00000000-0005-0000-0000-000016000000}"/>
    <cellStyle name="Accent6" xfId="49" xr:uid="{00000000-0005-0000-0000-000017000000}"/>
    <cellStyle name="Bad" xfId="50" xr:uid="{00000000-0005-0000-0000-000018000000}"/>
    <cellStyle name="Calculation" xfId="51" xr:uid="{00000000-0005-0000-0000-000019000000}"/>
    <cellStyle name="Check Cell" xfId="52" xr:uid="{00000000-0005-0000-0000-00001A000000}"/>
    <cellStyle name="Explanatory Text" xfId="53" xr:uid="{00000000-0005-0000-0000-00001B000000}"/>
    <cellStyle name="Good" xfId="54" xr:uid="{00000000-0005-0000-0000-00001C000000}"/>
    <cellStyle name="Heading 1" xfId="55" xr:uid="{00000000-0005-0000-0000-00001D000000}"/>
    <cellStyle name="Heading 2" xfId="56" xr:uid="{00000000-0005-0000-0000-00001E000000}"/>
    <cellStyle name="Heading 3" xfId="57" xr:uid="{00000000-0005-0000-0000-00001F000000}"/>
    <cellStyle name="Heading 4" xfId="58" xr:uid="{00000000-0005-0000-0000-000020000000}"/>
    <cellStyle name="Input" xfId="59" xr:uid="{00000000-0005-0000-0000-000021000000}"/>
    <cellStyle name="Linked Cell" xfId="60" xr:uid="{00000000-0005-0000-0000-000022000000}"/>
    <cellStyle name="Moeda" xfId="13" builtinId="4"/>
    <cellStyle name="Moeda 2" xfId="5" xr:uid="{00000000-0005-0000-0000-000024000000}"/>
    <cellStyle name="Moeda 2 2" xfId="9" xr:uid="{00000000-0005-0000-0000-000025000000}"/>
    <cellStyle name="Moeda 2 3" xfId="23" xr:uid="{00000000-0005-0000-0000-000026000000}"/>
    <cellStyle name="Moeda 3" xfId="8" xr:uid="{00000000-0005-0000-0000-000027000000}"/>
    <cellStyle name="Moeda 3 10" xfId="463" xr:uid="{00000000-0005-0000-0000-000027000000}"/>
    <cellStyle name="Moeda 3 2" xfId="74" xr:uid="{00000000-0005-0000-0000-000028000000}"/>
    <cellStyle name="Moeda 3 2 2" xfId="91" xr:uid="{00000000-0005-0000-0000-000029000000}"/>
    <cellStyle name="Moeda 3 2 2 2" xfId="121" xr:uid="{00000000-0005-0000-0000-00002A000000}"/>
    <cellStyle name="Moeda 3 2 2 2 2" xfId="221" xr:uid="{00000000-0005-0000-0000-00002B000000}"/>
    <cellStyle name="Moeda 3 2 2 2 2 2" xfId="421" xr:uid="{00000000-0005-0000-0000-00002B000000}"/>
    <cellStyle name="Moeda 3 2 2 2 2 3" xfId="621" xr:uid="{00000000-0005-0000-0000-00002B000000}"/>
    <cellStyle name="Moeda 3 2 2 2 3" xfId="321" xr:uid="{00000000-0005-0000-0000-00002A000000}"/>
    <cellStyle name="Moeda 3 2 2 2 4" xfId="521" xr:uid="{00000000-0005-0000-0000-00002A000000}"/>
    <cellStyle name="Moeda 3 2 2 3" xfId="151" xr:uid="{00000000-0005-0000-0000-00002C000000}"/>
    <cellStyle name="Moeda 3 2 2 3 2" xfId="251" xr:uid="{00000000-0005-0000-0000-00002D000000}"/>
    <cellStyle name="Moeda 3 2 2 3 2 2" xfId="451" xr:uid="{00000000-0005-0000-0000-00002D000000}"/>
    <cellStyle name="Moeda 3 2 2 3 2 3" xfId="651" xr:uid="{00000000-0005-0000-0000-00002D000000}"/>
    <cellStyle name="Moeda 3 2 2 3 3" xfId="351" xr:uid="{00000000-0005-0000-0000-00002C000000}"/>
    <cellStyle name="Moeda 3 2 2 3 4" xfId="551" xr:uid="{00000000-0005-0000-0000-00002C000000}"/>
    <cellStyle name="Moeda 3 2 2 4" xfId="191" xr:uid="{00000000-0005-0000-0000-00002E000000}"/>
    <cellStyle name="Moeda 3 2 2 4 2" xfId="391" xr:uid="{00000000-0005-0000-0000-00002E000000}"/>
    <cellStyle name="Moeda 3 2 2 4 3" xfId="591" xr:uid="{00000000-0005-0000-0000-00002E000000}"/>
    <cellStyle name="Moeda 3 2 2 5" xfId="291" xr:uid="{00000000-0005-0000-0000-000029000000}"/>
    <cellStyle name="Moeda 3 2 2 6" xfId="491" xr:uid="{00000000-0005-0000-0000-000029000000}"/>
    <cellStyle name="Moeda 3 2 3" xfId="106" xr:uid="{00000000-0005-0000-0000-00002F000000}"/>
    <cellStyle name="Moeda 3 2 3 2" xfId="206" xr:uid="{00000000-0005-0000-0000-000030000000}"/>
    <cellStyle name="Moeda 3 2 3 2 2" xfId="406" xr:uid="{00000000-0005-0000-0000-000030000000}"/>
    <cellStyle name="Moeda 3 2 3 2 3" xfId="606" xr:uid="{00000000-0005-0000-0000-000030000000}"/>
    <cellStyle name="Moeda 3 2 3 3" xfId="306" xr:uid="{00000000-0005-0000-0000-00002F000000}"/>
    <cellStyle name="Moeda 3 2 3 4" xfId="506" xr:uid="{00000000-0005-0000-0000-00002F000000}"/>
    <cellStyle name="Moeda 3 2 4" xfId="136" xr:uid="{00000000-0005-0000-0000-000031000000}"/>
    <cellStyle name="Moeda 3 2 4 2" xfId="236" xr:uid="{00000000-0005-0000-0000-000032000000}"/>
    <cellStyle name="Moeda 3 2 4 2 2" xfId="436" xr:uid="{00000000-0005-0000-0000-000032000000}"/>
    <cellStyle name="Moeda 3 2 4 2 3" xfId="636" xr:uid="{00000000-0005-0000-0000-000032000000}"/>
    <cellStyle name="Moeda 3 2 4 3" xfId="336" xr:uid="{00000000-0005-0000-0000-000031000000}"/>
    <cellStyle name="Moeda 3 2 4 4" xfId="536" xr:uid="{00000000-0005-0000-0000-000031000000}"/>
    <cellStyle name="Moeda 3 2 5" xfId="176" xr:uid="{00000000-0005-0000-0000-000033000000}"/>
    <cellStyle name="Moeda 3 2 5 2" xfId="376" xr:uid="{00000000-0005-0000-0000-000033000000}"/>
    <cellStyle name="Moeda 3 2 5 3" xfId="576" xr:uid="{00000000-0005-0000-0000-000033000000}"/>
    <cellStyle name="Moeda 3 2 6" xfId="276" xr:uid="{00000000-0005-0000-0000-000028000000}"/>
    <cellStyle name="Moeda 3 2 7" xfId="476" xr:uid="{00000000-0005-0000-0000-000028000000}"/>
    <cellStyle name="Moeda 3 3" xfId="83" xr:uid="{00000000-0005-0000-0000-000034000000}"/>
    <cellStyle name="Moeda 3 3 2" xfId="98" xr:uid="{00000000-0005-0000-0000-000035000000}"/>
    <cellStyle name="Moeda 3 3 2 2" xfId="128" xr:uid="{00000000-0005-0000-0000-000036000000}"/>
    <cellStyle name="Moeda 3 3 2 2 2" xfId="228" xr:uid="{00000000-0005-0000-0000-000037000000}"/>
    <cellStyle name="Moeda 3 3 2 2 2 2" xfId="428" xr:uid="{00000000-0005-0000-0000-000037000000}"/>
    <cellStyle name="Moeda 3 3 2 2 2 3" xfId="628" xr:uid="{00000000-0005-0000-0000-000037000000}"/>
    <cellStyle name="Moeda 3 3 2 2 3" xfId="328" xr:uid="{00000000-0005-0000-0000-000036000000}"/>
    <cellStyle name="Moeda 3 3 2 2 4" xfId="528" xr:uid="{00000000-0005-0000-0000-000036000000}"/>
    <cellStyle name="Moeda 3 3 2 3" xfId="158" xr:uid="{00000000-0005-0000-0000-000038000000}"/>
    <cellStyle name="Moeda 3 3 2 3 2" xfId="258" xr:uid="{00000000-0005-0000-0000-000039000000}"/>
    <cellStyle name="Moeda 3 3 2 3 2 2" xfId="458" xr:uid="{00000000-0005-0000-0000-000039000000}"/>
    <cellStyle name="Moeda 3 3 2 3 2 3" xfId="658" xr:uid="{00000000-0005-0000-0000-000039000000}"/>
    <cellStyle name="Moeda 3 3 2 3 3" xfId="358" xr:uid="{00000000-0005-0000-0000-000038000000}"/>
    <cellStyle name="Moeda 3 3 2 3 4" xfId="558" xr:uid="{00000000-0005-0000-0000-000038000000}"/>
    <cellStyle name="Moeda 3 3 2 4" xfId="198" xr:uid="{00000000-0005-0000-0000-00003A000000}"/>
    <cellStyle name="Moeda 3 3 2 4 2" xfId="398" xr:uid="{00000000-0005-0000-0000-00003A000000}"/>
    <cellStyle name="Moeda 3 3 2 4 3" xfId="598" xr:uid="{00000000-0005-0000-0000-00003A000000}"/>
    <cellStyle name="Moeda 3 3 2 5" xfId="298" xr:uid="{00000000-0005-0000-0000-000035000000}"/>
    <cellStyle name="Moeda 3 3 2 6" xfId="498" xr:uid="{00000000-0005-0000-0000-000035000000}"/>
    <cellStyle name="Moeda 3 3 3" xfId="113" xr:uid="{00000000-0005-0000-0000-00003B000000}"/>
    <cellStyle name="Moeda 3 3 3 2" xfId="213" xr:uid="{00000000-0005-0000-0000-00003C000000}"/>
    <cellStyle name="Moeda 3 3 3 2 2" xfId="413" xr:uid="{00000000-0005-0000-0000-00003C000000}"/>
    <cellStyle name="Moeda 3 3 3 2 3" xfId="613" xr:uid="{00000000-0005-0000-0000-00003C000000}"/>
    <cellStyle name="Moeda 3 3 3 3" xfId="313" xr:uid="{00000000-0005-0000-0000-00003B000000}"/>
    <cellStyle name="Moeda 3 3 3 4" xfId="513" xr:uid="{00000000-0005-0000-0000-00003B000000}"/>
    <cellStyle name="Moeda 3 3 4" xfId="143" xr:uid="{00000000-0005-0000-0000-00003D000000}"/>
    <cellStyle name="Moeda 3 3 4 2" xfId="243" xr:uid="{00000000-0005-0000-0000-00003E000000}"/>
    <cellStyle name="Moeda 3 3 4 2 2" xfId="443" xr:uid="{00000000-0005-0000-0000-00003E000000}"/>
    <cellStyle name="Moeda 3 3 4 2 3" xfId="643" xr:uid="{00000000-0005-0000-0000-00003E000000}"/>
    <cellStyle name="Moeda 3 3 4 3" xfId="343" xr:uid="{00000000-0005-0000-0000-00003D000000}"/>
    <cellStyle name="Moeda 3 3 4 4" xfId="543" xr:uid="{00000000-0005-0000-0000-00003D000000}"/>
    <cellStyle name="Moeda 3 3 5" xfId="183" xr:uid="{00000000-0005-0000-0000-00003F000000}"/>
    <cellStyle name="Moeda 3 3 5 2" xfId="383" xr:uid="{00000000-0005-0000-0000-00003F000000}"/>
    <cellStyle name="Moeda 3 3 5 3" xfId="583" xr:uid="{00000000-0005-0000-0000-00003F000000}"/>
    <cellStyle name="Moeda 3 3 6" xfId="283" xr:uid="{00000000-0005-0000-0000-000034000000}"/>
    <cellStyle name="Moeda 3 3 7" xfId="483" xr:uid="{00000000-0005-0000-0000-000034000000}"/>
    <cellStyle name="Moeda 3 4" xfId="87" xr:uid="{00000000-0005-0000-0000-000040000000}"/>
    <cellStyle name="Moeda 3 4 2" xfId="117" xr:uid="{00000000-0005-0000-0000-000041000000}"/>
    <cellStyle name="Moeda 3 4 2 2" xfId="217" xr:uid="{00000000-0005-0000-0000-000042000000}"/>
    <cellStyle name="Moeda 3 4 2 2 2" xfId="417" xr:uid="{00000000-0005-0000-0000-000042000000}"/>
    <cellStyle name="Moeda 3 4 2 2 3" xfId="617" xr:uid="{00000000-0005-0000-0000-000042000000}"/>
    <cellStyle name="Moeda 3 4 2 3" xfId="317" xr:uid="{00000000-0005-0000-0000-000041000000}"/>
    <cellStyle name="Moeda 3 4 2 4" xfId="517" xr:uid="{00000000-0005-0000-0000-000041000000}"/>
    <cellStyle name="Moeda 3 4 3" xfId="147" xr:uid="{00000000-0005-0000-0000-000043000000}"/>
    <cellStyle name="Moeda 3 4 3 2" xfId="247" xr:uid="{00000000-0005-0000-0000-000044000000}"/>
    <cellStyle name="Moeda 3 4 3 2 2" xfId="447" xr:uid="{00000000-0005-0000-0000-000044000000}"/>
    <cellStyle name="Moeda 3 4 3 2 3" xfId="647" xr:uid="{00000000-0005-0000-0000-000044000000}"/>
    <cellStyle name="Moeda 3 4 3 3" xfId="347" xr:uid="{00000000-0005-0000-0000-000043000000}"/>
    <cellStyle name="Moeda 3 4 3 4" xfId="547" xr:uid="{00000000-0005-0000-0000-000043000000}"/>
    <cellStyle name="Moeda 3 4 4" xfId="187" xr:uid="{00000000-0005-0000-0000-000045000000}"/>
    <cellStyle name="Moeda 3 4 4 2" xfId="387" xr:uid="{00000000-0005-0000-0000-000045000000}"/>
    <cellStyle name="Moeda 3 4 4 3" xfId="587" xr:uid="{00000000-0005-0000-0000-000045000000}"/>
    <cellStyle name="Moeda 3 4 5" xfId="287" xr:uid="{00000000-0005-0000-0000-000040000000}"/>
    <cellStyle name="Moeda 3 4 6" xfId="487" xr:uid="{00000000-0005-0000-0000-000040000000}"/>
    <cellStyle name="Moeda 3 5" xfId="102" xr:uid="{00000000-0005-0000-0000-000046000000}"/>
    <cellStyle name="Moeda 3 5 2" xfId="202" xr:uid="{00000000-0005-0000-0000-000047000000}"/>
    <cellStyle name="Moeda 3 5 2 2" xfId="402" xr:uid="{00000000-0005-0000-0000-000047000000}"/>
    <cellStyle name="Moeda 3 5 2 3" xfId="602" xr:uid="{00000000-0005-0000-0000-000047000000}"/>
    <cellStyle name="Moeda 3 5 3" xfId="302" xr:uid="{00000000-0005-0000-0000-000046000000}"/>
    <cellStyle name="Moeda 3 5 4" xfId="502" xr:uid="{00000000-0005-0000-0000-000046000000}"/>
    <cellStyle name="Moeda 3 6" xfId="132" xr:uid="{00000000-0005-0000-0000-000048000000}"/>
    <cellStyle name="Moeda 3 6 2" xfId="232" xr:uid="{00000000-0005-0000-0000-000049000000}"/>
    <cellStyle name="Moeda 3 6 2 2" xfId="432" xr:uid="{00000000-0005-0000-0000-000049000000}"/>
    <cellStyle name="Moeda 3 6 2 3" xfId="632" xr:uid="{00000000-0005-0000-0000-000049000000}"/>
    <cellStyle name="Moeda 3 6 3" xfId="332" xr:uid="{00000000-0005-0000-0000-000048000000}"/>
    <cellStyle name="Moeda 3 6 4" xfId="532" xr:uid="{00000000-0005-0000-0000-000048000000}"/>
    <cellStyle name="Moeda 3 7" xfId="25" xr:uid="{00000000-0005-0000-0000-00004A000000}"/>
    <cellStyle name="Moeda 3 7 2" xfId="172" xr:uid="{00000000-0005-0000-0000-00004B000000}"/>
    <cellStyle name="Moeda 3 7 2 2" xfId="372" xr:uid="{00000000-0005-0000-0000-00004B000000}"/>
    <cellStyle name="Moeda 3 7 2 3" xfId="572" xr:uid="{00000000-0005-0000-0000-00004B000000}"/>
    <cellStyle name="Moeda 3 7 3" xfId="272" xr:uid="{00000000-0005-0000-0000-00004A000000}"/>
    <cellStyle name="Moeda 3 7 4" xfId="472" xr:uid="{00000000-0005-0000-0000-00004A000000}"/>
    <cellStyle name="Moeda 3 8" xfId="163" xr:uid="{00000000-0005-0000-0000-00004C000000}"/>
    <cellStyle name="Moeda 3 8 2" xfId="363" xr:uid="{00000000-0005-0000-0000-00004C000000}"/>
    <cellStyle name="Moeda 3 8 3" xfId="563" xr:uid="{00000000-0005-0000-0000-00004C000000}"/>
    <cellStyle name="Moeda 3 9" xfId="263" xr:uid="{00000000-0005-0000-0000-000027000000}"/>
    <cellStyle name="Moeda 4" xfId="14" xr:uid="{00000000-0005-0000-0000-00004D000000}"/>
    <cellStyle name="Moeda 4 2" xfId="167" xr:uid="{00000000-0005-0000-0000-00004E000000}"/>
    <cellStyle name="Moeda 4 2 2" xfId="367" xr:uid="{00000000-0005-0000-0000-00004E000000}"/>
    <cellStyle name="Moeda 4 2 3" xfId="567" xr:uid="{00000000-0005-0000-0000-00004E000000}"/>
    <cellStyle name="Moeda 4 3" xfId="267" xr:uid="{00000000-0005-0000-0000-00004D000000}"/>
    <cellStyle name="Moeda 4 4" xfId="467" xr:uid="{00000000-0005-0000-0000-00004D000000}"/>
    <cellStyle name="Moeda 5" xfId="166" xr:uid="{00000000-0005-0000-0000-00004F000000}"/>
    <cellStyle name="Moeda 5 2" xfId="366" xr:uid="{00000000-0005-0000-0000-00004F000000}"/>
    <cellStyle name="Moeda 5 3" xfId="566" xr:uid="{00000000-0005-0000-0000-00004F000000}"/>
    <cellStyle name="Moeda 6" xfId="266" xr:uid="{00000000-0005-0000-0000-000032010000}"/>
    <cellStyle name="Moeda 7" xfId="466" xr:uid="{00000000-0005-0000-0000-0000FA010000}"/>
    <cellStyle name="Neutral" xfId="61" xr:uid="{00000000-0005-0000-0000-000050000000}"/>
    <cellStyle name="Normal" xfId="0" builtinId="0"/>
    <cellStyle name="Normal 2" xfId="1" xr:uid="{00000000-0005-0000-0000-000052000000}"/>
    <cellStyle name="Normal 2 2" xfId="19" xr:uid="{00000000-0005-0000-0000-000053000000}"/>
    <cellStyle name="Normal 3" xfId="18" xr:uid="{00000000-0005-0000-0000-000054000000}"/>
    <cellStyle name="Normal 4" xfId="21" xr:uid="{00000000-0005-0000-0000-000055000000}"/>
    <cellStyle name="Normal 4 2" xfId="63" xr:uid="{00000000-0005-0000-0000-000056000000}"/>
    <cellStyle name="Normal 4 3" xfId="62" xr:uid="{00000000-0005-0000-0000-000057000000}"/>
    <cellStyle name="Normal 5" xfId="22" xr:uid="{00000000-0005-0000-0000-000058000000}"/>
    <cellStyle name="Normal 5 2" xfId="65" xr:uid="{00000000-0005-0000-0000-000059000000}"/>
    <cellStyle name="Normal 5 3" xfId="64" xr:uid="{00000000-0005-0000-0000-00005A000000}"/>
    <cellStyle name="Normal 6" xfId="77" xr:uid="{00000000-0005-0000-0000-00005B000000}"/>
    <cellStyle name="Normal 6 2" xfId="81" xr:uid="{00000000-0005-0000-0000-00005C000000}"/>
    <cellStyle name="Normal 7" xfId="17" xr:uid="{00000000-0005-0000-0000-00005D000000}"/>
    <cellStyle name="Normal 7 2" xfId="170" xr:uid="{00000000-0005-0000-0000-00005E000000}"/>
    <cellStyle name="Normal 7 2 2" xfId="370" xr:uid="{00000000-0005-0000-0000-00005E000000}"/>
    <cellStyle name="Normal 7 2 3" xfId="570" xr:uid="{00000000-0005-0000-0000-00005E000000}"/>
    <cellStyle name="Normal 7 3" xfId="270" xr:uid="{00000000-0005-0000-0000-00005D000000}"/>
    <cellStyle name="Normal 7 4" xfId="470" xr:uid="{00000000-0005-0000-0000-00005D000000}"/>
    <cellStyle name="Note" xfId="66" xr:uid="{00000000-0005-0000-0000-00005F000000}"/>
    <cellStyle name="Output" xfId="67" xr:uid="{00000000-0005-0000-0000-000060000000}"/>
    <cellStyle name="Porcentagem 2" xfId="12" xr:uid="{00000000-0005-0000-0000-000061000000}"/>
    <cellStyle name="Separador de milhares 2" xfId="2" xr:uid="{00000000-0005-0000-0000-000062000000}"/>
    <cellStyle name="Separador de milhares 2 2" xfId="7" xr:uid="{00000000-0005-0000-0000-000063000000}"/>
    <cellStyle name="Separador de milhares 2 2 2" xfId="11" xr:uid="{00000000-0005-0000-0000-000064000000}"/>
    <cellStyle name="Separador de milhares 2 2 2 2" xfId="126" xr:uid="{00000000-0005-0000-0000-000065000000}"/>
    <cellStyle name="Separador de milhares 2 2 2 2 2" xfId="226" xr:uid="{00000000-0005-0000-0000-000066000000}"/>
    <cellStyle name="Separador de milhares 2 2 2 2 2 2" xfId="426" xr:uid="{00000000-0005-0000-0000-000066000000}"/>
    <cellStyle name="Separador de milhares 2 2 2 2 2 3" xfId="626" xr:uid="{00000000-0005-0000-0000-000066000000}"/>
    <cellStyle name="Separador de milhares 2 2 2 2 3" xfId="326" xr:uid="{00000000-0005-0000-0000-000065000000}"/>
    <cellStyle name="Separador de milhares 2 2 2 2 4" xfId="526" xr:uid="{00000000-0005-0000-0000-000065000000}"/>
    <cellStyle name="Separador de milhares 2 2 2 3" xfId="156" xr:uid="{00000000-0005-0000-0000-000067000000}"/>
    <cellStyle name="Separador de milhares 2 2 2 3 2" xfId="256" xr:uid="{00000000-0005-0000-0000-000068000000}"/>
    <cellStyle name="Separador de milhares 2 2 2 3 2 2" xfId="456" xr:uid="{00000000-0005-0000-0000-000068000000}"/>
    <cellStyle name="Separador de milhares 2 2 2 3 2 3" xfId="656" xr:uid="{00000000-0005-0000-0000-000068000000}"/>
    <cellStyle name="Separador de milhares 2 2 2 3 3" xfId="356" xr:uid="{00000000-0005-0000-0000-000067000000}"/>
    <cellStyle name="Separador de milhares 2 2 2 3 4" xfId="556" xr:uid="{00000000-0005-0000-0000-000067000000}"/>
    <cellStyle name="Separador de milhares 2 2 2 4" xfId="96" xr:uid="{00000000-0005-0000-0000-000069000000}"/>
    <cellStyle name="Separador de milhares 2 2 2 4 2" xfId="196" xr:uid="{00000000-0005-0000-0000-00006A000000}"/>
    <cellStyle name="Separador de milhares 2 2 2 4 2 2" xfId="396" xr:uid="{00000000-0005-0000-0000-00006A000000}"/>
    <cellStyle name="Separador de milhares 2 2 2 4 2 3" xfId="596" xr:uid="{00000000-0005-0000-0000-00006A000000}"/>
    <cellStyle name="Separador de milhares 2 2 2 4 3" xfId="296" xr:uid="{00000000-0005-0000-0000-000069000000}"/>
    <cellStyle name="Separador de milhares 2 2 2 4 4" xfId="496" xr:uid="{00000000-0005-0000-0000-000069000000}"/>
    <cellStyle name="Separador de milhares 2 2 2 5" xfId="165" xr:uid="{00000000-0005-0000-0000-00006B000000}"/>
    <cellStyle name="Separador de milhares 2 2 2 5 2" xfId="365" xr:uid="{00000000-0005-0000-0000-00006B000000}"/>
    <cellStyle name="Separador de milhares 2 2 2 5 3" xfId="565" xr:uid="{00000000-0005-0000-0000-00006B000000}"/>
    <cellStyle name="Separador de milhares 2 2 2 6" xfId="265" xr:uid="{00000000-0005-0000-0000-000064000000}"/>
    <cellStyle name="Separador de milhares 2 2 2 7" xfId="465" xr:uid="{00000000-0005-0000-0000-000064000000}"/>
    <cellStyle name="Separador de milhares 2 2 3" xfId="16" xr:uid="{00000000-0005-0000-0000-00006C000000}"/>
    <cellStyle name="Separador de milhares 2 2 3 2" xfId="111" xr:uid="{00000000-0005-0000-0000-00006D000000}"/>
    <cellStyle name="Separador de milhares 2 2 3 2 2" xfId="211" xr:uid="{00000000-0005-0000-0000-00006E000000}"/>
    <cellStyle name="Separador de milhares 2 2 3 2 2 2" xfId="411" xr:uid="{00000000-0005-0000-0000-00006E000000}"/>
    <cellStyle name="Separador de milhares 2 2 3 2 2 3" xfId="611" xr:uid="{00000000-0005-0000-0000-00006E000000}"/>
    <cellStyle name="Separador de milhares 2 2 3 2 3" xfId="311" xr:uid="{00000000-0005-0000-0000-00006D000000}"/>
    <cellStyle name="Separador de milhares 2 2 3 2 4" xfId="511" xr:uid="{00000000-0005-0000-0000-00006D000000}"/>
    <cellStyle name="Separador de milhares 2 2 3 3" xfId="169" xr:uid="{00000000-0005-0000-0000-00006F000000}"/>
    <cellStyle name="Separador de milhares 2 2 3 3 2" xfId="369" xr:uid="{00000000-0005-0000-0000-00006F000000}"/>
    <cellStyle name="Separador de milhares 2 2 3 3 3" xfId="569" xr:uid="{00000000-0005-0000-0000-00006F000000}"/>
    <cellStyle name="Separador de milhares 2 2 3 4" xfId="269" xr:uid="{00000000-0005-0000-0000-00006C000000}"/>
    <cellStyle name="Separador de milhares 2 2 3 5" xfId="469" xr:uid="{00000000-0005-0000-0000-00006C000000}"/>
    <cellStyle name="Separador de milhares 2 2 4" xfId="141" xr:uid="{00000000-0005-0000-0000-000070000000}"/>
    <cellStyle name="Separador de milhares 2 2 4 2" xfId="241" xr:uid="{00000000-0005-0000-0000-000071000000}"/>
    <cellStyle name="Separador de milhares 2 2 4 2 2" xfId="441" xr:uid="{00000000-0005-0000-0000-000071000000}"/>
    <cellStyle name="Separador de milhares 2 2 4 2 3" xfId="641" xr:uid="{00000000-0005-0000-0000-000071000000}"/>
    <cellStyle name="Separador de milhares 2 2 4 3" xfId="341" xr:uid="{00000000-0005-0000-0000-000070000000}"/>
    <cellStyle name="Separador de milhares 2 2 4 4" xfId="541" xr:uid="{00000000-0005-0000-0000-000070000000}"/>
    <cellStyle name="Separador de milhares 2 2 5" xfId="80" xr:uid="{00000000-0005-0000-0000-000072000000}"/>
    <cellStyle name="Separador de milhares 2 2 5 2" xfId="181" xr:uid="{00000000-0005-0000-0000-000073000000}"/>
    <cellStyle name="Separador de milhares 2 2 5 2 2" xfId="381" xr:uid="{00000000-0005-0000-0000-000073000000}"/>
    <cellStyle name="Separador de milhares 2 2 5 2 3" xfId="581" xr:uid="{00000000-0005-0000-0000-000073000000}"/>
    <cellStyle name="Separador de milhares 2 2 5 3" xfId="281" xr:uid="{00000000-0005-0000-0000-000072000000}"/>
    <cellStyle name="Separador de milhares 2 2 5 4" xfId="481" xr:uid="{00000000-0005-0000-0000-000072000000}"/>
    <cellStyle name="Separador de milhares 2 2 6" xfId="162" xr:uid="{00000000-0005-0000-0000-000074000000}"/>
    <cellStyle name="Separador de milhares 2 2 6 2" xfId="362" xr:uid="{00000000-0005-0000-0000-000074000000}"/>
    <cellStyle name="Separador de milhares 2 2 6 3" xfId="562" xr:uid="{00000000-0005-0000-0000-000074000000}"/>
    <cellStyle name="Separador de milhares 2 2 7" xfId="262" xr:uid="{00000000-0005-0000-0000-000063000000}"/>
    <cellStyle name="Separador de milhares 2 2 8" xfId="462" xr:uid="{00000000-0005-0000-0000-000063000000}"/>
    <cellStyle name="Separador de milhares 2 3" xfId="6" xr:uid="{00000000-0005-0000-0000-000075000000}"/>
    <cellStyle name="Separador de milhares 2 3 2" xfId="10" xr:uid="{00000000-0005-0000-0000-000076000000}"/>
    <cellStyle name="Separador de milhares 2 3 2 2" xfId="125" xr:uid="{00000000-0005-0000-0000-000077000000}"/>
    <cellStyle name="Separador de milhares 2 3 2 2 2" xfId="225" xr:uid="{00000000-0005-0000-0000-000078000000}"/>
    <cellStyle name="Separador de milhares 2 3 2 2 2 2" xfId="425" xr:uid="{00000000-0005-0000-0000-000078000000}"/>
    <cellStyle name="Separador de milhares 2 3 2 2 2 3" xfId="625" xr:uid="{00000000-0005-0000-0000-000078000000}"/>
    <cellStyle name="Separador de milhares 2 3 2 2 3" xfId="325" xr:uid="{00000000-0005-0000-0000-000077000000}"/>
    <cellStyle name="Separador de milhares 2 3 2 2 4" xfId="525" xr:uid="{00000000-0005-0000-0000-000077000000}"/>
    <cellStyle name="Separador de milhares 2 3 2 3" xfId="155" xr:uid="{00000000-0005-0000-0000-000079000000}"/>
    <cellStyle name="Separador de milhares 2 3 2 3 2" xfId="255" xr:uid="{00000000-0005-0000-0000-00007A000000}"/>
    <cellStyle name="Separador de milhares 2 3 2 3 2 2" xfId="455" xr:uid="{00000000-0005-0000-0000-00007A000000}"/>
    <cellStyle name="Separador de milhares 2 3 2 3 2 3" xfId="655" xr:uid="{00000000-0005-0000-0000-00007A000000}"/>
    <cellStyle name="Separador de milhares 2 3 2 3 3" xfId="355" xr:uid="{00000000-0005-0000-0000-000079000000}"/>
    <cellStyle name="Separador de milhares 2 3 2 3 4" xfId="555" xr:uid="{00000000-0005-0000-0000-000079000000}"/>
    <cellStyle name="Separador de milhares 2 3 2 4" xfId="95" xr:uid="{00000000-0005-0000-0000-00007B000000}"/>
    <cellStyle name="Separador de milhares 2 3 2 4 2" xfId="195" xr:uid="{00000000-0005-0000-0000-00007C000000}"/>
    <cellStyle name="Separador de milhares 2 3 2 4 2 2" xfId="395" xr:uid="{00000000-0005-0000-0000-00007C000000}"/>
    <cellStyle name="Separador de milhares 2 3 2 4 2 3" xfId="595" xr:uid="{00000000-0005-0000-0000-00007C000000}"/>
    <cellStyle name="Separador de milhares 2 3 2 4 3" xfId="295" xr:uid="{00000000-0005-0000-0000-00007B000000}"/>
    <cellStyle name="Separador de milhares 2 3 2 4 4" xfId="495" xr:uid="{00000000-0005-0000-0000-00007B000000}"/>
    <cellStyle name="Separador de milhares 2 3 2 5" xfId="164" xr:uid="{00000000-0005-0000-0000-00007D000000}"/>
    <cellStyle name="Separador de milhares 2 3 2 5 2" xfId="364" xr:uid="{00000000-0005-0000-0000-00007D000000}"/>
    <cellStyle name="Separador de milhares 2 3 2 5 3" xfId="564" xr:uid="{00000000-0005-0000-0000-00007D000000}"/>
    <cellStyle name="Separador de milhares 2 3 2 6" xfId="264" xr:uid="{00000000-0005-0000-0000-000076000000}"/>
    <cellStyle name="Separador de milhares 2 3 2 7" xfId="464" xr:uid="{00000000-0005-0000-0000-000076000000}"/>
    <cellStyle name="Separador de milhares 2 3 3" xfId="15" xr:uid="{00000000-0005-0000-0000-00007E000000}"/>
    <cellStyle name="Separador de milhares 2 3 3 2" xfId="110" xr:uid="{00000000-0005-0000-0000-00007F000000}"/>
    <cellStyle name="Separador de milhares 2 3 3 2 2" xfId="210" xr:uid="{00000000-0005-0000-0000-000080000000}"/>
    <cellStyle name="Separador de milhares 2 3 3 2 2 2" xfId="410" xr:uid="{00000000-0005-0000-0000-000080000000}"/>
    <cellStyle name="Separador de milhares 2 3 3 2 2 3" xfId="610" xr:uid="{00000000-0005-0000-0000-000080000000}"/>
    <cellStyle name="Separador de milhares 2 3 3 2 3" xfId="310" xr:uid="{00000000-0005-0000-0000-00007F000000}"/>
    <cellStyle name="Separador de milhares 2 3 3 2 4" xfId="510" xr:uid="{00000000-0005-0000-0000-00007F000000}"/>
    <cellStyle name="Separador de milhares 2 3 3 3" xfId="168" xr:uid="{00000000-0005-0000-0000-000081000000}"/>
    <cellStyle name="Separador de milhares 2 3 3 3 2" xfId="368" xr:uid="{00000000-0005-0000-0000-000081000000}"/>
    <cellStyle name="Separador de milhares 2 3 3 3 3" xfId="568" xr:uid="{00000000-0005-0000-0000-000081000000}"/>
    <cellStyle name="Separador de milhares 2 3 3 4" xfId="268" xr:uid="{00000000-0005-0000-0000-00007E000000}"/>
    <cellStyle name="Separador de milhares 2 3 3 5" xfId="468" xr:uid="{00000000-0005-0000-0000-00007E000000}"/>
    <cellStyle name="Separador de milhares 2 3 4" xfId="140" xr:uid="{00000000-0005-0000-0000-000082000000}"/>
    <cellStyle name="Separador de milhares 2 3 4 2" xfId="240" xr:uid="{00000000-0005-0000-0000-000083000000}"/>
    <cellStyle name="Separador de milhares 2 3 4 2 2" xfId="440" xr:uid="{00000000-0005-0000-0000-000083000000}"/>
    <cellStyle name="Separador de milhares 2 3 4 2 3" xfId="640" xr:uid="{00000000-0005-0000-0000-000083000000}"/>
    <cellStyle name="Separador de milhares 2 3 4 3" xfId="340" xr:uid="{00000000-0005-0000-0000-000082000000}"/>
    <cellStyle name="Separador de milhares 2 3 4 4" xfId="540" xr:uid="{00000000-0005-0000-0000-000082000000}"/>
    <cellStyle name="Separador de milhares 2 3 5" xfId="79" xr:uid="{00000000-0005-0000-0000-000084000000}"/>
    <cellStyle name="Separador de milhares 2 3 5 2" xfId="180" xr:uid="{00000000-0005-0000-0000-000085000000}"/>
    <cellStyle name="Separador de milhares 2 3 5 2 2" xfId="380" xr:uid="{00000000-0005-0000-0000-000085000000}"/>
    <cellStyle name="Separador de milhares 2 3 5 2 3" xfId="580" xr:uid="{00000000-0005-0000-0000-000085000000}"/>
    <cellStyle name="Separador de milhares 2 3 5 3" xfId="280" xr:uid="{00000000-0005-0000-0000-000084000000}"/>
    <cellStyle name="Separador de milhares 2 3 5 4" xfId="480" xr:uid="{00000000-0005-0000-0000-000084000000}"/>
    <cellStyle name="Separador de milhares 2 3 6" xfId="161" xr:uid="{00000000-0005-0000-0000-000086000000}"/>
    <cellStyle name="Separador de milhares 2 3 6 2" xfId="361" xr:uid="{00000000-0005-0000-0000-000086000000}"/>
    <cellStyle name="Separador de milhares 2 3 6 3" xfId="561" xr:uid="{00000000-0005-0000-0000-000086000000}"/>
    <cellStyle name="Separador de milhares 2 3 7" xfId="261" xr:uid="{00000000-0005-0000-0000-000075000000}"/>
    <cellStyle name="Separador de milhares 2 3 8" xfId="461" xr:uid="{00000000-0005-0000-0000-000075000000}"/>
    <cellStyle name="Separador de milhares 2 4" xfId="94" xr:uid="{00000000-0005-0000-0000-000087000000}"/>
    <cellStyle name="Separador de milhares 2 4 2" xfId="124" xr:uid="{00000000-0005-0000-0000-000088000000}"/>
    <cellStyle name="Separador de milhares 2 4 2 2" xfId="224" xr:uid="{00000000-0005-0000-0000-000089000000}"/>
    <cellStyle name="Separador de milhares 2 4 2 2 2" xfId="424" xr:uid="{00000000-0005-0000-0000-000089000000}"/>
    <cellStyle name="Separador de milhares 2 4 2 2 3" xfId="624" xr:uid="{00000000-0005-0000-0000-000089000000}"/>
    <cellStyle name="Separador de milhares 2 4 2 3" xfId="324" xr:uid="{00000000-0005-0000-0000-000088000000}"/>
    <cellStyle name="Separador de milhares 2 4 2 4" xfId="524" xr:uid="{00000000-0005-0000-0000-000088000000}"/>
    <cellStyle name="Separador de milhares 2 4 3" xfId="154" xr:uid="{00000000-0005-0000-0000-00008A000000}"/>
    <cellStyle name="Separador de milhares 2 4 3 2" xfId="254" xr:uid="{00000000-0005-0000-0000-00008B000000}"/>
    <cellStyle name="Separador de milhares 2 4 3 2 2" xfId="454" xr:uid="{00000000-0005-0000-0000-00008B000000}"/>
    <cellStyle name="Separador de milhares 2 4 3 2 3" xfId="654" xr:uid="{00000000-0005-0000-0000-00008B000000}"/>
    <cellStyle name="Separador de milhares 2 4 3 3" xfId="354" xr:uid="{00000000-0005-0000-0000-00008A000000}"/>
    <cellStyle name="Separador de milhares 2 4 3 4" xfId="554" xr:uid="{00000000-0005-0000-0000-00008A000000}"/>
    <cellStyle name="Separador de milhares 2 4 4" xfId="194" xr:uid="{00000000-0005-0000-0000-00008C000000}"/>
    <cellStyle name="Separador de milhares 2 4 4 2" xfId="394" xr:uid="{00000000-0005-0000-0000-00008C000000}"/>
    <cellStyle name="Separador de milhares 2 4 4 3" xfId="594" xr:uid="{00000000-0005-0000-0000-00008C000000}"/>
    <cellStyle name="Separador de milhares 2 4 5" xfId="294" xr:uid="{00000000-0005-0000-0000-000087000000}"/>
    <cellStyle name="Separador de milhares 2 4 6" xfId="494" xr:uid="{00000000-0005-0000-0000-000087000000}"/>
    <cellStyle name="Separador de milhares 2 5" xfId="109" xr:uid="{00000000-0005-0000-0000-00008D000000}"/>
    <cellStyle name="Separador de milhares 2 5 2" xfId="209" xr:uid="{00000000-0005-0000-0000-00008E000000}"/>
    <cellStyle name="Separador de milhares 2 5 2 2" xfId="409" xr:uid="{00000000-0005-0000-0000-00008E000000}"/>
    <cellStyle name="Separador de milhares 2 5 2 3" xfId="609" xr:uid="{00000000-0005-0000-0000-00008E000000}"/>
    <cellStyle name="Separador de milhares 2 5 3" xfId="309" xr:uid="{00000000-0005-0000-0000-00008D000000}"/>
    <cellStyle name="Separador de milhares 2 5 4" xfId="509" xr:uid="{00000000-0005-0000-0000-00008D000000}"/>
    <cellStyle name="Separador de milhares 2 6" xfId="139" xr:uid="{00000000-0005-0000-0000-00008F000000}"/>
    <cellStyle name="Separador de milhares 2 6 2" xfId="239" xr:uid="{00000000-0005-0000-0000-000090000000}"/>
    <cellStyle name="Separador de milhares 2 6 2 2" xfId="439" xr:uid="{00000000-0005-0000-0000-000090000000}"/>
    <cellStyle name="Separador de milhares 2 6 2 3" xfId="639" xr:uid="{00000000-0005-0000-0000-000090000000}"/>
    <cellStyle name="Separador de milhares 2 6 3" xfId="339" xr:uid="{00000000-0005-0000-0000-00008F000000}"/>
    <cellStyle name="Separador de milhares 2 6 4" xfId="539" xr:uid="{00000000-0005-0000-0000-00008F000000}"/>
    <cellStyle name="Separador de milhares 2 7" xfId="78" xr:uid="{00000000-0005-0000-0000-000091000000}"/>
    <cellStyle name="Separador de milhares 2 7 2" xfId="179" xr:uid="{00000000-0005-0000-0000-000092000000}"/>
    <cellStyle name="Separador de milhares 2 7 2 2" xfId="379" xr:uid="{00000000-0005-0000-0000-000092000000}"/>
    <cellStyle name="Separador de milhares 2 7 2 3" xfId="579" xr:uid="{00000000-0005-0000-0000-000092000000}"/>
    <cellStyle name="Separador de milhares 2 7 3" xfId="279" xr:uid="{00000000-0005-0000-0000-000091000000}"/>
    <cellStyle name="Separador de milhares 2 7 4" xfId="479" xr:uid="{00000000-0005-0000-0000-000091000000}"/>
    <cellStyle name="Separador de milhares 3" xfId="3" xr:uid="{00000000-0005-0000-0000-000093000000}"/>
    <cellStyle name="Title" xfId="68" xr:uid="{00000000-0005-0000-0000-000094000000}"/>
    <cellStyle name="Título 5" xfId="4" xr:uid="{00000000-0005-0000-0000-000095000000}"/>
    <cellStyle name="Total 2" xfId="69" xr:uid="{00000000-0005-0000-0000-000096000000}"/>
    <cellStyle name="Vírgula 2" xfId="20" xr:uid="{00000000-0005-0000-0000-000097000000}"/>
    <cellStyle name="Vírgula 3" xfId="24" xr:uid="{00000000-0005-0000-0000-000098000000}"/>
    <cellStyle name="Vírgula 3 10" xfId="271" xr:uid="{00000000-0005-0000-0000-000098000000}"/>
    <cellStyle name="Vírgula 3 11" xfId="471" xr:uid="{00000000-0005-0000-0000-000098000000}"/>
    <cellStyle name="Vírgula 3 2" xfId="71" xr:uid="{00000000-0005-0000-0000-000099000000}"/>
    <cellStyle name="Vírgula 3 2 2" xfId="76" xr:uid="{00000000-0005-0000-0000-00009A000000}"/>
    <cellStyle name="Vírgula 3 2 2 2" xfId="93" xr:uid="{00000000-0005-0000-0000-00009B000000}"/>
    <cellStyle name="Vírgula 3 2 2 2 2" xfId="123" xr:uid="{00000000-0005-0000-0000-00009C000000}"/>
    <cellStyle name="Vírgula 3 2 2 2 2 2" xfId="223" xr:uid="{00000000-0005-0000-0000-00009D000000}"/>
    <cellStyle name="Vírgula 3 2 2 2 2 2 2" xfId="423" xr:uid="{00000000-0005-0000-0000-00009D000000}"/>
    <cellStyle name="Vírgula 3 2 2 2 2 2 3" xfId="623" xr:uid="{00000000-0005-0000-0000-00009D000000}"/>
    <cellStyle name="Vírgula 3 2 2 2 2 3" xfId="323" xr:uid="{00000000-0005-0000-0000-00009C000000}"/>
    <cellStyle name="Vírgula 3 2 2 2 2 4" xfId="523" xr:uid="{00000000-0005-0000-0000-00009C000000}"/>
    <cellStyle name="Vírgula 3 2 2 2 3" xfId="153" xr:uid="{00000000-0005-0000-0000-00009E000000}"/>
    <cellStyle name="Vírgula 3 2 2 2 3 2" xfId="253" xr:uid="{00000000-0005-0000-0000-00009F000000}"/>
    <cellStyle name="Vírgula 3 2 2 2 3 2 2" xfId="453" xr:uid="{00000000-0005-0000-0000-00009F000000}"/>
    <cellStyle name="Vírgula 3 2 2 2 3 2 3" xfId="653" xr:uid="{00000000-0005-0000-0000-00009F000000}"/>
    <cellStyle name="Vírgula 3 2 2 2 3 3" xfId="353" xr:uid="{00000000-0005-0000-0000-00009E000000}"/>
    <cellStyle name="Vírgula 3 2 2 2 3 4" xfId="553" xr:uid="{00000000-0005-0000-0000-00009E000000}"/>
    <cellStyle name="Vírgula 3 2 2 2 4" xfId="193" xr:uid="{00000000-0005-0000-0000-0000A0000000}"/>
    <cellStyle name="Vírgula 3 2 2 2 4 2" xfId="393" xr:uid="{00000000-0005-0000-0000-0000A0000000}"/>
    <cellStyle name="Vírgula 3 2 2 2 4 3" xfId="593" xr:uid="{00000000-0005-0000-0000-0000A0000000}"/>
    <cellStyle name="Vírgula 3 2 2 2 5" xfId="293" xr:uid="{00000000-0005-0000-0000-00009B000000}"/>
    <cellStyle name="Vírgula 3 2 2 2 6" xfId="493" xr:uid="{00000000-0005-0000-0000-00009B000000}"/>
    <cellStyle name="Vírgula 3 2 2 3" xfId="108" xr:uid="{00000000-0005-0000-0000-0000A1000000}"/>
    <cellStyle name="Vírgula 3 2 2 3 2" xfId="208" xr:uid="{00000000-0005-0000-0000-0000A2000000}"/>
    <cellStyle name="Vírgula 3 2 2 3 2 2" xfId="408" xr:uid="{00000000-0005-0000-0000-0000A2000000}"/>
    <cellStyle name="Vírgula 3 2 2 3 2 3" xfId="608" xr:uid="{00000000-0005-0000-0000-0000A2000000}"/>
    <cellStyle name="Vírgula 3 2 2 3 3" xfId="308" xr:uid="{00000000-0005-0000-0000-0000A1000000}"/>
    <cellStyle name="Vírgula 3 2 2 3 4" xfId="508" xr:uid="{00000000-0005-0000-0000-0000A1000000}"/>
    <cellStyle name="Vírgula 3 2 2 4" xfId="138" xr:uid="{00000000-0005-0000-0000-0000A3000000}"/>
    <cellStyle name="Vírgula 3 2 2 4 2" xfId="238" xr:uid="{00000000-0005-0000-0000-0000A4000000}"/>
    <cellStyle name="Vírgula 3 2 2 4 2 2" xfId="438" xr:uid="{00000000-0005-0000-0000-0000A4000000}"/>
    <cellStyle name="Vírgula 3 2 2 4 2 3" xfId="638" xr:uid="{00000000-0005-0000-0000-0000A4000000}"/>
    <cellStyle name="Vírgula 3 2 2 4 3" xfId="338" xr:uid="{00000000-0005-0000-0000-0000A3000000}"/>
    <cellStyle name="Vírgula 3 2 2 4 4" xfId="538" xr:uid="{00000000-0005-0000-0000-0000A3000000}"/>
    <cellStyle name="Vírgula 3 2 2 5" xfId="178" xr:uid="{00000000-0005-0000-0000-0000A5000000}"/>
    <cellStyle name="Vírgula 3 2 2 5 2" xfId="378" xr:uid="{00000000-0005-0000-0000-0000A5000000}"/>
    <cellStyle name="Vírgula 3 2 2 5 3" xfId="578" xr:uid="{00000000-0005-0000-0000-0000A5000000}"/>
    <cellStyle name="Vírgula 3 2 2 6" xfId="278" xr:uid="{00000000-0005-0000-0000-00009A000000}"/>
    <cellStyle name="Vírgula 3 2 2 7" xfId="478" xr:uid="{00000000-0005-0000-0000-00009A000000}"/>
    <cellStyle name="Vírgula 3 2 3" xfId="85" xr:uid="{00000000-0005-0000-0000-0000A6000000}"/>
    <cellStyle name="Vírgula 3 2 3 2" xfId="100" xr:uid="{00000000-0005-0000-0000-0000A7000000}"/>
    <cellStyle name="Vírgula 3 2 3 2 2" xfId="130" xr:uid="{00000000-0005-0000-0000-0000A8000000}"/>
    <cellStyle name="Vírgula 3 2 3 2 2 2" xfId="230" xr:uid="{00000000-0005-0000-0000-0000A9000000}"/>
    <cellStyle name="Vírgula 3 2 3 2 2 2 2" xfId="430" xr:uid="{00000000-0005-0000-0000-0000A9000000}"/>
    <cellStyle name="Vírgula 3 2 3 2 2 2 3" xfId="630" xr:uid="{00000000-0005-0000-0000-0000A9000000}"/>
    <cellStyle name="Vírgula 3 2 3 2 2 3" xfId="330" xr:uid="{00000000-0005-0000-0000-0000A8000000}"/>
    <cellStyle name="Vírgula 3 2 3 2 2 4" xfId="530" xr:uid="{00000000-0005-0000-0000-0000A8000000}"/>
    <cellStyle name="Vírgula 3 2 3 2 3" xfId="160" xr:uid="{00000000-0005-0000-0000-0000AA000000}"/>
    <cellStyle name="Vírgula 3 2 3 2 3 2" xfId="260" xr:uid="{00000000-0005-0000-0000-0000AB000000}"/>
    <cellStyle name="Vírgula 3 2 3 2 3 2 2" xfId="460" xr:uid="{00000000-0005-0000-0000-0000AB000000}"/>
    <cellStyle name="Vírgula 3 2 3 2 3 2 3" xfId="660" xr:uid="{00000000-0005-0000-0000-0000AB000000}"/>
    <cellStyle name="Vírgula 3 2 3 2 3 3" xfId="360" xr:uid="{00000000-0005-0000-0000-0000AA000000}"/>
    <cellStyle name="Vírgula 3 2 3 2 3 4" xfId="560" xr:uid="{00000000-0005-0000-0000-0000AA000000}"/>
    <cellStyle name="Vírgula 3 2 3 2 4" xfId="200" xr:uid="{00000000-0005-0000-0000-0000AC000000}"/>
    <cellStyle name="Vírgula 3 2 3 2 4 2" xfId="400" xr:uid="{00000000-0005-0000-0000-0000AC000000}"/>
    <cellStyle name="Vírgula 3 2 3 2 4 3" xfId="600" xr:uid="{00000000-0005-0000-0000-0000AC000000}"/>
    <cellStyle name="Vírgula 3 2 3 2 5" xfId="300" xr:uid="{00000000-0005-0000-0000-0000A7000000}"/>
    <cellStyle name="Vírgula 3 2 3 2 6" xfId="500" xr:uid="{00000000-0005-0000-0000-0000A7000000}"/>
    <cellStyle name="Vírgula 3 2 3 3" xfId="115" xr:uid="{00000000-0005-0000-0000-0000AD000000}"/>
    <cellStyle name="Vírgula 3 2 3 3 2" xfId="215" xr:uid="{00000000-0005-0000-0000-0000AE000000}"/>
    <cellStyle name="Vírgula 3 2 3 3 2 2" xfId="415" xr:uid="{00000000-0005-0000-0000-0000AE000000}"/>
    <cellStyle name="Vírgula 3 2 3 3 2 3" xfId="615" xr:uid="{00000000-0005-0000-0000-0000AE000000}"/>
    <cellStyle name="Vírgula 3 2 3 3 3" xfId="315" xr:uid="{00000000-0005-0000-0000-0000AD000000}"/>
    <cellStyle name="Vírgula 3 2 3 3 4" xfId="515" xr:uid="{00000000-0005-0000-0000-0000AD000000}"/>
    <cellStyle name="Vírgula 3 2 3 4" xfId="145" xr:uid="{00000000-0005-0000-0000-0000AF000000}"/>
    <cellStyle name="Vírgula 3 2 3 4 2" xfId="245" xr:uid="{00000000-0005-0000-0000-0000B0000000}"/>
    <cellStyle name="Vírgula 3 2 3 4 2 2" xfId="445" xr:uid="{00000000-0005-0000-0000-0000B0000000}"/>
    <cellStyle name="Vírgula 3 2 3 4 2 3" xfId="645" xr:uid="{00000000-0005-0000-0000-0000B0000000}"/>
    <cellStyle name="Vírgula 3 2 3 4 3" xfId="345" xr:uid="{00000000-0005-0000-0000-0000AF000000}"/>
    <cellStyle name="Vírgula 3 2 3 4 4" xfId="545" xr:uid="{00000000-0005-0000-0000-0000AF000000}"/>
    <cellStyle name="Vírgula 3 2 3 5" xfId="185" xr:uid="{00000000-0005-0000-0000-0000B1000000}"/>
    <cellStyle name="Vírgula 3 2 3 5 2" xfId="385" xr:uid="{00000000-0005-0000-0000-0000B1000000}"/>
    <cellStyle name="Vírgula 3 2 3 5 3" xfId="585" xr:uid="{00000000-0005-0000-0000-0000B1000000}"/>
    <cellStyle name="Vírgula 3 2 3 6" xfId="285" xr:uid="{00000000-0005-0000-0000-0000A6000000}"/>
    <cellStyle name="Vírgula 3 2 3 7" xfId="485" xr:uid="{00000000-0005-0000-0000-0000A6000000}"/>
    <cellStyle name="Vírgula 3 2 4" xfId="89" xr:uid="{00000000-0005-0000-0000-0000B2000000}"/>
    <cellStyle name="Vírgula 3 2 4 2" xfId="119" xr:uid="{00000000-0005-0000-0000-0000B3000000}"/>
    <cellStyle name="Vírgula 3 2 4 2 2" xfId="219" xr:uid="{00000000-0005-0000-0000-0000B4000000}"/>
    <cellStyle name="Vírgula 3 2 4 2 2 2" xfId="419" xr:uid="{00000000-0005-0000-0000-0000B4000000}"/>
    <cellStyle name="Vírgula 3 2 4 2 2 3" xfId="619" xr:uid="{00000000-0005-0000-0000-0000B4000000}"/>
    <cellStyle name="Vírgula 3 2 4 2 3" xfId="319" xr:uid="{00000000-0005-0000-0000-0000B3000000}"/>
    <cellStyle name="Vírgula 3 2 4 2 4" xfId="519" xr:uid="{00000000-0005-0000-0000-0000B3000000}"/>
    <cellStyle name="Vírgula 3 2 4 3" xfId="149" xr:uid="{00000000-0005-0000-0000-0000B5000000}"/>
    <cellStyle name="Vírgula 3 2 4 3 2" xfId="249" xr:uid="{00000000-0005-0000-0000-0000B6000000}"/>
    <cellStyle name="Vírgula 3 2 4 3 2 2" xfId="449" xr:uid="{00000000-0005-0000-0000-0000B6000000}"/>
    <cellStyle name="Vírgula 3 2 4 3 2 3" xfId="649" xr:uid="{00000000-0005-0000-0000-0000B6000000}"/>
    <cellStyle name="Vírgula 3 2 4 3 3" xfId="349" xr:uid="{00000000-0005-0000-0000-0000B5000000}"/>
    <cellStyle name="Vírgula 3 2 4 3 4" xfId="549" xr:uid="{00000000-0005-0000-0000-0000B5000000}"/>
    <cellStyle name="Vírgula 3 2 4 4" xfId="189" xr:uid="{00000000-0005-0000-0000-0000B7000000}"/>
    <cellStyle name="Vírgula 3 2 4 4 2" xfId="389" xr:uid="{00000000-0005-0000-0000-0000B7000000}"/>
    <cellStyle name="Vírgula 3 2 4 4 3" xfId="589" xr:uid="{00000000-0005-0000-0000-0000B7000000}"/>
    <cellStyle name="Vírgula 3 2 4 5" xfId="289" xr:uid="{00000000-0005-0000-0000-0000B2000000}"/>
    <cellStyle name="Vírgula 3 2 4 6" xfId="489" xr:uid="{00000000-0005-0000-0000-0000B2000000}"/>
    <cellStyle name="Vírgula 3 2 5" xfId="104" xr:uid="{00000000-0005-0000-0000-0000B8000000}"/>
    <cellStyle name="Vírgula 3 2 5 2" xfId="204" xr:uid="{00000000-0005-0000-0000-0000B9000000}"/>
    <cellStyle name="Vírgula 3 2 5 2 2" xfId="404" xr:uid="{00000000-0005-0000-0000-0000B9000000}"/>
    <cellStyle name="Vírgula 3 2 5 2 3" xfId="604" xr:uid="{00000000-0005-0000-0000-0000B9000000}"/>
    <cellStyle name="Vírgula 3 2 5 3" xfId="304" xr:uid="{00000000-0005-0000-0000-0000B8000000}"/>
    <cellStyle name="Vírgula 3 2 5 4" xfId="504" xr:uid="{00000000-0005-0000-0000-0000B8000000}"/>
    <cellStyle name="Vírgula 3 2 6" xfId="134" xr:uid="{00000000-0005-0000-0000-0000BA000000}"/>
    <cellStyle name="Vírgula 3 2 6 2" xfId="234" xr:uid="{00000000-0005-0000-0000-0000BB000000}"/>
    <cellStyle name="Vírgula 3 2 6 2 2" xfId="434" xr:uid="{00000000-0005-0000-0000-0000BB000000}"/>
    <cellStyle name="Vírgula 3 2 6 2 3" xfId="634" xr:uid="{00000000-0005-0000-0000-0000BB000000}"/>
    <cellStyle name="Vírgula 3 2 6 3" xfId="334" xr:uid="{00000000-0005-0000-0000-0000BA000000}"/>
    <cellStyle name="Vírgula 3 2 6 4" xfId="534" xr:uid="{00000000-0005-0000-0000-0000BA000000}"/>
    <cellStyle name="Vírgula 3 2 7" xfId="174" xr:uid="{00000000-0005-0000-0000-0000BC000000}"/>
    <cellStyle name="Vírgula 3 2 7 2" xfId="374" xr:uid="{00000000-0005-0000-0000-0000BC000000}"/>
    <cellStyle name="Vírgula 3 2 7 3" xfId="574" xr:uid="{00000000-0005-0000-0000-0000BC000000}"/>
    <cellStyle name="Vírgula 3 2 8" xfId="274" xr:uid="{00000000-0005-0000-0000-000099000000}"/>
    <cellStyle name="Vírgula 3 2 9" xfId="474" xr:uid="{00000000-0005-0000-0000-000099000000}"/>
    <cellStyle name="Vírgula 3 3" xfId="70" xr:uid="{00000000-0005-0000-0000-0000BD000000}"/>
    <cellStyle name="Vírgula 3 3 2" xfId="75" xr:uid="{00000000-0005-0000-0000-0000BE000000}"/>
    <cellStyle name="Vírgula 3 3 2 2" xfId="92" xr:uid="{00000000-0005-0000-0000-0000BF000000}"/>
    <cellStyle name="Vírgula 3 3 2 2 2" xfId="122" xr:uid="{00000000-0005-0000-0000-0000C0000000}"/>
    <cellStyle name="Vírgula 3 3 2 2 2 2" xfId="222" xr:uid="{00000000-0005-0000-0000-0000C1000000}"/>
    <cellStyle name="Vírgula 3 3 2 2 2 2 2" xfId="422" xr:uid="{00000000-0005-0000-0000-0000C1000000}"/>
    <cellStyle name="Vírgula 3 3 2 2 2 2 3" xfId="622" xr:uid="{00000000-0005-0000-0000-0000C1000000}"/>
    <cellStyle name="Vírgula 3 3 2 2 2 3" xfId="322" xr:uid="{00000000-0005-0000-0000-0000C0000000}"/>
    <cellStyle name="Vírgula 3 3 2 2 2 4" xfId="522" xr:uid="{00000000-0005-0000-0000-0000C0000000}"/>
    <cellStyle name="Vírgula 3 3 2 2 3" xfId="152" xr:uid="{00000000-0005-0000-0000-0000C2000000}"/>
    <cellStyle name="Vírgula 3 3 2 2 3 2" xfId="252" xr:uid="{00000000-0005-0000-0000-0000C3000000}"/>
    <cellStyle name="Vírgula 3 3 2 2 3 2 2" xfId="452" xr:uid="{00000000-0005-0000-0000-0000C3000000}"/>
    <cellStyle name="Vírgula 3 3 2 2 3 2 3" xfId="652" xr:uid="{00000000-0005-0000-0000-0000C3000000}"/>
    <cellStyle name="Vírgula 3 3 2 2 3 3" xfId="352" xr:uid="{00000000-0005-0000-0000-0000C2000000}"/>
    <cellStyle name="Vírgula 3 3 2 2 3 4" xfId="552" xr:uid="{00000000-0005-0000-0000-0000C2000000}"/>
    <cellStyle name="Vírgula 3 3 2 2 4" xfId="192" xr:uid="{00000000-0005-0000-0000-0000C4000000}"/>
    <cellStyle name="Vírgula 3 3 2 2 4 2" xfId="392" xr:uid="{00000000-0005-0000-0000-0000C4000000}"/>
    <cellStyle name="Vírgula 3 3 2 2 4 3" xfId="592" xr:uid="{00000000-0005-0000-0000-0000C4000000}"/>
    <cellStyle name="Vírgula 3 3 2 2 5" xfId="292" xr:uid="{00000000-0005-0000-0000-0000BF000000}"/>
    <cellStyle name="Vírgula 3 3 2 2 6" xfId="492" xr:uid="{00000000-0005-0000-0000-0000BF000000}"/>
    <cellStyle name="Vírgula 3 3 2 3" xfId="107" xr:uid="{00000000-0005-0000-0000-0000C5000000}"/>
    <cellStyle name="Vírgula 3 3 2 3 2" xfId="207" xr:uid="{00000000-0005-0000-0000-0000C6000000}"/>
    <cellStyle name="Vírgula 3 3 2 3 2 2" xfId="407" xr:uid="{00000000-0005-0000-0000-0000C6000000}"/>
    <cellStyle name="Vírgula 3 3 2 3 2 3" xfId="607" xr:uid="{00000000-0005-0000-0000-0000C6000000}"/>
    <cellStyle name="Vírgula 3 3 2 3 3" xfId="307" xr:uid="{00000000-0005-0000-0000-0000C5000000}"/>
    <cellStyle name="Vírgula 3 3 2 3 4" xfId="507" xr:uid="{00000000-0005-0000-0000-0000C5000000}"/>
    <cellStyle name="Vírgula 3 3 2 4" xfId="137" xr:uid="{00000000-0005-0000-0000-0000C7000000}"/>
    <cellStyle name="Vírgula 3 3 2 4 2" xfId="237" xr:uid="{00000000-0005-0000-0000-0000C8000000}"/>
    <cellStyle name="Vírgula 3 3 2 4 2 2" xfId="437" xr:uid="{00000000-0005-0000-0000-0000C8000000}"/>
    <cellStyle name="Vírgula 3 3 2 4 2 3" xfId="637" xr:uid="{00000000-0005-0000-0000-0000C8000000}"/>
    <cellStyle name="Vírgula 3 3 2 4 3" xfId="337" xr:uid="{00000000-0005-0000-0000-0000C7000000}"/>
    <cellStyle name="Vírgula 3 3 2 4 4" xfId="537" xr:uid="{00000000-0005-0000-0000-0000C7000000}"/>
    <cellStyle name="Vírgula 3 3 2 5" xfId="177" xr:uid="{00000000-0005-0000-0000-0000C9000000}"/>
    <cellStyle name="Vírgula 3 3 2 5 2" xfId="377" xr:uid="{00000000-0005-0000-0000-0000C9000000}"/>
    <cellStyle name="Vírgula 3 3 2 5 3" xfId="577" xr:uid="{00000000-0005-0000-0000-0000C9000000}"/>
    <cellStyle name="Vírgula 3 3 2 6" xfId="277" xr:uid="{00000000-0005-0000-0000-0000BE000000}"/>
    <cellStyle name="Vírgula 3 3 2 7" xfId="477" xr:uid="{00000000-0005-0000-0000-0000BE000000}"/>
    <cellStyle name="Vírgula 3 3 3" xfId="84" xr:uid="{00000000-0005-0000-0000-0000CA000000}"/>
    <cellStyle name="Vírgula 3 3 3 2" xfId="99" xr:uid="{00000000-0005-0000-0000-0000CB000000}"/>
    <cellStyle name="Vírgula 3 3 3 2 2" xfId="129" xr:uid="{00000000-0005-0000-0000-0000CC000000}"/>
    <cellStyle name="Vírgula 3 3 3 2 2 2" xfId="229" xr:uid="{00000000-0005-0000-0000-0000CD000000}"/>
    <cellStyle name="Vírgula 3 3 3 2 2 2 2" xfId="429" xr:uid="{00000000-0005-0000-0000-0000CD000000}"/>
    <cellStyle name="Vírgula 3 3 3 2 2 2 3" xfId="629" xr:uid="{00000000-0005-0000-0000-0000CD000000}"/>
    <cellStyle name="Vírgula 3 3 3 2 2 3" xfId="329" xr:uid="{00000000-0005-0000-0000-0000CC000000}"/>
    <cellStyle name="Vírgula 3 3 3 2 2 4" xfId="529" xr:uid="{00000000-0005-0000-0000-0000CC000000}"/>
    <cellStyle name="Vírgula 3 3 3 2 3" xfId="159" xr:uid="{00000000-0005-0000-0000-0000CE000000}"/>
    <cellStyle name="Vírgula 3 3 3 2 3 2" xfId="259" xr:uid="{00000000-0005-0000-0000-0000CF000000}"/>
    <cellStyle name="Vírgula 3 3 3 2 3 2 2" xfId="459" xr:uid="{00000000-0005-0000-0000-0000CF000000}"/>
    <cellStyle name="Vírgula 3 3 3 2 3 2 3" xfId="659" xr:uid="{00000000-0005-0000-0000-0000CF000000}"/>
    <cellStyle name="Vírgula 3 3 3 2 3 3" xfId="359" xr:uid="{00000000-0005-0000-0000-0000CE000000}"/>
    <cellStyle name="Vírgula 3 3 3 2 3 4" xfId="559" xr:uid="{00000000-0005-0000-0000-0000CE000000}"/>
    <cellStyle name="Vírgula 3 3 3 2 4" xfId="199" xr:uid="{00000000-0005-0000-0000-0000D0000000}"/>
    <cellStyle name="Vírgula 3 3 3 2 4 2" xfId="399" xr:uid="{00000000-0005-0000-0000-0000D0000000}"/>
    <cellStyle name="Vírgula 3 3 3 2 4 3" xfId="599" xr:uid="{00000000-0005-0000-0000-0000D0000000}"/>
    <cellStyle name="Vírgula 3 3 3 2 5" xfId="299" xr:uid="{00000000-0005-0000-0000-0000CB000000}"/>
    <cellStyle name="Vírgula 3 3 3 2 6" xfId="499" xr:uid="{00000000-0005-0000-0000-0000CB000000}"/>
    <cellStyle name="Vírgula 3 3 3 3" xfId="114" xr:uid="{00000000-0005-0000-0000-0000D1000000}"/>
    <cellStyle name="Vírgula 3 3 3 3 2" xfId="214" xr:uid="{00000000-0005-0000-0000-0000D2000000}"/>
    <cellStyle name="Vírgula 3 3 3 3 2 2" xfId="414" xr:uid="{00000000-0005-0000-0000-0000D2000000}"/>
    <cellStyle name="Vírgula 3 3 3 3 2 3" xfId="614" xr:uid="{00000000-0005-0000-0000-0000D2000000}"/>
    <cellStyle name="Vírgula 3 3 3 3 3" xfId="314" xr:uid="{00000000-0005-0000-0000-0000D1000000}"/>
    <cellStyle name="Vírgula 3 3 3 3 4" xfId="514" xr:uid="{00000000-0005-0000-0000-0000D1000000}"/>
    <cellStyle name="Vírgula 3 3 3 4" xfId="144" xr:uid="{00000000-0005-0000-0000-0000D3000000}"/>
    <cellStyle name="Vírgula 3 3 3 4 2" xfId="244" xr:uid="{00000000-0005-0000-0000-0000D4000000}"/>
    <cellStyle name="Vírgula 3 3 3 4 2 2" xfId="444" xr:uid="{00000000-0005-0000-0000-0000D4000000}"/>
    <cellStyle name="Vírgula 3 3 3 4 2 3" xfId="644" xr:uid="{00000000-0005-0000-0000-0000D4000000}"/>
    <cellStyle name="Vírgula 3 3 3 4 3" xfId="344" xr:uid="{00000000-0005-0000-0000-0000D3000000}"/>
    <cellStyle name="Vírgula 3 3 3 4 4" xfId="544" xr:uid="{00000000-0005-0000-0000-0000D3000000}"/>
    <cellStyle name="Vírgula 3 3 3 5" xfId="184" xr:uid="{00000000-0005-0000-0000-0000D5000000}"/>
    <cellStyle name="Vírgula 3 3 3 5 2" xfId="384" xr:uid="{00000000-0005-0000-0000-0000D5000000}"/>
    <cellStyle name="Vírgula 3 3 3 5 3" xfId="584" xr:uid="{00000000-0005-0000-0000-0000D5000000}"/>
    <cellStyle name="Vírgula 3 3 3 6" xfId="284" xr:uid="{00000000-0005-0000-0000-0000CA000000}"/>
    <cellStyle name="Vírgula 3 3 3 7" xfId="484" xr:uid="{00000000-0005-0000-0000-0000CA000000}"/>
    <cellStyle name="Vírgula 3 3 4" xfId="88" xr:uid="{00000000-0005-0000-0000-0000D6000000}"/>
    <cellStyle name="Vírgula 3 3 4 2" xfId="118" xr:uid="{00000000-0005-0000-0000-0000D7000000}"/>
    <cellStyle name="Vírgula 3 3 4 2 2" xfId="218" xr:uid="{00000000-0005-0000-0000-0000D8000000}"/>
    <cellStyle name="Vírgula 3 3 4 2 2 2" xfId="418" xr:uid="{00000000-0005-0000-0000-0000D8000000}"/>
    <cellStyle name="Vírgula 3 3 4 2 2 3" xfId="618" xr:uid="{00000000-0005-0000-0000-0000D8000000}"/>
    <cellStyle name="Vírgula 3 3 4 2 3" xfId="318" xr:uid="{00000000-0005-0000-0000-0000D7000000}"/>
    <cellStyle name="Vírgula 3 3 4 2 4" xfId="518" xr:uid="{00000000-0005-0000-0000-0000D7000000}"/>
    <cellStyle name="Vírgula 3 3 4 3" xfId="148" xr:uid="{00000000-0005-0000-0000-0000D9000000}"/>
    <cellStyle name="Vírgula 3 3 4 3 2" xfId="248" xr:uid="{00000000-0005-0000-0000-0000DA000000}"/>
    <cellStyle name="Vírgula 3 3 4 3 2 2" xfId="448" xr:uid="{00000000-0005-0000-0000-0000DA000000}"/>
    <cellStyle name="Vírgula 3 3 4 3 2 3" xfId="648" xr:uid="{00000000-0005-0000-0000-0000DA000000}"/>
    <cellStyle name="Vírgula 3 3 4 3 3" xfId="348" xr:uid="{00000000-0005-0000-0000-0000D9000000}"/>
    <cellStyle name="Vírgula 3 3 4 3 4" xfId="548" xr:uid="{00000000-0005-0000-0000-0000D9000000}"/>
    <cellStyle name="Vírgula 3 3 4 4" xfId="188" xr:uid="{00000000-0005-0000-0000-0000DB000000}"/>
    <cellStyle name="Vírgula 3 3 4 4 2" xfId="388" xr:uid="{00000000-0005-0000-0000-0000DB000000}"/>
    <cellStyle name="Vírgula 3 3 4 4 3" xfId="588" xr:uid="{00000000-0005-0000-0000-0000DB000000}"/>
    <cellStyle name="Vírgula 3 3 4 5" xfId="288" xr:uid="{00000000-0005-0000-0000-0000D6000000}"/>
    <cellStyle name="Vírgula 3 3 4 6" xfId="488" xr:uid="{00000000-0005-0000-0000-0000D6000000}"/>
    <cellStyle name="Vírgula 3 3 5" xfId="103" xr:uid="{00000000-0005-0000-0000-0000DC000000}"/>
    <cellStyle name="Vírgula 3 3 5 2" xfId="203" xr:uid="{00000000-0005-0000-0000-0000DD000000}"/>
    <cellStyle name="Vírgula 3 3 5 2 2" xfId="403" xr:uid="{00000000-0005-0000-0000-0000DD000000}"/>
    <cellStyle name="Vírgula 3 3 5 2 3" xfId="603" xr:uid="{00000000-0005-0000-0000-0000DD000000}"/>
    <cellStyle name="Vírgula 3 3 5 3" xfId="303" xr:uid="{00000000-0005-0000-0000-0000DC000000}"/>
    <cellStyle name="Vírgula 3 3 5 4" xfId="503" xr:uid="{00000000-0005-0000-0000-0000DC000000}"/>
    <cellStyle name="Vírgula 3 3 6" xfId="133" xr:uid="{00000000-0005-0000-0000-0000DE000000}"/>
    <cellStyle name="Vírgula 3 3 6 2" xfId="233" xr:uid="{00000000-0005-0000-0000-0000DF000000}"/>
    <cellStyle name="Vírgula 3 3 6 2 2" xfId="433" xr:uid="{00000000-0005-0000-0000-0000DF000000}"/>
    <cellStyle name="Vírgula 3 3 6 2 3" xfId="633" xr:uid="{00000000-0005-0000-0000-0000DF000000}"/>
    <cellStyle name="Vírgula 3 3 6 3" xfId="333" xr:uid="{00000000-0005-0000-0000-0000DE000000}"/>
    <cellStyle name="Vírgula 3 3 6 4" xfId="533" xr:uid="{00000000-0005-0000-0000-0000DE000000}"/>
    <cellStyle name="Vírgula 3 3 7" xfId="173" xr:uid="{00000000-0005-0000-0000-0000E0000000}"/>
    <cellStyle name="Vírgula 3 3 7 2" xfId="373" xr:uid="{00000000-0005-0000-0000-0000E0000000}"/>
    <cellStyle name="Vírgula 3 3 7 3" xfId="573" xr:uid="{00000000-0005-0000-0000-0000E0000000}"/>
    <cellStyle name="Vírgula 3 3 8" xfId="273" xr:uid="{00000000-0005-0000-0000-0000BD000000}"/>
    <cellStyle name="Vírgula 3 3 9" xfId="473" xr:uid="{00000000-0005-0000-0000-0000BD000000}"/>
    <cellStyle name="Vírgula 3 4" xfId="73" xr:uid="{00000000-0005-0000-0000-0000E1000000}"/>
    <cellStyle name="Vírgula 3 4 2" xfId="90" xr:uid="{00000000-0005-0000-0000-0000E2000000}"/>
    <cellStyle name="Vírgula 3 4 2 2" xfId="120" xr:uid="{00000000-0005-0000-0000-0000E3000000}"/>
    <cellStyle name="Vírgula 3 4 2 2 2" xfId="220" xr:uid="{00000000-0005-0000-0000-0000E4000000}"/>
    <cellStyle name="Vírgula 3 4 2 2 2 2" xfId="420" xr:uid="{00000000-0005-0000-0000-0000E4000000}"/>
    <cellStyle name="Vírgula 3 4 2 2 2 3" xfId="620" xr:uid="{00000000-0005-0000-0000-0000E4000000}"/>
    <cellStyle name="Vírgula 3 4 2 2 3" xfId="320" xr:uid="{00000000-0005-0000-0000-0000E3000000}"/>
    <cellStyle name="Vírgula 3 4 2 2 4" xfId="520" xr:uid="{00000000-0005-0000-0000-0000E3000000}"/>
    <cellStyle name="Vírgula 3 4 2 3" xfId="150" xr:uid="{00000000-0005-0000-0000-0000E5000000}"/>
    <cellStyle name="Vírgula 3 4 2 3 2" xfId="250" xr:uid="{00000000-0005-0000-0000-0000E6000000}"/>
    <cellStyle name="Vírgula 3 4 2 3 2 2" xfId="450" xr:uid="{00000000-0005-0000-0000-0000E6000000}"/>
    <cellStyle name="Vírgula 3 4 2 3 2 3" xfId="650" xr:uid="{00000000-0005-0000-0000-0000E6000000}"/>
    <cellStyle name="Vírgula 3 4 2 3 3" xfId="350" xr:uid="{00000000-0005-0000-0000-0000E5000000}"/>
    <cellStyle name="Vírgula 3 4 2 3 4" xfId="550" xr:uid="{00000000-0005-0000-0000-0000E5000000}"/>
    <cellStyle name="Vírgula 3 4 2 4" xfId="190" xr:uid="{00000000-0005-0000-0000-0000E7000000}"/>
    <cellStyle name="Vírgula 3 4 2 4 2" xfId="390" xr:uid="{00000000-0005-0000-0000-0000E7000000}"/>
    <cellStyle name="Vírgula 3 4 2 4 3" xfId="590" xr:uid="{00000000-0005-0000-0000-0000E7000000}"/>
    <cellStyle name="Vírgula 3 4 2 5" xfId="290" xr:uid="{00000000-0005-0000-0000-0000E2000000}"/>
    <cellStyle name="Vírgula 3 4 2 6" xfId="490" xr:uid="{00000000-0005-0000-0000-0000E2000000}"/>
    <cellStyle name="Vírgula 3 4 3" xfId="105" xr:uid="{00000000-0005-0000-0000-0000E8000000}"/>
    <cellStyle name="Vírgula 3 4 3 2" xfId="205" xr:uid="{00000000-0005-0000-0000-0000E9000000}"/>
    <cellStyle name="Vírgula 3 4 3 2 2" xfId="405" xr:uid="{00000000-0005-0000-0000-0000E9000000}"/>
    <cellStyle name="Vírgula 3 4 3 2 3" xfId="605" xr:uid="{00000000-0005-0000-0000-0000E9000000}"/>
    <cellStyle name="Vírgula 3 4 3 3" xfId="305" xr:uid="{00000000-0005-0000-0000-0000E8000000}"/>
    <cellStyle name="Vírgula 3 4 3 4" xfId="505" xr:uid="{00000000-0005-0000-0000-0000E8000000}"/>
    <cellStyle name="Vírgula 3 4 4" xfId="135" xr:uid="{00000000-0005-0000-0000-0000EA000000}"/>
    <cellStyle name="Vírgula 3 4 4 2" xfId="235" xr:uid="{00000000-0005-0000-0000-0000EB000000}"/>
    <cellStyle name="Vírgula 3 4 4 2 2" xfId="435" xr:uid="{00000000-0005-0000-0000-0000EB000000}"/>
    <cellStyle name="Vírgula 3 4 4 2 3" xfId="635" xr:uid="{00000000-0005-0000-0000-0000EB000000}"/>
    <cellStyle name="Vírgula 3 4 4 3" xfId="335" xr:uid="{00000000-0005-0000-0000-0000EA000000}"/>
    <cellStyle name="Vírgula 3 4 4 4" xfId="535" xr:uid="{00000000-0005-0000-0000-0000EA000000}"/>
    <cellStyle name="Vírgula 3 4 5" xfId="175" xr:uid="{00000000-0005-0000-0000-0000EC000000}"/>
    <cellStyle name="Vírgula 3 4 5 2" xfId="375" xr:uid="{00000000-0005-0000-0000-0000EC000000}"/>
    <cellStyle name="Vírgula 3 4 5 3" xfId="575" xr:uid="{00000000-0005-0000-0000-0000EC000000}"/>
    <cellStyle name="Vírgula 3 4 6" xfId="275" xr:uid="{00000000-0005-0000-0000-0000E1000000}"/>
    <cellStyle name="Vírgula 3 4 7" xfId="475" xr:uid="{00000000-0005-0000-0000-0000E1000000}"/>
    <cellStyle name="Vírgula 3 5" xfId="82" xr:uid="{00000000-0005-0000-0000-0000ED000000}"/>
    <cellStyle name="Vírgula 3 5 2" xfId="97" xr:uid="{00000000-0005-0000-0000-0000EE000000}"/>
    <cellStyle name="Vírgula 3 5 2 2" xfId="127" xr:uid="{00000000-0005-0000-0000-0000EF000000}"/>
    <cellStyle name="Vírgula 3 5 2 2 2" xfId="227" xr:uid="{00000000-0005-0000-0000-0000F0000000}"/>
    <cellStyle name="Vírgula 3 5 2 2 2 2" xfId="427" xr:uid="{00000000-0005-0000-0000-0000F0000000}"/>
    <cellStyle name="Vírgula 3 5 2 2 2 3" xfId="627" xr:uid="{00000000-0005-0000-0000-0000F0000000}"/>
    <cellStyle name="Vírgula 3 5 2 2 3" xfId="327" xr:uid="{00000000-0005-0000-0000-0000EF000000}"/>
    <cellStyle name="Vírgula 3 5 2 2 4" xfId="527" xr:uid="{00000000-0005-0000-0000-0000EF000000}"/>
    <cellStyle name="Vírgula 3 5 2 3" xfId="157" xr:uid="{00000000-0005-0000-0000-0000F1000000}"/>
    <cellStyle name="Vírgula 3 5 2 3 2" xfId="257" xr:uid="{00000000-0005-0000-0000-0000F2000000}"/>
    <cellStyle name="Vírgula 3 5 2 3 2 2" xfId="457" xr:uid="{00000000-0005-0000-0000-0000F2000000}"/>
    <cellStyle name="Vírgula 3 5 2 3 2 3" xfId="657" xr:uid="{00000000-0005-0000-0000-0000F2000000}"/>
    <cellStyle name="Vírgula 3 5 2 3 3" xfId="357" xr:uid="{00000000-0005-0000-0000-0000F1000000}"/>
    <cellStyle name="Vírgula 3 5 2 3 4" xfId="557" xr:uid="{00000000-0005-0000-0000-0000F1000000}"/>
    <cellStyle name="Vírgula 3 5 2 4" xfId="197" xr:uid="{00000000-0005-0000-0000-0000F3000000}"/>
    <cellStyle name="Vírgula 3 5 2 4 2" xfId="397" xr:uid="{00000000-0005-0000-0000-0000F3000000}"/>
    <cellStyle name="Vírgula 3 5 2 4 3" xfId="597" xr:uid="{00000000-0005-0000-0000-0000F3000000}"/>
    <cellStyle name="Vírgula 3 5 2 5" xfId="297" xr:uid="{00000000-0005-0000-0000-0000EE000000}"/>
    <cellStyle name="Vírgula 3 5 2 6" xfId="497" xr:uid="{00000000-0005-0000-0000-0000EE000000}"/>
    <cellStyle name="Vírgula 3 5 3" xfId="112" xr:uid="{00000000-0005-0000-0000-0000F4000000}"/>
    <cellStyle name="Vírgula 3 5 3 2" xfId="212" xr:uid="{00000000-0005-0000-0000-0000F5000000}"/>
    <cellStyle name="Vírgula 3 5 3 2 2" xfId="412" xr:uid="{00000000-0005-0000-0000-0000F5000000}"/>
    <cellStyle name="Vírgula 3 5 3 2 3" xfId="612" xr:uid="{00000000-0005-0000-0000-0000F5000000}"/>
    <cellStyle name="Vírgula 3 5 3 3" xfId="312" xr:uid="{00000000-0005-0000-0000-0000F4000000}"/>
    <cellStyle name="Vírgula 3 5 3 4" xfId="512" xr:uid="{00000000-0005-0000-0000-0000F4000000}"/>
    <cellStyle name="Vírgula 3 5 4" xfId="142" xr:uid="{00000000-0005-0000-0000-0000F6000000}"/>
    <cellStyle name="Vírgula 3 5 4 2" xfId="242" xr:uid="{00000000-0005-0000-0000-0000F7000000}"/>
    <cellStyle name="Vírgula 3 5 4 2 2" xfId="442" xr:uid="{00000000-0005-0000-0000-0000F7000000}"/>
    <cellStyle name="Vírgula 3 5 4 2 3" xfId="642" xr:uid="{00000000-0005-0000-0000-0000F7000000}"/>
    <cellStyle name="Vírgula 3 5 4 3" xfId="342" xr:uid="{00000000-0005-0000-0000-0000F6000000}"/>
    <cellStyle name="Vírgula 3 5 4 4" xfId="542" xr:uid="{00000000-0005-0000-0000-0000F6000000}"/>
    <cellStyle name="Vírgula 3 5 5" xfId="182" xr:uid="{00000000-0005-0000-0000-0000F8000000}"/>
    <cellStyle name="Vírgula 3 5 5 2" xfId="382" xr:uid="{00000000-0005-0000-0000-0000F8000000}"/>
    <cellStyle name="Vírgula 3 5 5 3" xfId="582" xr:uid="{00000000-0005-0000-0000-0000F8000000}"/>
    <cellStyle name="Vírgula 3 5 6" xfId="282" xr:uid="{00000000-0005-0000-0000-0000ED000000}"/>
    <cellStyle name="Vírgula 3 5 7" xfId="482" xr:uid="{00000000-0005-0000-0000-0000ED000000}"/>
    <cellStyle name="Vírgula 3 6" xfId="86" xr:uid="{00000000-0005-0000-0000-0000F9000000}"/>
    <cellStyle name="Vírgula 3 6 2" xfId="116" xr:uid="{00000000-0005-0000-0000-0000FA000000}"/>
    <cellStyle name="Vírgula 3 6 2 2" xfId="216" xr:uid="{00000000-0005-0000-0000-0000FB000000}"/>
    <cellStyle name="Vírgula 3 6 2 2 2" xfId="416" xr:uid="{00000000-0005-0000-0000-0000FB000000}"/>
    <cellStyle name="Vírgula 3 6 2 2 3" xfId="616" xr:uid="{00000000-0005-0000-0000-0000FB000000}"/>
    <cellStyle name="Vírgula 3 6 2 3" xfId="316" xr:uid="{00000000-0005-0000-0000-0000FA000000}"/>
    <cellStyle name="Vírgula 3 6 2 4" xfId="516" xr:uid="{00000000-0005-0000-0000-0000FA000000}"/>
    <cellStyle name="Vírgula 3 6 3" xfId="146" xr:uid="{00000000-0005-0000-0000-0000FC000000}"/>
    <cellStyle name="Vírgula 3 6 3 2" xfId="246" xr:uid="{00000000-0005-0000-0000-0000FD000000}"/>
    <cellStyle name="Vírgula 3 6 3 2 2" xfId="446" xr:uid="{00000000-0005-0000-0000-0000FD000000}"/>
    <cellStyle name="Vírgula 3 6 3 2 3" xfId="646" xr:uid="{00000000-0005-0000-0000-0000FD000000}"/>
    <cellStyle name="Vírgula 3 6 3 3" xfId="346" xr:uid="{00000000-0005-0000-0000-0000FC000000}"/>
    <cellStyle name="Vírgula 3 6 3 4" xfId="546" xr:uid="{00000000-0005-0000-0000-0000FC000000}"/>
    <cellStyle name="Vírgula 3 6 4" xfId="186" xr:uid="{00000000-0005-0000-0000-0000FE000000}"/>
    <cellStyle name="Vírgula 3 6 4 2" xfId="386" xr:uid="{00000000-0005-0000-0000-0000FE000000}"/>
    <cellStyle name="Vírgula 3 6 4 3" xfId="586" xr:uid="{00000000-0005-0000-0000-0000FE000000}"/>
    <cellStyle name="Vírgula 3 6 5" xfId="286" xr:uid="{00000000-0005-0000-0000-0000F9000000}"/>
    <cellStyle name="Vírgula 3 6 6" xfId="486" xr:uid="{00000000-0005-0000-0000-0000F9000000}"/>
    <cellStyle name="Vírgula 3 7" xfId="101" xr:uid="{00000000-0005-0000-0000-0000FF000000}"/>
    <cellStyle name="Vírgula 3 7 2" xfId="201" xr:uid="{00000000-0005-0000-0000-000000010000}"/>
    <cellStyle name="Vírgula 3 7 2 2" xfId="401" xr:uid="{00000000-0005-0000-0000-000000010000}"/>
    <cellStyle name="Vírgula 3 7 2 3" xfId="601" xr:uid="{00000000-0005-0000-0000-000000010000}"/>
    <cellStyle name="Vírgula 3 7 3" xfId="301" xr:uid="{00000000-0005-0000-0000-0000FF000000}"/>
    <cellStyle name="Vírgula 3 7 4" xfId="501" xr:uid="{00000000-0005-0000-0000-0000FF000000}"/>
    <cellStyle name="Vírgula 3 8" xfId="131" xr:uid="{00000000-0005-0000-0000-000001010000}"/>
    <cellStyle name="Vírgula 3 8 2" xfId="231" xr:uid="{00000000-0005-0000-0000-000002010000}"/>
    <cellStyle name="Vírgula 3 8 2 2" xfId="431" xr:uid="{00000000-0005-0000-0000-000002010000}"/>
    <cellStyle name="Vírgula 3 8 2 3" xfId="631" xr:uid="{00000000-0005-0000-0000-000002010000}"/>
    <cellStyle name="Vírgula 3 8 3" xfId="331" xr:uid="{00000000-0005-0000-0000-000001010000}"/>
    <cellStyle name="Vírgula 3 8 4" xfId="531" xr:uid="{00000000-0005-0000-0000-000001010000}"/>
    <cellStyle name="Vírgula 3 9" xfId="171" xr:uid="{00000000-0005-0000-0000-000003010000}"/>
    <cellStyle name="Vírgula 3 9 2" xfId="371" xr:uid="{00000000-0005-0000-0000-000003010000}"/>
    <cellStyle name="Vírgula 3 9 3" xfId="571" xr:uid="{00000000-0005-0000-0000-000003010000}"/>
    <cellStyle name="Warning Text" xfId="72" xr:uid="{00000000-0005-0000-0000-000004010000}"/>
  </cellStyles>
  <dxfs count="20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3"/>
  <sheetViews>
    <sheetView zoomScale="80" zoomScaleNormal="80" workbookViewId="0">
      <selection activeCell="K4" sqref="K4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38" style="24" customWidth="1"/>
    <col min="5" max="5" width="8.140625" style="24" customWidth="1"/>
    <col min="6" max="6" width="13.7109375" style="24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5" customWidth="1"/>
    <col min="12" max="12" width="12.5703125" style="4" customWidth="1"/>
    <col min="13" max="13" width="12.5703125" style="5" customWidth="1"/>
    <col min="14" max="14" width="14" style="5" customWidth="1"/>
    <col min="15" max="26" width="12" style="5" customWidth="1"/>
    <col min="27" max="16384" width="9.7109375" style="2"/>
  </cols>
  <sheetData>
    <row r="1" spans="1:26" ht="33.75" customHeight="1" x14ac:dyDescent="0.25">
      <c r="A1" s="72" t="s">
        <v>59</v>
      </c>
      <c r="B1" s="73"/>
      <c r="C1" s="74"/>
      <c r="D1" s="72" t="s">
        <v>58</v>
      </c>
      <c r="E1" s="73"/>
      <c r="F1" s="73"/>
      <c r="G1" s="73"/>
      <c r="H1" s="73"/>
      <c r="I1" s="74"/>
      <c r="J1" s="71" t="s">
        <v>55</v>
      </c>
      <c r="K1" s="71"/>
      <c r="L1" s="71"/>
      <c r="M1" s="64" t="s">
        <v>56</v>
      </c>
      <c r="N1" s="64" t="s">
        <v>56</v>
      </c>
      <c r="O1" s="64" t="s">
        <v>56</v>
      </c>
      <c r="P1" s="64" t="s">
        <v>56</v>
      </c>
      <c r="Q1" s="64" t="s">
        <v>56</v>
      </c>
      <c r="R1" s="64" t="s">
        <v>56</v>
      </c>
      <c r="S1" s="64" t="s">
        <v>56</v>
      </c>
      <c r="T1" s="64" t="s">
        <v>56</v>
      </c>
      <c r="U1" s="64" t="s">
        <v>56</v>
      </c>
      <c r="V1" s="64" t="s">
        <v>56</v>
      </c>
      <c r="W1" s="64" t="s">
        <v>56</v>
      </c>
      <c r="X1" s="64" t="s">
        <v>56</v>
      </c>
      <c r="Y1" s="64" t="s">
        <v>56</v>
      </c>
      <c r="Z1" s="64" t="s">
        <v>56</v>
      </c>
    </row>
    <row r="2" spans="1:26" ht="30.75" customHeight="1" x14ac:dyDescent="0.25">
      <c r="A2" s="71" t="s">
        <v>54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s="3" customFormat="1" ht="48.2" customHeight="1" x14ac:dyDescent="0.2">
      <c r="A3" s="19" t="s">
        <v>5</v>
      </c>
      <c r="B3" s="19" t="s">
        <v>47</v>
      </c>
      <c r="C3" s="19" t="s">
        <v>3</v>
      </c>
      <c r="D3" s="19" t="s">
        <v>64</v>
      </c>
      <c r="E3" s="19" t="s">
        <v>4</v>
      </c>
      <c r="F3" s="19" t="s">
        <v>50</v>
      </c>
      <c r="G3" s="19" t="s">
        <v>48</v>
      </c>
      <c r="H3" s="19" t="s">
        <v>49</v>
      </c>
      <c r="I3" s="19" t="s">
        <v>60</v>
      </c>
      <c r="J3" s="20" t="s">
        <v>6</v>
      </c>
      <c r="K3" s="21" t="s">
        <v>0</v>
      </c>
      <c r="L3" s="18" t="s">
        <v>2</v>
      </c>
      <c r="M3" s="18" t="s">
        <v>1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</row>
    <row r="4" spans="1:26" s="3" customFormat="1" ht="30.2" customHeight="1" x14ac:dyDescent="0.25">
      <c r="A4" s="65">
        <v>1</v>
      </c>
      <c r="B4" s="68" t="s">
        <v>57</v>
      </c>
      <c r="C4" s="40">
        <v>1</v>
      </c>
      <c r="D4" s="42" t="s">
        <v>15</v>
      </c>
      <c r="E4" s="27" t="s">
        <v>61</v>
      </c>
      <c r="F4" s="27" t="s">
        <v>43</v>
      </c>
      <c r="G4" s="33" t="s">
        <v>46</v>
      </c>
      <c r="H4" s="33" t="s">
        <v>51</v>
      </c>
      <c r="I4" s="41">
        <v>16.48</v>
      </c>
      <c r="J4" s="52">
        <v>0</v>
      </c>
      <c r="K4" s="54">
        <f t="shared" ref="K4:K32" si="0">J4-(SUM(M4:U4))</f>
        <v>0</v>
      </c>
      <c r="L4" s="23" t="str">
        <f t="shared" ref="L4:L32" si="1">IF(K4&lt;0,"ATENÇÃO","OK")</f>
        <v>OK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s="3" customFormat="1" ht="30.2" customHeight="1" x14ac:dyDescent="0.25">
      <c r="A5" s="66"/>
      <c r="B5" s="69"/>
      <c r="C5" s="40">
        <v>2</v>
      </c>
      <c r="D5" s="36" t="s">
        <v>16</v>
      </c>
      <c r="E5" s="27" t="s">
        <v>61</v>
      </c>
      <c r="F5" s="27" t="s">
        <v>43</v>
      </c>
      <c r="G5" s="33" t="s">
        <v>46</v>
      </c>
      <c r="H5" s="33" t="s">
        <v>51</v>
      </c>
      <c r="I5" s="41">
        <v>17.55</v>
      </c>
      <c r="J5" s="52">
        <v>0</v>
      </c>
      <c r="K5" s="54">
        <f t="shared" si="0"/>
        <v>0</v>
      </c>
      <c r="L5" s="23" t="str">
        <f t="shared" si="1"/>
        <v>OK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s="3" customFormat="1" ht="30.2" customHeight="1" x14ac:dyDescent="0.25">
      <c r="A6" s="66"/>
      <c r="B6" s="69"/>
      <c r="C6" s="40">
        <v>3</v>
      </c>
      <c r="D6" s="36" t="s">
        <v>17</v>
      </c>
      <c r="E6" s="27" t="s">
        <v>61</v>
      </c>
      <c r="F6" s="27" t="s">
        <v>43</v>
      </c>
      <c r="G6" s="33" t="s">
        <v>46</v>
      </c>
      <c r="H6" s="33" t="s">
        <v>51</v>
      </c>
      <c r="I6" s="41">
        <v>22.94</v>
      </c>
      <c r="J6" s="52">
        <v>0</v>
      </c>
      <c r="K6" s="54">
        <f t="shared" si="0"/>
        <v>0</v>
      </c>
      <c r="L6" s="23" t="str">
        <f t="shared" si="1"/>
        <v>OK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3" customFormat="1" ht="30.2" customHeight="1" x14ac:dyDescent="0.25">
      <c r="A7" s="66"/>
      <c r="B7" s="69"/>
      <c r="C7" s="40">
        <v>4</v>
      </c>
      <c r="D7" s="42" t="s">
        <v>18</v>
      </c>
      <c r="E7" s="27" t="s">
        <v>61</v>
      </c>
      <c r="F7" s="27" t="s">
        <v>43</v>
      </c>
      <c r="G7" s="33" t="s">
        <v>46</v>
      </c>
      <c r="H7" s="33" t="s">
        <v>51</v>
      </c>
      <c r="I7" s="41">
        <v>8.75</v>
      </c>
      <c r="J7" s="52">
        <v>0</v>
      </c>
      <c r="K7" s="54">
        <f t="shared" si="0"/>
        <v>0</v>
      </c>
      <c r="L7" s="23" t="str">
        <f t="shared" si="1"/>
        <v>OK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3" customFormat="1" ht="30.2" customHeight="1" x14ac:dyDescent="0.25">
      <c r="A8" s="66"/>
      <c r="B8" s="69"/>
      <c r="C8" s="40">
        <v>5</v>
      </c>
      <c r="D8" s="37" t="s">
        <v>19</v>
      </c>
      <c r="E8" s="27" t="s">
        <v>61</v>
      </c>
      <c r="F8" s="27" t="s">
        <v>43</v>
      </c>
      <c r="G8" s="33" t="s">
        <v>46</v>
      </c>
      <c r="H8" s="33" t="s">
        <v>51</v>
      </c>
      <c r="I8" s="41">
        <v>12.17</v>
      </c>
      <c r="J8" s="52">
        <v>0</v>
      </c>
      <c r="K8" s="54">
        <f t="shared" si="0"/>
        <v>0</v>
      </c>
      <c r="L8" s="23" t="str">
        <f t="shared" si="1"/>
        <v>OK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s="3" customFormat="1" ht="30.2" customHeight="1" x14ac:dyDescent="0.25">
      <c r="A9" s="66"/>
      <c r="B9" s="69"/>
      <c r="C9" s="40">
        <v>6</v>
      </c>
      <c r="D9" s="42" t="s">
        <v>20</v>
      </c>
      <c r="E9" s="27" t="s">
        <v>61</v>
      </c>
      <c r="F9" s="27" t="s">
        <v>43</v>
      </c>
      <c r="G9" s="33" t="s">
        <v>46</v>
      </c>
      <c r="H9" s="33" t="s">
        <v>51</v>
      </c>
      <c r="I9" s="41">
        <v>7.86</v>
      </c>
      <c r="J9" s="52">
        <v>0</v>
      </c>
      <c r="K9" s="54">
        <f t="shared" si="0"/>
        <v>0</v>
      </c>
      <c r="L9" s="23" t="str">
        <f t="shared" si="1"/>
        <v>OK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s="3" customFormat="1" ht="30.2" customHeight="1" x14ac:dyDescent="0.25">
      <c r="A10" s="66"/>
      <c r="B10" s="69"/>
      <c r="C10" s="40">
        <v>7</v>
      </c>
      <c r="D10" s="42" t="s">
        <v>21</v>
      </c>
      <c r="E10" s="27" t="s">
        <v>61</v>
      </c>
      <c r="F10" s="27" t="s">
        <v>43</v>
      </c>
      <c r="G10" s="33" t="s">
        <v>46</v>
      </c>
      <c r="H10" s="33" t="s">
        <v>51</v>
      </c>
      <c r="I10" s="41">
        <v>12.57</v>
      </c>
      <c r="J10" s="52">
        <v>0</v>
      </c>
      <c r="K10" s="54">
        <f t="shared" si="0"/>
        <v>0</v>
      </c>
      <c r="L10" s="23" t="str">
        <f t="shared" si="1"/>
        <v>OK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s="3" customFormat="1" ht="30.2" customHeight="1" x14ac:dyDescent="0.25">
      <c r="A11" s="66"/>
      <c r="B11" s="69"/>
      <c r="C11" s="40">
        <v>8</v>
      </c>
      <c r="D11" s="42" t="s">
        <v>22</v>
      </c>
      <c r="E11" s="27" t="s">
        <v>61</v>
      </c>
      <c r="F11" s="27" t="s">
        <v>43</v>
      </c>
      <c r="G11" s="33" t="s">
        <v>46</v>
      </c>
      <c r="H11" s="33" t="s">
        <v>51</v>
      </c>
      <c r="I11" s="41">
        <v>11.61</v>
      </c>
      <c r="J11" s="52">
        <v>0</v>
      </c>
      <c r="K11" s="54">
        <f t="shared" si="0"/>
        <v>0</v>
      </c>
      <c r="L11" s="23" t="str">
        <f t="shared" si="1"/>
        <v>OK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s="3" customFormat="1" ht="30.2" customHeight="1" x14ac:dyDescent="0.25">
      <c r="A12" s="66"/>
      <c r="B12" s="69"/>
      <c r="C12" s="40">
        <v>9</v>
      </c>
      <c r="D12" s="42" t="s">
        <v>23</v>
      </c>
      <c r="E12" s="27" t="s">
        <v>61</v>
      </c>
      <c r="F12" s="27" t="s">
        <v>43</v>
      </c>
      <c r="G12" s="33" t="s">
        <v>46</v>
      </c>
      <c r="H12" s="33" t="s">
        <v>51</v>
      </c>
      <c r="I12" s="41">
        <v>11.17</v>
      </c>
      <c r="J12" s="52">
        <v>0</v>
      </c>
      <c r="K12" s="54">
        <f t="shared" si="0"/>
        <v>0</v>
      </c>
      <c r="L12" s="23" t="str">
        <f t="shared" si="1"/>
        <v>OK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s="3" customFormat="1" ht="30.2" customHeight="1" x14ac:dyDescent="0.25">
      <c r="A13" s="66"/>
      <c r="B13" s="69"/>
      <c r="C13" s="40">
        <v>10</v>
      </c>
      <c r="D13" s="42" t="s">
        <v>24</v>
      </c>
      <c r="E13" s="27" t="s">
        <v>61</v>
      </c>
      <c r="F13" s="27" t="s">
        <v>43</v>
      </c>
      <c r="G13" s="33" t="s">
        <v>46</v>
      </c>
      <c r="H13" s="33" t="s">
        <v>51</v>
      </c>
      <c r="I13" s="41">
        <v>8.84</v>
      </c>
      <c r="J13" s="52">
        <v>0</v>
      </c>
      <c r="K13" s="54">
        <f t="shared" si="0"/>
        <v>0</v>
      </c>
      <c r="L13" s="23" t="str">
        <f t="shared" si="1"/>
        <v>OK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s="3" customFormat="1" ht="30.2" customHeight="1" x14ac:dyDescent="0.25">
      <c r="A14" s="66"/>
      <c r="B14" s="69"/>
      <c r="C14" s="40">
        <v>11</v>
      </c>
      <c r="D14" s="38" t="s">
        <v>25</v>
      </c>
      <c r="E14" s="28" t="s">
        <v>61</v>
      </c>
      <c r="F14" s="27" t="s">
        <v>43</v>
      </c>
      <c r="G14" s="33" t="s">
        <v>46</v>
      </c>
      <c r="H14" s="33" t="s">
        <v>51</v>
      </c>
      <c r="I14" s="41">
        <v>8.84</v>
      </c>
      <c r="J14" s="52">
        <v>0</v>
      </c>
      <c r="K14" s="54">
        <f t="shared" si="0"/>
        <v>0</v>
      </c>
      <c r="L14" s="23" t="str">
        <f t="shared" si="1"/>
        <v>OK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s="3" customFormat="1" ht="30.2" customHeight="1" x14ac:dyDescent="0.25">
      <c r="A15" s="66"/>
      <c r="B15" s="69"/>
      <c r="C15" s="40">
        <v>12</v>
      </c>
      <c r="D15" s="42" t="s">
        <v>26</v>
      </c>
      <c r="E15" s="27" t="s">
        <v>40</v>
      </c>
      <c r="F15" s="27" t="s">
        <v>43</v>
      </c>
      <c r="G15" s="33" t="s">
        <v>46</v>
      </c>
      <c r="H15" s="33" t="s">
        <v>52</v>
      </c>
      <c r="I15" s="41">
        <v>20.13</v>
      </c>
      <c r="J15" s="52">
        <v>0</v>
      </c>
      <c r="K15" s="54">
        <f t="shared" si="0"/>
        <v>0</v>
      </c>
      <c r="L15" s="23" t="str">
        <f t="shared" si="1"/>
        <v>OK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3" customFormat="1" ht="30.2" customHeight="1" x14ac:dyDescent="0.25">
      <c r="A16" s="66"/>
      <c r="B16" s="69"/>
      <c r="C16" s="40">
        <v>13</v>
      </c>
      <c r="D16" s="36" t="s">
        <v>27</v>
      </c>
      <c r="E16" s="27" t="s">
        <v>61</v>
      </c>
      <c r="F16" s="27" t="s">
        <v>43</v>
      </c>
      <c r="G16" s="33" t="s">
        <v>46</v>
      </c>
      <c r="H16" s="33" t="s">
        <v>51</v>
      </c>
      <c r="I16" s="41">
        <v>8.99</v>
      </c>
      <c r="J16" s="52">
        <v>0</v>
      </c>
      <c r="K16" s="54">
        <f t="shared" si="0"/>
        <v>0</v>
      </c>
      <c r="L16" s="23" t="str">
        <f t="shared" si="1"/>
        <v>OK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s="3" customFormat="1" ht="30.2" customHeight="1" x14ac:dyDescent="0.25">
      <c r="A17" s="66"/>
      <c r="B17" s="69"/>
      <c r="C17" s="40">
        <v>14</v>
      </c>
      <c r="D17" s="36" t="s">
        <v>28</v>
      </c>
      <c r="E17" s="28" t="s">
        <v>61</v>
      </c>
      <c r="F17" s="27" t="s">
        <v>43</v>
      </c>
      <c r="G17" s="33" t="s">
        <v>46</v>
      </c>
      <c r="H17" s="33" t="s">
        <v>51</v>
      </c>
      <c r="I17" s="41">
        <v>10.44</v>
      </c>
      <c r="J17" s="52">
        <v>0</v>
      </c>
      <c r="K17" s="54">
        <f t="shared" si="0"/>
        <v>0</v>
      </c>
      <c r="L17" s="23" t="str">
        <f t="shared" si="1"/>
        <v>OK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s="3" customFormat="1" ht="30.2" customHeight="1" x14ac:dyDescent="0.25">
      <c r="A18" s="66"/>
      <c r="B18" s="69"/>
      <c r="C18" s="40">
        <v>15</v>
      </c>
      <c r="D18" s="39" t="s">
        <v>62</v>
      </c>
      <c r="E18" s="27" t="s">
        <v>61</v>
      </c>
      <c r="F18" s="27" t="s">
        <v>43</v>
      </c>
      <c r="G18" s="33" t="s">
        <v>46</v>
      </c>
      <c r="H18" s="33" t="s">
        <v>51</v>
      </c>
      <c r="I18" s="41">
        <v>4.68</v>
      </c>
      <c r="J18" s="52">
        <v>0</v>
      </c>
      <c r="K18" s="54">
        <f t="shared" si="0"/>
        <v>0</v>
      </c>
      <c r="L18" s="23" t="str">
        <f t="shared" si="1"/>
        <v>OK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s="3" customFormat="1" ht="30.2" customHeight="1" x14ac:dyDescent="0.25">
      <c r="A19" s="66"/>
      <c r="B19" s="69"/>
      <c r="C19" s="40">
        <v>16</v>
      </c>
      <c r="D19" s="42" t="s">
        <v>29</v>
      </c>
      <c r="E19" s="27" t="s">
        <v>61</v>
      </c>
      <c r="F19" s="27" t="s">
        <v>43</v>
      </c>
      <c r="G19" s="33" t="s">
        <v>46</v>
      </c>
      <c r="H19" s="33" t="s">
        <v>51</v>
      </c>
      <c r="I19" s="41">
        <v>30.01</v>
      </c>
      <c r="J19" s="52">
        <v>0</v>
      </c>
      <c r="K19" s="54">
        <f t="shared" si="0"/>
        <v>0</v>
      </c>
      <c r="L19" s="23" t="str">
        <f t="shared" si="1"/>
        <v>OK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s="3" customFormat="1" ht="30.2" customHeight="1" x14ac:dyDescent="0.25">
      <c r="A20" s="66"/>
      <c r="B20" s="69"/>
      <c r="C20" s="40">
        <v>17</v>
      </c>
      <c r="D20" s="38" t="s">
        <v>30</v>
      </c>
      <c r="E20" s="27" t="s">
        <v>61</v>
      </c>
      <c r="F20" s="27" t="s">
        <v>43</v>
      </c>
      <c r="G20" s="33" t="s">
        <v>46</v>
      </c>
      <c r="H20" s="33" t="s">
        <v>51</v>
      </c>
      <c r="I20" s="41">
        <v>12.17</v>
      </c>
      <c r="J20" s="52">
        <v>0</v>
      </c>
      <c r="K20" s="54">
        <f t="shared" si="0"/>
        <v>0</v>
      </c>
      <c r="L20" s="23" t="str">
        <f t="shared" si="1"/>
        <v>OK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s="3" customFormat="1" ht="30.2" customHeight="1" x14ac:dyDescent="0.25">
      <c r="A21" s="66"/>
      <c r="B21" s="69"/>
      <c r="C21" s="40">
        <v>18</v>
      </c>
      <c r="D21" s="39" t="s">
        <v>31</v>
      </c>
      <c r="E21" s="27" t="s">
        <v>42</v>
      </c>
      <c r="F21" s="27" t="s">
        <v>43</v>
      </c>
      <c r="G21" s="33" t="s">
        <v>46</v>
      </c>
      <c r="H21" s="33" t="s">
        <v>53</v>
      </c>
      <c r="I21" s="41">
        <v>36.78</v>
      </c>
      <c r="J21" s="52">
        <v>0</v>
      </c>
      <c r="K21" s="54">
        <f t="shared" si="0"/>
        <v>0</v>
      </c>
      <c r="L21" s="23" t="str">
        <f t="shared" si="1"/>
        <v>OK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s="3" customFormat="1" ht="45" x14ac:dyDescent="0.25">
      <c r="A22" s="66"/>
      <c r="B22" s="69"/>
      <c r="C22" s="40">
        <v>19</v>
      </c>
      <c r="D22" s="39" t="s">
        <v>32</v>
      </c>
      <c r="E22" s="27" t="s">
        <v>40</v>
      </c>
      <c r="F22" s="27" t="s">
        <v>43</v>
      </c>
      <c r="G22" s="33" t="s">
        <v>46</v>
      </c>
      <c r="H22" s="33" t="s">
        <v>52</v>
      </c>
      <c r="I22" s="41">
        <v>22</v>
      </c>
      <c r="J22" s="52">
        <v>0</v>
      </c>
      <c r="K22" s="54">
        <f t="shared" si="0"/>
        <v>0</v>
      </c>
      <c r="L22" s="23" t="str">
        <f t="shared" si="1"/>
        <v>OK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s="3" customFormat="1" ht="30.2" customHeight="1" x14ac:dyDescent="0.25">
      <c r="A23" s="66"/>
      <c r="B23" s="69"/>
      <c r="C23" s="32">
        <v>20</v>
      </c>
      <c r="D23" s="44" t="s">
        <v>33</v>
      </c>
      <c r="E23" s="45" t="s">
        <v>61</v>
      </c>
      <c r="F23" s="45" t="s">
        <v>43</v>
      </c>
      <c r="G23" s="46" t="s">
        <v>46</v>
      </c>
      <c r="H23" s="46" t="s">
        <v>51</v>
      </c>
      <c r="I23" s="47">
        <v>8.14</v>
      </c>
      <c r="J23" s="53">
        <v>1200</v>
      </c>
      <c r="K23" s="55">
        <f t="shared" si="0"/>
        <v>1200</v>
      </c>
      <c r="L23" s="51" t="str">
        <f t="shared" si="1"/>
        <v>OK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s="3" customFormat="1" ht="30.2" customHeight="1" x14ac:dyDescent="0.25">
      <c r="A24" s="66"/>
      <c r="B24" s="69"/>
      <c r="C24" s="32">
        <v>21</v>
      </c>
      <c r="D24" s="49" t="s">
        <v>44</v>
      </c>
      <c r="E24" s="50" t="s">
        <v>61</v>
      </c>
      <c r="F24" s="45" t="s">
        <v>43</v>
      </c>
      <c r="G24" s="46" t="s">
        <v>46</v>
      </c>
      <c r="H24" s="46" t="s">
        <v>51</v>
      </c>
      <c r="I24" s="47">
        <v>8.84</v>
      </c>
      <c r="J24" s="53">
        <v>1000</v>
      </c>
      <c r="K24" s="55">
        <f t="shared" si="0"/>
        <v>1000</v>
      </c>
      <c r="L24" s="51" t="str">
        <f t="shared" si="1"/>
        <v>OK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s="3" customFormat="1" ht="30.2" customHeight="1" x14ac:dyDescent="0.25">
      <c r="A25" s="66"/>
      <c r="B25" s="69"/>
      <c r="C25" s="40">
        <v>22</v>
      </c>
      <c r="D25" s="42" t="s">
        <v>31</v>
      </c>
      <c r="E25" s="28" t="s">
        <v>41</v>
      </c>
      <c r="F25" s="27" t="s">
        <v>43</v>
      </c>
      <c r="G25" s="33" t="s">
        <v>46</v>
      </c>
      <c r="H25" s="33" t="s">
        <v>52</v>
      </c>
      <c r="I25" s="41">
        <v>21.82</v>
      </c>
      <c r="J25" s="52">
        <v>0</v>
      </c>
      <c r="K25" s="54">
        <f t="shared" si="0"/>
        <v>0</v>
      </c>
      <c r="L25" s="23" t="str">
        <f t="shared" si="1"/>
        <v>OK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3" customFormat="1" ht="30.2" customHeight="1" x14ac:dyDescent="0.25">
      <c r="A26" s="66"/>
      <c r="B26" s="69"/>
      <c r="C26" s="40">
        <v>23</v>
      </c>
      <c r="D26" s="36" t="s">
        <v>34</v>
      </c>
      <c r="E26" s="28" t="s">
        <v>61</v>
      </c>
      <c r="F26" s="27" t="s">
        <v>43</v>
      </c>
      <c r="G26" s="33" t="s">
        <v>46</v>
      </c>
      <c r="H26" s="33" t="s">
        <v>51</v>
      </c>
      <c r="I26" s="41">
        <v>9.27</v>
      </c>
      <c r="J26" s="52">
        <v>0</v>
      </c>
      <c r="K26" s="54">
        <f t="shared" si="0"/>
        <v>0</v>
      </c>
      <c r="L26" s="23" t="str">
        <f t="shared" si="1"/>
        <v>OK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s="3" customFormat="1" ht="30.2" customHeight="1" x14ac:dyDescent="0.25">
      <c r="A27" s="66"/>
      <c r="B27" s="69"/>
      <c r="C27" s="40">
        <v>24</v>
      </c>
      <c r="D27" s="36" t="s">
        <v>35</v>
      </c>
      <c r="E27" s="28" t="s">
        <v>61</v>
      </c>
      <c r="F27" s="27" t="s">
        <v>43</v>
      </c>
      <c r="G27" s="33" t="s">
        <v>46</v>
      </c>
      <c r="H27" s="33" t="s">
        <v>51</v>
      </c>
      <c r="I27" s="41">
        <v>8.2200000000000006</v>
      </c>
      <c r="J27" s="52">
        <v>0</v>
      </c>
      <c r="K27" s="54">
        <f t="shared" si="0"/>
        <v>0</v>
      </c>
      <c r="L27" s="23" t="str">
        <f t="shared" si="1"/>
        <v>OK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s="3" customFormat="1" ht="30.2" customHeight="1" x14ac:dyDescent="0.25">
      <c r="A28" s="66"/>
      <c r="B28" s="69"/>
      <c r="C28" s="40">
        <v>25</v>
      </c>
      <c r="D28" s="36" t="s">
        <v>36</v>
      </c>
      <c r="E28" s="28" t="s">
        <v>61</v>
      </c>
      <c r="F28" s="27" t="s">
        <v>43</v>
      </c>
      <c r="G28" s="33" t="s">
        <v>46</v>
      </c>
      <c r="H28" s="33" t="s">
        <v>63</v>
      </c>
      <c r="I28" s="41">
        <v>7.92</v>
      </c>
      <c r="J28" s="52">
        <v>0</v>
      </c>
      <c r="K28" s="54">
        <f t="shared" si="0"/>
        <v>0</v>
      </c>
      <c r="L28" s="23" t="str">
        <f t="shared" si="1"/>
        <v>OK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s="3" customFormat="1" ht="30.2" customHeight="1" x14ac:dyDescent="0.25">
      <c r="A29" s="66"/>
      <c r="B29" s="69"/>
      <c r="C29" s="40">
        <v>26</v>
      </c>
      <c r="D29" s="36" t="s">
        <v>37</v>
      </c>
      <c r="E29" s="28" t="s">
        <v>61</v>
      </c>
      <c r="F29" s="27" t="s">
        <v>43</v>
      </c>
      <c r="G29" s="33" t="s">
        <v>46</v>
      </c>
      <c r="H29" s="33" t="s">
        <v>51</v>
      </c>
      <c r="I29" s="41">
        <v>11.79</v>
      </c>
      <c r="J29" s="52">
        <v>0</v>
      </c>
      <c r="K29" s="54">
        <f t="shared" si="0"/>
        <v>0</v>
      </c>
      <c r="L29" s="23" t="str">
        <f t="shared" si="1"/>
        <v>OK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s="3" customFormat="1" ht="30.2" customHeight="1" x14ac:dyDescent="0.25">
      <c r="A30" s="66"/>
      <c r="B30" s="69"/>
      <c r="C30" s="40">
        <v>27</v>
      </c>
      <c r="D30" s="36" t="s">
        <v>38</v>
      </c>
      <c r="E30" s="28" t="s">
        <v>61</v>
      </c>
      <c r="F30" s="27" t="s">
        <v>43</v>
      </c>
      <c r="G30" s="33" t="s">
        <v>46</v>
      </c>
      <c r="H30" s="33" t="s">
        <v>51</v>
      </c>
      <c r="I30" s="41">
        <v>15.54</v>
      </c>
      <c r="J30" s="52">
        <v>0</v>
      </c>
      <c r="K30" s="54">
        <f t="shared" si="0"/>
        <v>0</v>
      </c>
      <c r="L30" s="23" t="str">
        <f t="shared" si="1"/>
        <v>OK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s="3" customFormat="1" ht="30.2" customHeight="1" x14ac:dyDescent="0.25">
      <c r="A31" s="66"/>
      <c r="B31" s="69"/>
      <c r="C31" s="40">
        <v>28</v>
      </c>
      <c r="D31" s="36" t="s">
        <v>39</v>
      </c>
      <c r="E31" s="28" t="s">
        <v>42</v>
      </c>
      <c r="F31" s="27" t="s">
        <v>43</v>
      </c>
      <c r="G31" s="33" t="s">
        <v>46</v>
      </c>
      <c r="H31" s="33" t="s">
        <v>53</v>
      </c>
      <c r="I31" s="41">
        <v>15.45</v>
      </c>
      <c r="J31" s="52">
        <v>0</v>
      </c>
      <c r="K31" s="54">
        <f t="shared" si="0"/>
        <v>0</v>
      </c>
      <c r="L31" s="23" t="str">
        <f t="shared" si="1"/>
        <v>OK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s="3" customFormat="1" ht="30.2" customHeight="1" x14ac:dyDescent="0.25">
      <c r="A32" s="67"/>
      <c r="B32" s="70"/>
      <c r="C32" s="40">
        <v>29</v>
      </c>
      <c r="D32" s="36" t="s">
        <v>45</v>
      </c>
      <c r="E32" s="28" t="s">
        <v>61</v>
      </c>
      <c r="F32" s="27" t="s">
        <v>43</v>
      </c>
      <c r="G32" s="33" t="s">
        <v>46</v>
      </c>
      <c r="H32" s="33" t="s">
        <v>51</v>
      </c>
      <c r="I32" s="41">
        <v>16.760000000000002</v>
      </c>
      <c r="J32" s="52">
        <v>0</v>
      </c>
      <c r="K32" s="54">
        <f t="shared" si="0"/>
        <v>0</v>
      </c>
      <c r="L32" s="23" t="str">
        <f t="shared" si="1"/>
        <v>OK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9:26" x14ac:dyDescent="0.25">
      <c r="I33" s="31"/>
      <c r="J33" s="43">
        <f>SUM(J4:J32)</f>
        <v>2200</v>
      </c>
      <c r="M33" s="30">
        <f>SUMPRODUCT($I$4:$I$32,M4:M32)</f>
        <v>0</v>
      </c>
      <c r="N33" s="30">
        <f t="shared" ref="N33:Z33" si="2">SUMPRODUCT($I$4:$I$32,N4:N32)</f>
        <v>0</v>
      </c>
      <c r="O33" s="30">
        <f t="shared" si="2"/>
        <v>0</v>
      </c>
      <c r="P33" s="30">
        <f t="shared" si="2"/>
        <v>0</v>
      </c>
      <c r="Q33" s="30">
        <f t="shared" si="2"/>
        <v>0</v>
      </c>
      <c r="R33" s="30">
        <f t="shared" si="2"/>
        <v>0</v>
      </c>
      <c r="S33" s="30">
        <f t="shared" si="2"/>
        <v>0</v>
      </c>
      <c r="T33" s="30">
        <f t="shared" si="2"/>
        <v>0</v>
      </c>
      <c r="U33" s="30">
        <f t="shared" si="2"/>
        <v>0</v>
      </c>
      <c r="V33" s="30">
        <f t="shared" si="2"/>
        <v>0</v>
      </c>
      <c r="W33" s="30">
        <f t="shared" si="2"/>
        <v>0</v>
      </c>
      <c r="X33" s="30">
        <f t="shared" si="2"/>
        <v>0</v>
      </c>
      <c r="Y33" s="30">
        <f t="shared" si="2"/>
        <v>0</v>
      </c>
      <c r="Z33" s="30">
        <f t="shared" si="2"/>
        <v>0</v>
      </c>
    </row>
  </sheetData>
  <mergeCells count="20">
    <mergeCell ref="A4:A32"/>
    <mergeCell ref="B4:B32"/>
    <mergeCell ref="M1:M2"/>
    <mergeCell ref="N1:N2"/>
    <mergeCell ref="U1:U2"/>
    <mergeCell ref="Q1:Q2"/>
    <mergeCell ref="R1:R2"/>
    <mergeCell ref="S1:S2"/>
    <mergeCell ref="T1:T2"/>
    <mergeCell ref="A2:L2"/>
    <mergeCell ref="O1:O2"/>
    <mergeCell ref="P1:P2"/>
    <mergeCell ref="A1:C1"/>
    <mergeCell ref="D1:I1"/>
    <mergeCell ref="J1:L1"/>
    <mergeCell ref="V1:V2"/>
    <mergeCell ref="W1:W2"/>
    <mergeCell ref="X1:X2"/>
    <mergeCell ref="Y1:Y2"/>
    <mergeCell ref="Z1:Z2"/>
  </mergeCells>
  <conditionalFormatting sqref="K4:K32">
    <cfRule type="cellIs" dxfId="19" priority="1" operator="lessThan">
      <formula>0</formula>
    </cfRule>
  </conditionalFormatting>
  <conditionalFormatting sqref="M4:Z32">
    <cfRule type="cellIs" dxfId="18" priority="3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0E64F-CD83-4702-8CA5-0A9130C82DEC}">
  <dimension ref="A1:Z33"/>
  <sheetViews>
    <sheetView tabSelected="1" zoomScale="80" zoomScaleNormal="80" workbookViewId="0">
      <selection activeCell="A4" sqref="A4:A32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38" style="24" customWidth="1"/>
    <col min="5" max="5" width="8.140625" style="24" customWidth="1"/>
    <col min="6" max="6" width="13.7109375" style="24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5" customWidth="1"/>
    <col min="12" max="12" width="12.5703125" style="4" customWidth="1"/>
    <col min="13" max="13" width="12.5703125" style="5" customWidth="1"/>
    <col min="14" max="14" width="14" style="5" customWidth="1"/>
    <col min="15" max="26" width="12" style="5" customWidth="1"/>
    <col min="27" max="16384" width="9.7109375" style="2"/>
  </cols>
  <sheetData>
    <row r="1" spans="1:26" ht="33.75" customHeight="1" x14ac:dyDescent="0.25">
      <c r="A1" s="78" t="s">
        <v>59</v>
      </c>
      <c r="B1" s="79"/>
      <c r="C1" s="80"/>
      <c r="D1" s="78" t="s">
        <v>58</v>
      </c>
      <c r="E1" s="79"/>
      <c r="F1" s="79"/>
      <c r="G1" s="79"/>
      <c r="H1" s="79"/>
      <c r="I1" s="80"/>
      <c r="J1" s="78" t="s">
        <v>55</v>
      </c>
      <c r="K1" s="79"/>
      <c r="L1" s="80"/>
      <c r="M1" s="64" t="s">
        <v>56</v>
      </c>
      <c r="N1" s="64" t="s">
        <v>56</v>
      </c>
      <c r="O1" s="64" t="s">
        <v>56</v>
      </c>
      <c r="P1" s="64" t="s">
        <v>56</v>
      </c>
      <c r="Q1" s="64" t="s">
        <v>56</v>
      </c>
      <c r="R1" s="64" t="s">
        <v>56</v>
      </c>
      <c r="S1" s="64" t="s">
        <v>56</v>
      </c>
      <c r="T1" s="64" t="s">
        <v>56</v>
      </c>
      <c r="U1" s="64" t="s">
        <v>56</v>
      </c>
      <c r="V1" s="64" t="s">
        <v>56</v>
      </c>
      <c r="W1" s="64" t="s">
        <v>56</v>
      </c>
      <c r="X1" s="64" t="s">
        <v>56</v>
      </c>
      <c r="Y1" s="64" t="s">
        <v>56</v>
      </c>
      <c r="Z1" s="64" t="s">
        <v>56</v>
      </c>
    </row>
    <row r="2" spans="1:26" ht="30.75" customHeight="1" x14ac:dyDescent="0.25">
      <c r="A2" s="75" t="s">
        <v>73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s="3" customFormat="1" ht="48.2" customHeight="1" x14ac:dyDescent="0.2">
      <c r="A3" s="19" t="s">
        <v>5</v>
      </c>
      <c r="B3" s="19" t="s">
        <v>47</v>
      </c>
      <c r="C3" s="19" t="s">
        <v>3</v>
      </c>
      <c r="D3" s="19" t="s">
        <v>64</v>
      </c>
      <c r="E3" s="19" t="s">
        <v>4</v>
      </c>
      <c r="F3" s="19" t="s">
        <v>50</v>
      </c>
      <c r="G3" s="19" t="s">
        <v>48</v>
      </c>
      <c r="H3" s="19" t="s">
        <v>49</v>
      </c>
      <c r="I3" s="19" t="s">
        <v>60</v>
      </c>
      <c r="J3" s="20" t="s">
        <v>6</v>
      </c>
      <c r="K3" s="21" t="s">
        <v>0</v>
      </c>
      <c r="L3" s="18" t="s">
        <v>2</v>
      </c>
      <c r="M3" s="18" t="s">
        <v>1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</row>
    <row r="4" spans="1:26" s="3" customFormat="1" ht="30.2" customHeight="1" x14ac:dyDescent="0.25">
      <c r="A4" s="65">
        <v>1</v>
      </c>
      <c r="B4" s="68" t="s">
        <v>57</v>
      </c>
      <c r="C4" s="40">
        <v>1</v>
      </c>
      <c r="D4" s="42" t="s">
        <v>15</v>
      </c>
      <c r="E4" s="27" t="s">
        <v>61</v>
      </c>
      <c r="F4" s="27" t="s">
        <v>43</v>
      </c>
      <c r="G4" s="33" t="s">
        <v>46</v>
      </c>
      <c r="H4" s="33" t="s">
        <v>51</v>
      </c>
      <c r="I4" s="41">
        <v>16.48</v>
      </c>
      <c r="J4" s="58">
        <v>150</v>
      </c>
      <c r="K4" s="56">
        <f t="shared" ref="K4:K32" si="0">J4-(SUM(M4:U4))</f>
        <v>150</v>
      </c>
      <c r="L4" s="23" t="str">
        <f t="shared" ref="L4:L32" si="1">IF(K4&lt;0,"ATENÇÃO","OK")</f>
        <v>OK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s="3" customFormat="1" ht="30.2" customHeight="1" x14ac:dyDescent="0.25">
      <c r="A5" s="66"/>
      <c r="B5" s="69"/>
      <c r="C5" s="40">
        <v>2</v>
      </c>
      <c r="D5" s="36" t="s">
        <v>16</v>
      </c>
      <c r="E5" s="27" t="s">
        <v>61</v>
      </c>
      <c r="F5" s="27" t="s">
        <v>43</v>
      </c>
      <c r="G5" s="33" t="s">
        <v>46</v>
      </c>
      <c r="H5" s="33" t="s">
        <v>51</v>
      </c>
      <c r="I5" s="41">
        <v>17.55</v>
      </c>
      <c r="J5" s="58">
        <v>20</v>
      </c>
      <c r="K5" s="56">
        <f t="shared" si="0"/>
        <v>20</v>
      </c>
      <c r="L5" s="23" t="str">
        <f t="shared" si="1"/>
        <v>OK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s="3" customFormat="1" ht="30.2" customHeight="1" x14ac:dyDescent="0.25">
      <c r="A6" s="66"/>
      <c r="B6" s="69"/>
      <c r="C6" s="40">
        <v>3</v>
      </c>
      <c r="D6" s="36" t="s">
        <v>17</v>
      </c>
      <c r="E6" s="27" t="s">
        <v>61</v>
      </c>
      <c r="F6" s="27" t="s">
        <v>43</v>
      </c>
      <c r="G6" s="33" t="s">
        <v>46</v>
      </c>
      <c r="H6" s="33" t="s">
        <v>51</v>
      </c>
      <c r="I6" s="41">
        <v>22.94</v>
      </c>
      <c r="J6" s="58">
        <v>100</v>
      </c>
      <c r="K6" s="56">
        <f t="shared" si="0"/>
        <v>100</v>
      </c>
      <c r="L6" s="23" t="str">
        <f t="shared" si="1"/>
        <v>OK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3" customFormat="1" ht="30.2" customHeight="1" x14ac:dyDescent="0.25">
      <c r="A7" s="66"/>
      <c r="B7" s="69"/>
      <c r="C7" s="40">
        <v>4</v>
      </c>
      <c r="D7" s="42" t="s">
        <v>18</v>
      </c>
      <c r="E7" s="27" t="s">
        <v>61</v>
      </c>
      <c r="F7" s="27" t="s">
        <v>43</v>
      </c>
      <c r="G7" s="33" t="s">
        <v>46</v>
      </c>
      <c r="H7" s="33" t="s">
        <v>51</v>
      </c>
      <c r="I7" s="41">
        <v>8.75</v>
      </c>
      <c r="J7" s="34">
        <v>400</v>
      </c>
      <c r="K7" s="56">
        <f t="shared" si="0"/>
        <v>400</v>
      </c>
      <c r="L7" s="23" t="str">
        <f t="shared" si="1"/>
        <v>OK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3" customFormat="1" ht="30.2" customHeight="1" x14ac:dyDescent="0.25">
      <c r="A8" s="66"/>
      <c r="B8" s="69"/>
      <c r="C8" s="40">
        <v>5</v>
      </c>
      <c r="D8" s="37" t="s">
        <v>19</v>
      </c>
      <c r="E8" s="27" t="s">
        <v>61</v>
      </c>
      <c r="F8" s="27" t="s">
        <v>43</v>
      </c>
      <c r="G8" s="33" t="s">
        <v>46</v>
      </c>
      <c r="H8" s="33" t="s">
        <v>51</v>
      </c>
      <c r="I8" s="41">
        <v>12.17</v>
      </c>
      <c r="J8" s="58">
        <v>30</v>
      </c>
      <c r="K8" s="56">
        <f t="shared" si="0"/>
        <v>30</v>
      </c>
      <c r="L8" s="23" t="str">
        <f t="shared" si="1"/>
        <v>OK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s="3" customFormat="1" ht="30.2" customHeight="1" x14ac:dyDescent="0.25">
      <c r="A9" s="66"/>
      <c r="B9" s="69"/>
      <c r="C9" s="40">
        <v>6</v>
      </c>
      <c r="D9" s="42" t="s">
        <v>20</v>
      </c>
      <c r="E9" s="27" t="s">
        <v>61</v>
      </c>
      <c r="F9" s="27" t="s">
        <v>43</v>
      </c>
      <c r="G9" s="33" t="s">
        <v>46</v>
      </c>
      <c r="H9" s="33" t="s">
        <v>51</v>
      </c>
      <c r="I9" s="41">
        <v>7.86</v>
      </c>
      <c r="J9" s="58">
        <v>150</v>
      </c>
      <c r="K9" s="56">
        <f t="shared" si="0"/>
        <v>150</v>
      </c>
      <c r="L9" s="23" t="str">
        <f t="shared" si="1"/>
        <v>OK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s="3" customFormat="1" ht="30.2" customHeight="1" x14ac:dyDescent="0.25">
      <c r="A10" s="66"/>
      <c r="B10" s="69"/>
      <c r="C10" s="40">
        <v>7</v>
      </c>
      <c r="D10" s="42" t="s">
        <v>21</v>
      </c>
      <c r="E10" s="27" t="s">
        <v>61</v>
      </c>
      <c r="F10" s="27" t="s">
        <v>43</v>
      </c>
      <c r="G10" s="33" t="s">
        <v>46</v>
      </c>
      <c r="H10" s="33" t="s">
        <v>51</v>
      </c>
      <c r="I10" s="41">
        <v>12.57</v>
      </c>
      <c r="J10" s="58">
        <v>100</v>
      </c>
      <c r="K10" s="56">
        <f t="shared" si="0"/>
        <v>100</v>
      </c>
      <c r="L10" s="23" t="str">
        <f t="shared" si="1"/>
        <v>OK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s="3" customFormat="1" ht="30.2" customHeight="1" x14ac:dyDescent="0.25">
      <c r="A11" s="66"/>
      <c r="B11" s="69"/>
      <c r="C11" s="40">
        <v>8</v>
      </c>
      <c r="D11" s="42" t="s">
        <v>22</v>
      </c>
      <c r="E11" s="27" t="s">
        <v>61</v>
      </c>
      <c r="F11" s="27" t="s">
        <v>43</v>
      </c>
      <c r="G11" s="33" t="s">
        <v>46</v>
      </c>
      <c r="H11" s="33" t="s">
        <v>51</v>
      </c>
      <c r="I11" s="41">
        <v>11.61</v>
      </c>
      <c r="J11" s="58">
        <v>100</v>
      </c>
      <c r="K11" s="56">
        <f t="shared" si="0"/>
        <v>100</v>
      </c>
      <c r="L11" s="23" t="str">
        <f t="shared" si="1"/>
        <v>OK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s="3" customFormat="1" ht="30.2" customHeight="1" x14ac:dyDescent="0.25">
      <c r="A12" s="66"/>
      <c r="B12" s="69"/>
      <c r="C12" s="40">
        <v>9</v>
      </c>
      <c r="D12" s="42" t="s">
        <v>23</v>
      </c>
      <c r="E12" s="27" t="s">
        <v>61</v>
      </c>
      <c r="F12" s="27" t="s">
        <v>43</v>
      </c>
      <c r="G12" s="33" t="s">
        <v>46</v>
      </c>
      <c r="H12" s="33" t="s">
        <v>51</v>
      </c>
      <c r="I12" s="41">
        <v>11.17</v>
      </c>
      <c r="J12" s="58">
        <v>80</v>
      </c>
      <c r="K12" s="56">
        <f t="shared" si="0"/>
        <v>80</v>
      </c>
      <c r="L12" s="23" t="str">
        <f t="shared" si="1"/>
        <v>OK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s="3" customFormat="1" ht="30.2" customHeight="1" x14ac:dyDescent="0.25">
      <c r="A13" s="66"/>
      <c r="B13" s="69"/>
      <c r="C13" s="40">
        <v>10</v>
      </c>
      <c r="D13" s="42" t="s">
        <v>24</v>
      </c>
      <c r="E13" s="27" t="s">
        <v>61</v>
      </c>
      <c r="F13" s="27" t="s">
        <v>43</v>
      </c>
      <c r="G13" s="33" t="s">
        <v>46</v>
      </c>
      <c r="H13" s="33" t="s">
        <v>51</v>
      </c>
      <c r="I13" s="41">
        <v>8.84</v>
      </c>
      <c r="J13" s="34">
        <v>400</v>
      </c>
      <c r="K13" s="56">
        <f t="shared" si="0"/>
        <v>400</v>
      </c>
      <c r="L13" s="23" t="str">
        <f t="shared" si="1"/>
        <v>OK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s="3" customFormat="1" ht="30.2" customHeight="1" x14ac:dyDescent="0.25">
      <c r="A14" s="66"/>
      <c r="B14" s="69"/>
      <c r="C14" s="40">
        <v>11</v>
      </c>
      <c r="D14" s="38" t="s">
        <v>25</v>
      </c>
      <c r="E14" s="28" t="s">
        <v>61</v>
      </c>
      <c r="F14" s="27" t="s">
        <v>43</v>
      </c>
      <c r="G14" s="33" t="s">
        <v>46</v>
      </c>
      <c r="H14" s="33" t="s">
        <v>51</v>
      </c>
      <c r="I14" s="41">
        <v>8.84</v>
      </c>
      <c r="J14" s="58">
        <v>400</v>
      </c>
      <c r="K14" s="56">
        <f t="shared" si="0"/>
        <v>400</v>
      </c>
      <c r="L14" s="23" t="str">
        <f t="shared" si="1"/>
        <v>OK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s="3" customFormat="1" ht="30.2" customHeight="1" x14ac:dyDescent="0.25">
      <c r="A15" s="66"/>
      <c r="B15" s="69"/>
      <c r="C15" s="40">
        <v>12</v>
      </c>
      <c r="D15" s="42" t="s">
        <v>26</v>
      </c>
      <c r="E15" s="27" t="s">
        <v>40</v>
      </c>
      <c r="F15" s="27" t="s">
        <v>43</v>
      </c>
      <c r="G15" s="33" t="s">
        <v>46</v>
      </c>
      <c r="H15" s="33" t="s">
        <v>52</v>
      </c>
      <c r="I15" s="41">
        <v>20.13</v>
      </c>
      <c r="J15" s="58">
        <v>0</v>
      </c>
      <c r="K15" s="56">
        <f t="shared" si="0"/>
        <v>0</v>
      </c>
      <c r="L15" s="23" t="str">
        <f t="shared" si="1"/>
        <v>OK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3" customFormat="1" ht="30.2" customHeight="1" x14ac:dyDescent="0.25">
      <c r="A16" s="66"/>
      <c r="B16" s="69"/>
      <c r="C16" s="40">
        <v>13</v>
      </c>
      <c r="D16" s="36" t="s">
        <v>27</v>
      </c>
      <c r="E16" s="27" t="s">
        <v>61</v>
      </c>
      <c r="F16" s="27" t="s">
        <v>43</v>
      </c>
      <c r="G16" s="33" t="s">
        <v>46</v>
      </c>
      <c r="H16" s="33" t="s">
        <v>51</v>
      </c>
      <c r="I16" s="41">
        <v>8.99</v>
      </c>
      <c r="J16" s="58">
        <v>100</v>
      </c>
      <c r="K16" s="56">
        <f t="shared" si="0"/>
        <v>100</v>
      </c>
      <c r="L16" s="23" t="str">
        <f t="shared" si="1"/>
        <v>OK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s="3" customFormat="1" ht="30.2" customHeight="1" x14ac:dyDescent="0.25">
      <c r="A17" s="66"/>
      <c r="B17" s="69"/>
      <c r="C17" s="40">
        <v>14</v>
      </c>
      <c r="D17" s="36" t="s">
        <v>28</v>
      </c>
      <c r="E17" s="28" t="s">
        <v>61</v>
      </c>
      <c r="F17" s="27" t="s">
        <v>43</v>
      </c>
      <c r="G17" s="33" t="s">
        <v>46</v>
      </c>
      <c r="H17" s="33" t="s">
        <v>51</v>
      </c>
      <c r="I17" s="41">
        <v>10.44</v>
      </c>
      <c r="J17" s="58">
        <v>10</v>
      </c>
      <c r="K17" s="56">
        <f t="shared" si="0"/>
        <v>10</v>
      </c>
      <c r="L17" s="23" t="str">
        <f t="shared" si="1"/>
        <v>OK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s="3" customFormat="1" ht="30.2" customHeight="1" x14ac:dyDescent="0.25">
      <c r="A18" s="66"/>
      <c r="B18" s="69"/>
      <c r="C18" s="40">
        <v>15</v>
      </c>
      <c r="D18" s="39" t="s">
        <v>62</v>
      </c>
      <c r="E18" s="27" t="s">
        <v>61</v>
      </c>
      <c r="F18" s="27" t="s">
        <v>43</v>
      </c>
      <c r="G18" s="33" t="s">
        <v>46</v>
      </c>
      <c r="H18" s="33" t="s">
        <v>51</v>
      </c>
      <c r="I18" s="41">
        <v>4.68</v>
      </c>
      <c r="J18" s="58">
        <v>400</v>
      </c>
      <c r="K18" s="56">
        <f t="shared" si="0"/>
        <v>400</v>
      </c>
      <c r="L18" s="23" t="str">
        <f t="shared" si="1"/>
        <v>OK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s="3" customFormat="1" ht="30.2" customHeight="1" x14ac:dyDescent="0.25">
      <c r="A19" s="66"/>
      <c r="B19" s="69"/>
      <c r="C19" s="40">
        <v>16</v>
      </c>
      <c r="D19" s="42" t="s">
        <v>29</v>
      </c>
      <c r="E19" s="27" t="s">
        <v>61</v>
      </c>
      <c r="F19" s="27" t="s">
        <v>43</v>
      </c>
      <c r="G19" s="33" t="s">
        <v>46</v>
      </c>
      <c r="H19" s="33" t="s">
        <v>51</v>
      </c>
      <c r="I19" s="41">
        <v>30.01</v>
      </c>
      <c r="J19" s="58">
        <v>0</v>
      </c>
      <c r="K19" s="57">
        <f t="shared" si="0"/>
        <v>0</v>
      </c>
      <c r="L19" s="23" t="str">
        <f t="shared" si="1"/>
        <v>OK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s="3" customFormat="1" ht="30.2" customHeight="1" x14ac:dyDescent="0.25">
      <c r="A20" s="66"/>
      <c r="B20" s="69"/>
      <c r="C20" s="40">
        <v>17</v>
      </c>
      <c r="D20" s="38" t="s">
        <v>30</v>
      </c>
      <c r="E20" s="27" t="s">
        <v>61</v>
      </c>
      <c r="F20" s="27" t="s">
        <v>43</v>
      </c>
      <c r="G20" s="33" t="s">
        <v>46</v>
      </c>
      <c r="H20" s="33" t="s">
        <v>51</v>
      </c>
      <c r="I20" s="41">
        <v>12.17</v>
      </c>
      <c r="J20" s="58">
        <v>10</v>
      </c>
      <c r="K20" s="56">
        <f t="shared" si="0"/>
        <v>10</v>
      </c>
      <c r="L20" s="23" t="str">
        <f t="shared" si="1"/>
        <v>OK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s="3" customFormat="1" ht="30.2" customHeight="1" x14ac:dyDescent="0.25">
      <c r="A21" s="66"/>
      <c r="B21" s="69"/>
      <c r="C21" s="40">
        <v>18</v>
      </c>
      <c r="D21" s="39" t="s">
        <v>31</v>
      </c>
      <c r="E21" s="27" t="s">
        <v>42</v>
      </c>
      <c r="F21" s="27" t="s">
        <v>43</v>
      </c>
      <c r="G21" s="33" t="s">
        <v>46</v>
      </c>
      <c r="H21" s="33" t="s">
        <v>53</v>
      </c>
      <c r="I21" s="41">
        <v>36.78</v>
      </c>
      <c r="J21" s="58">
        <v>0</v>
      </c>
      <c r="K21" s="56">
        <f t="shared" si="0"/>
        <v>0</v>
      </c>
      <c r="L21" s="23" t="str">
        <f t="shared" si="1"/>
        <v>OK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s="3" customFormat="1" ht="45" x14ac:dyDescent="0.25">
      <c r="A22" s="66"/>
      <c r="B22" s="69"/>
      <c r="C22" s="40">
        <v>19</v>
      </c>
      <c r="D22" s="39" t="s">
        <v>32</v>
      </c>
      <c r="E22" s="27" t="s">
        <v>40</v>
      </c>
      <c r="F22" s="27" t="s">
        <v>43</v>
      </c>
      <c r="G22" s="33" t="s">
        <v>46</v>
      </c>
      <c r="H22" s="33" t="s">
        <v>52</v>
      </c>
      <c r="I22" s="41">
        <v>22</v>
      </c>
      <c r="J22" s="34">
        <v>50</v>
      </c>
      <c r="K22" s="56">
        <f t="shared" si="0"/>
        <v>50</v>
      </c>
      <c r="L22" s="23" t="str">
        <f t="shared" si="1"/>
        <v>OK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s="3" customFormat="1" ht="30.2" customHeight="1" x14ac:dyDescent="0.25">
      <c r="A23" s="66"/>
      <c r="B23" s="69"/>
      <c r="C23" s="40">
        <v>20</v>
      </c>
      <c r="D23" s="36" t="s">
        <v>33</v>
      </c>
      <c r="E23" s="27" t="s">
        <v>61</v>
      </c>
      <c r="F23" s="27" t="s">
        <v>43</v>
      </c>
      <c r="G23" s="33" t="s">
        <v>46</v>
      </c>
      <c r="H23" s="33" t="s">
        <v>51</v>
      </c>
      <c r="I23" s="41">
        <v>8.14</v>
      </c>
      <c r="J23" s="58">
        <v>0</v>
      </c>
      <c r="K23" s="56">
        <f t="shared" si="0"/>
        <v>0</v>
      </c>
      <c r="L23" s="23" t="str">
        <f t="shared" si="1"/>
        <v>OK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s="3" customFormat="1" ht="30.2" customHeight="1" x14ac:dyDescent="0.25">
      <c r="A24" s="66"/>
      <c r="B24" s="69"/>
      <c r="C24" s="40">
        <v>21</v>
      </c>
      <c r="D24" s="42" t="s">
        <v>44</v>
      </c>
      <c r="E24" s="28" t="s">
        <v>61</v>
      </c>
      <c r="F24" s="27" t="s">
        <v>43</v>
      </c>
      <c r="G24" s="33" t="s">
        <v>46</v>
      </c>
      <c r="H24" s="33" t="s">
        <v>51</v>
      </c>
      <c r="I24" s="41">
        <v>8.84</v>
      </c>
      <c r="J24" s="58">
        <v>0</v>
      </c>
      <c r="K24" s="56">
        <f t="shared" si="0"/>
        <v>0</v>
      </c>
      <c r="L24" s="23" t="str">
        <f t="shared" si="1"/>
        <v>OK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s="3" customFormat="1" ht="30.2" customHeight="1" x14ac:dyDescent="0.25">
      <c r="A25" s="66"/>
      <c r="B25" s="69"/>
      <c r="C25" s="40">
        <v>22</v>
      </c>
      <c r="D25" s="42" t="s">
        <v>31</v>
      </c>
      <c r="E25" s="28" t="s">
        <v>41</v>
      </c>
      <c r="F25" s="27" t="s">
        <v>43</v>
      </c>
      <c r="G25" s="33" t="s">
        <v>46</v>
      </c>
      <c r="H25" s="33" t="s">
        <v>52</v>
      </c>
      <c r="I25" s="41">
        <v>21.82</v>
      </c>
      <c r="J25" s="58">
        <v>0</v>
      </c>
      <c r="K25" s="56">
        <f t="shared" si="0"/>
        <v>0</v>
      </c>
      <c r="L25" s="23" t="str">
        <f t="shared" si="1"/>
        <v>OK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3" customFormat="1" ht="30.2" customHeight="1" x14ac:dyDescent="0.25">
      <c r="A26" s="66"/>
      <c r="B26" s="69"/>
      <c r="C26" s="40">
        <v>23</v>
      </c>
      <c r="D26" s="36" t="s">
        <v>34</v>
      </c>
      <c r="E26" s="28" t="s">
        <v>61</v>
      </c>
      <c r="F26" s="27" t="s">
        <v>43</v>
      </c>
      <c r="G26" s="33" t="s">
        <v>46</v>
      </c>
      <c r="H26" s="33" t="s">
        <v>51</v>
      </c>
      <c r="I26" s="41">
        <v>9.27</v>
      </c>
      <c r="J26" s="58">
        <v>0</v>
      </c>
      <c r="K26" s="56">
        <f t="shared" si="0"/>
        <v>0</v>
      </c>
      <c r="L26" s="23" t="str">
        <f t="shared" si="1"/>
        <v>OK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s="3" customFormat="1" ht="30.2" customHeight="1" x14ac:dyDescent="0.25">
      <c r="A27" s="66"/>
      <c r="B27" s="69"/>
      <c r="C27" s="40">
        <v>24</v>
      </c>
      <c r="D27" s="36" t="s">
        <v>35</v>
      </c>
      <c r="E27" s="28" t="s">
        <v>61</v>
      </c>
      <c r="F27" s="27" t="s">
        <v>43</v>
      </c>
      <c r="G27" s="33" t="s">
        <v>46</v>
      </c>
      <c r="H27" s="33" t="s">
        <v>51</v>
      </c>
      <c r="I27" s="41">
        <v>8.2200000000000006</v>
      </c>
      <c r="J27" s="58">
        <v>0</v>
      </c>
      <c r="K27" s="56">
        <f t="shared" si="0"/>
        <v>0</v>
      </c>
      <c r="L27" s="23" t="str">
        <f t="shared" si="1"/>
        <v>OK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s="3" customFormat="1" ht="30.2" customHeight="1" x14ac:dyDescent="0.25">
      <c r="A28" s="66"/>
      <c r="B28" s="69"/>
      <c r="C28" s="40">
        <v>25</v>
      </c>
      <c r="D28" s="36" t="s">
        <v>36</v>
      </c>
      <c r="E28" s="28" t="s">
        <v>61</v>
      </c>
      <c r="F28" s="27" t="s">
        <v>43</v>
      </c>
      <c r="G28" s="33" t="s">
        <v>46</v>
      </c>
      <c r="H28" s="33" t="s">
        <v>63</v>
      </c>
      <c r="I28" s="41">
        <v>7.92</v>
      </c>
      <c r="J28" s="58">
        <v>0</v>
      </c>
      <c r="K28" s="56">
        <f t="shared" si="0"/>
        <v>0</v>
      </c>
      <c r="L28" s="23" t="str">
        <f t="shared" si="1"/>
        <v>OK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s="3" customFormat="1" ht="30.2" customHeight="1" x14ac:dyDescent="0.25">
      <c r="A29" s="66"/>
      <c r="B29" s="69"/>
      <c r="C29" s="40">
        <v>26</v>
      </c>
      <c r="D29" s="36" t="s">
        <v>37</v>
      </c>
      <c r="E29" s="28" t="s">
        <v>61</v>
      </c>
      <c r="F29" s="27" t="s">
        <v>43</v>
      </c>
      <c r="G29" s="33" t="s">
        <v>46</v>
      </c>
      <c r="H29" s="33" t="s">
        <v>51</v>
      </c>
      <c r="I29" s="41">
        <v>11.79</v>
      </c>
      <c r="J29" s="58">
        <v>0</v>
      </c>
      <c r="K29" s="56">
        <f t="shared" si="0"/>
        <v>0</v>
      </c>
      <c r="L29" s="23" t="str">
        <f t="shared" si="1"/>
        <v>OK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s="3" customFormat="1" ht="30.2" customHeight="1" x14ac:dyDescent="0.25">
      <c r="A30" s="66"/>
      <c r="B30" s="69"/>
      <c r="C30" s="40">
        <v>27</v>
      </c>
      <c r="D30" s="36" t="s">
        <v>38</v>
      </c>
      <c r="E30" s="28" t="s">
        <v>61</v>
      </c>
      <c r="F30" s="27" t="s">
        <v>43</v>
      </c>
      <c r="G30" s="33" t="s">
        <v>46</v>
      </c>
      <c r="H30" s="33" t="s">
        <v>51</v>
      </c>
      <c r="I30" s="41">
        <v>15.54</v>
      </c>
      <c r="J30" s="58">
        <v>100</v>
      </c>
      <c r="K30" s="56">
        <f t="shared" si="0"/>
        <v>100</v>
      </c>
      <c r="L30" s="23" t="str">
        <f t="shared" si="1"/>
        <v>OK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s="3" customFormat="1" ht="30.2" customHeight="1" x14ac:dyDescent="0.25">
      <c r="A31" s="66"/>
      <c r="B31" s="69"/>
      <c r="C31" s="40">
        <v>28</v>
      </c>
      <c r="D31" s="36" t="s">
        <v>39</v>
      </c>
      <c r="E31" s="28" t="s">
        <v>42</v>
      </c>
      <c r="F31" s="27" t="s">
        <v>43</v>
      </c>
      <c r="G31" s="33" t="s">
        <v>46</v>
      </c>
      <c r="H31" s="33" t="s">
        <v>53</v>
      </c>
      <c r="I31" s="41">
        <v>15.45</v>
      </c>
      <c r="J31" s="58">
        <v>300</v>
      </c>
      <c r="K31" s="56">
        <f t="shared" si="0"/>
        <v>300</v>
      </c>
      <c r="L31" s="23" t="str">
        <f t="shared" si="1"/>
        <v>OK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s="3" customFormat="1" ht="30.2" customHeight="1" x14ac:dyDescent="0.25">
      <c r="A32" s="67"/>
      <c r="B32" s="70"/>
      <c r="C32" s="40">
        <v>29</v>
      </c>
      <c r="D32" s="36" t="s">
        <v>45</v>
      </c>
      <c r="E32" s="28" t="s">
        <v>61</v>
      </c>
      <c r="F32" s="27" t="s">
        <v>43</v>
      </c>
      <c r="G32" s="33" t="s">
        <v>46</v>
      </c>
      <c r="H32" s="33" t="s">
        <v>51</v>
      </c>
      <c r="I32" s="41">
        <v>16.760000000000002</v>
      </c>
      <c r="J32" s="58">
        <v>10</v>
      </c>
      <c r="K32" s="56">
        <f t="shared" si="0"/>
        <v>10</v>
      </c>
      <c r="L32" s="23" t="str">
        <f t="shared" si="1"/>
        <v>OK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9:26" x14ac:dyDescent="0.25">
      <c r="I33" s="31"/>
      <c r="J33" s="43">
        <f>SUM(J4:J32)</f>
        <v>2910</v>
      </c>
      <c r="M33" s="30">
        <f>SUMPRODUCT($I$4:$I$32,M4:M32)</f>
        <v>0</v>
      </c>
      <c r="N33" s="30">
        <f t="shared" ref="N33:Z33" si="2">SUMPRODUCT($I$4:$I$32,N4:N32)</f>
        <v>0</v>
      </c>
      <c r="O33" s="30">
        <f t="shared" si="2"/>
        <v>0</v>
      </c>
      <c r="P33" s="30">
        <f t="shared" si="2"/>
        <v>0</v>
      </c>
      <c r="Q33" s="30">
        <f t="shared" si="2"/>
        <v>0</v>
      </c>
      <c r="R33" s="30">
        <f t="shared" si="2"/>
        <v>0</v>
      </c>
      <c r="S33" s="30">
        <f t="shared" si="2"/>
        <v>0</v>
      </c>
      <c r="T33" s="30">
        <f t="shared" si="2"/>
        <v>0</v>
      </c>
      <c r="U33" s="30">
        <f t="shared" si="2"/>
        <v>0</v>
      </c>
      <c r="V33" s="30">
        <f t="shared" si="2"/>
        <v>0</v>
      </c>
      <c r="W33" s="30">
        <f t="shared" si="2"/>
        <v>0</v>
      </c>
      <c r="X33" s="30">
        <f t="shared" si="2"/>
        <v>0</v>
      </c>
      <c r="Y33" s="30">
        <f t="shared" si="2"/>
        <v>0</v>
      </c>
      <c r="Z33" s="30">
        <f t="shared" si="2"/>
        <v>0</v>
      </c>
    </row>
  </sheetData>
  <mergeCells count="20">
    <mergeCell ref="B4:B32"/>
    <mergeCell ref="A4:A32"/>
    <mergeCell ref="T1:T2"/>
    <mergeCell ref="U1:U2"/>
    <mergeCell ref="A1:C1"/>
    <mergeCell ref="D1:I1"/>
    <mergeCell ref="J1:L1"/>
    <mergeCell ref="M1:M2"/>
    <mergeCell ref="N1:N2"/>
    <mergeCell ref="O1:O2"/>
    <mergeCell ref="A2:L2"/>
    <mergeCell ref="P1:P2"/>
    <mergeCell ref="Q1:Q2"/>
    <mergeCell ref="R1:R2"/>
    <mergeCell ref="S1:S2"/>
    <mergeCell ref="V1:V2"/>
    <mergeCell ref="W1:W2"/>
    <mergeCell ref="X1:X2"/>
    <mergeCell ref="Y1:Y2"/>
    <mergeCell ref="Z1:Z2"/>
  </mergeCells>
  <conditionalFormatting sqref="K4:K32">
    <cfRule type="cellIs" dxfId="1" priority="1" operator="lessThan">
      <formula>0</formula>
    </cfRule>
  </conditionalFormatting>
  <conditionalFormatting sqref="M4:Z32">
    <cfRule type="cellIs" dxfId="0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L42"/>
  <sheetViews>
    <sheetView topLeftCell="A19" zoomScale="80" zoomScaleNormal="80" workbookViewId="0">
      <selection activeCell="H42" sqref="H42:L42"/>
    </sheetView>
  </sheetViews>
  <sheetFormatPr defaultColWidth="9.7109375" defaultRowHeight="15" x14ac:dyDescent="0.25"/>
  <cols>
    <col min="1" max="1" width="8" style="1" customWidth="1"/>
    <col min="2" max="2" width="25.5703125" style="1" customWidth="1"/>
    <col min="3" max="3" width="9" style="1" customWidth="1"/>
    <col min="4" max="4" width="38" style="24" customWidth="1"/>
    <col min="5" max="5" width="8.140625" style="24" customWidth="1"/>
    <col min="6" max="6" width="13.7109375" style="24" customWidth="1"/>
    <col min="7" max="7" width="13.5703125" style="1" customWidth="1"/>
    <col min="8" max="8" width="13.140625" style="6" customWidth="1"/>
    <col min="9" max="9" width="13.28515625" style="25" customWidth="1"/>
    <col min="10" max="10" width="12.5703125" style="4" customWidth="1"/>
    <col min="11" max="11" width="14.85546875" style="2" customWidth="1"/>
    <col min="12" max="12" width="17.140625" style="2" customWidth="1"/>
    <col min="13" max="16384" width="9.7109375" style="2"/>
  </cols>
  <sheetData>
    <row r="1" spans="1:12" ht="33.75" customHeight="1" x14ac:dyDescent="0.25">
      <c r="A1" s="93" t="s">
        <v>59</v>
      </c>
      <c r="B1" s="94"/>
      <c r="C1" s="95"/>
      <c r="D1" s="99" t="s">
        <v>58</v>
      </c>
      <c r="E1" s="100"/>
      <c r="F1" s="100"/>
      <c r="G1" s="100"/>
      <c r="H1" s="100"/>
      <c r="I1" s="101"/>
      <c r="J1" s="93" t="s">
        <v>55</v>
      </c>
      <c r="K1" s="94"/>
      <c r="L1" s="95"/>
    </row>
    <row r="2" spans="1:12" ht="30.75" customHeight="1" x14ac:dyDescent="0.25">
      <c r="A2" s="90" t="s">
        <v>74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</row>
    <row r="3" spans="1:12" s="3" customFormat="1" ht="48.75" customHeight="1" x14ac:dyDescent="0.2">
      <c r="A3" s="19" t="s">
        <v>5</v>
      </c>
      <c r="B3" s="19" t="s">
        <v>47</v>
      </c>
      <c r="C3" s="19" t="s">
        <v>3</v>
      </c>
      <c r="D3" s="19" t="s">
        <v>64</v>
      </c>
      <c r="E3" s="19" t="s">
        <v>4</v>
      </c>
      <c r="F3" s="19" t="s">
        <v>50</v>
      </c>
      <c r="G3" s="19" t="s">
        <v>60</v>
      </c>
      <c r="H3" s="20" t="s">
        <v>6</v>
      </c>
      <c r="I3" s="21" t="s">
        <v>13</v>
      </c>
      <c r="J3" s="18" t="s">
        <v>14</v>
      </c>
      <c r="K3" s="26" t="s">
        <v>7</v>
      </c>
      <c r="L3" s="26" t="s">
        <v>8</v>
      </c>
    </row>
    <row r="4" spans="1:12" ht="30.2" customHeight="1" x14ac:dyDescent="0.25">
      <c r="A4" s="65">
        <v>1</v>
      </c>
      <c r="B4" s="68" t="s">
        <v>57</v>
      </c>
      <c r="C4" s="40">
        <v>1</v>
      </c>
      <c r="D4" s="42" t="s">
        <v>15</v>
      </c>
      <c r="E4" s="27" t="s">
        <v>61</v>
      </c>
      <c r="F4" s="27" t="s">
        <v>43</v>
      </c>
      <c r="G4" s="41">
        <v>16.48</v>
      </c>
      <c r="H4" s="62">
        <f>'REITORIA-COVEST'!J4+'REITORIA-PROEX'!J4+'REITORIA-MUSEU'!J4+ESAG!J4+CEAD!J4+FAED!J4+CEART!J4+CEFID!J4+CERES!J4+CESFI!J4</f>
        <v>1320</v>
      </c>
      <c r="I4" s="22">
        <f>'REITORIA-COVEST'!J4-'REITORIA-COVEST'!K4+'REITORIA-PROEX'!J4-'REITORIA-PROEX'!K4+'REITORIA-MUSEU'!J4-'REITORIA-MUSEU'!K4+ESAG!J4-ESAG!K4+CEAD!J4-CEAD!K4+FAED!J4-FAED!K4+CEART!J4-CEART!K4+CEFID!J4-CEFID!K4+CERES!J4-CERES!K4+CESFI!J4-CESFI!K4</f>
        <v>0</v>
      </c>
      <c r="J4" s="63">
        <f>H4-I4</f>
        <v>1320</v>
      </c>
      <c r="K4" s="17">
        <f>G4*H4</f>
        <v>21753.600000000002</v>
      </c>
      <c r="L4" s="17">
        <f>G4*I4</f>
        <v>0</v>
      </c>
    </row>
    <row r="5" spans="1:12" ht="30.2" customHeight="1" x14ac:dyDescent="0.25">
      <c r="A5" s="66"/>
      <c r="B5" s="69"/>
      <c r="C5" s="40">
        <v>2</v>
      </c>
      <c r="D5" s="36" t="s">
        <v>16</v>
      </c>
      <c r="E5" s="27" t="s">
        <v>61</v>
      </c>
      <c r="F5" s="27" t="s">
        <v>43</v>
      </c>
      <c r="G5" s="41">
        <v>17.55</v>
      </c>
      <c r="H5" s="62">
        <f>'REITORIA-COVEST'!J5+'REITORIA-PROEX'!J5+'REITORIA-MUSEU'!J5+ESAG!J5+CEAD!J5+FAED!J5+CEART!J5+CEFID!J5+CERES!J5+CESFI!J5</f>
        <v>90</v>
      </c>
      <c r="I5" s="22">
        <f>'REITORIA-COVEST'!J5-'REITORIA-COVEST'!K5+'REITORIA-PROEX'!J5-'REITORIA-PROEX'!K5+'REITORIA-MUSEU'!J5-'REITORIA-MUSEU'!K5+ESAG!J5-ESAG!K5+CEAD!J5-CEAD!K5+FAED!J5-FAED!K5+CEART!J5-CEART!K5+CEFID!J5-CEFID!K5+CERES!J5-CERES!K5+CESFI!J5-CESFI!K5</f>
        <v>0</v>
      </c>
      <c r="J5" s="63">
        <f t="shared" ref="J5:J32" si="0">H5-I5</f>
        <v>90</v>
      </c>
      <c r="K5" s="17">
        <f t="shared" ref="K5:K32" si="1">G5*H5</f>
        <v>1579.5</v>
      </c>
      <c r="L5" s="17">
        <f t="shared" ref="L5:L32" si="2">G5*I5</f>
        <v>0</v>
      </c>
    </row>
    <row r="6" spans="1:12" ht="30.2" customHeight="1" x14ac:dyDescent="0.25">
      <c r="A6" s="66"/>
      <c r="B6" s="69"/>
      <c r="C6" s="40">
        <v>3</v>
      </c>
      <c r="D6" s="36" t="s">
        <v>17</v>
      </c>
      <c r="E6" s="27" t="s">
        <v>61</v>
      </c>
      <c r="F6" s="27" t="s">
        <v>43</v>
      </c>
      <c r="G6" s="41">
        <v>22.94</v>
      </c>
      <c r="H6" s="62">
        <f>'REITORIA-COVEST'!J6+'REITORIA-PROEX'!J6+'REITORIA-MUSEU'!J6+ESAG!J6+CEAD!J6+FAED!J6+CEART!J6+CEFID!J6+CERES!J6+CESFI!J6</f>
        <v>260</v>
      </c>
      <c r="I6" s="22">
        <f>'REITORIA-COVEST'!J6-'REITORIA-COVEST'!K6+'REITORIA-PROEX'!J6-'REITORIA-PROEX'!K6+'REITORIA-MUSEU'!J6-'REITORIA-MUSEU'!K6+ESAG!J6-ESAG!K6+CEAD!J6-CEAD!K6+FAED!J6-FAED!K6+CEART!J6-CEART!K6+CEFID!J6-CEFID!K6+CERES!J6-CERES!K6+CESFI!J6-CESFI!K6</f>
        <v>0</v>
      </c>
      <c r="J6" s="63">
        <f t="shared" si="0"/>
        <v>260</v>
      </c>
      <c r="K6" s="17">
        <f t="shared" si="1"/>
        <v>5964.4000000000005</v>
      </c>
      <c r="L6" s="17">
        <f t="shared" si="2"/>
        <v>0</v>
      </c>
    </row>
    <row r="7" spans="1:12" ht="30.2" customHeight="1" x14ac:dyDescent="0.25">
      <c r="A7" s="66"/>
      <c r="B7" s="69"/>
      <c r="C7" s="40">
        <v>4</v>
      </c>
      <c r="D7" s="42" t="s">
        <v>18</v>
      </c>
      <c r="E7" s="27" t="s">
        <v>61</v>
      </c>
      <c r="F7" s="27" t="s">
        <v>43</v>
      </c>
      <c r="G7" s="41">
        <v>8.75</v>
      </c>
      <c r="H7" s="62">
        <f>'REITORIA-COVEST'!J7+'REITORIA-PROEX'!J7+'REITORIA-MUSEU'!J7+ESAG!J7+CEAD!J7+FAED!J7+CEART!J7+CEFID!J7+CERES!J7+CESFI!J7</f>
        <v>1685</v>
      </c>
      <c r="I7" s="22">
        <f>'REITORIA-COVEST'!J7-'REITORIA-COVEST'!K7+'REITORIA-PROEX'!J7-'REITORIA-PROEX'!K7+'REITORIA-MUSEU'!J7-'REITORIA-MUSEU'!K7+ESAG!J7-ESAG!K7+CEAD!J7-CEAD!K7+FAED!J7-FAED!K7+CEART!J7-CEART!K7+CEFID!J7-CEFID!K7+CERES!J7-CERES!K7+CESFI!J7-CESFI!K7</f>
        <v>0</v>
      </c>
      <c r="J7" s="63">
        <f t="shared" si="0"/>
        <v>1685</v>
      </c>
      <c r="K7" s="17">
        <f t="shared" si="1"/>
        <v>14743.75</v>
      </c>
      <c r="L7" s="17">
        <f t="shared" si="2"/>
        <v>0</v>
      </c>
    </row>
    <row r="8" spans="1:12" ht="30.2" customHeight="1" x14ac:dyDescent="0.25">
      <c r="A8" s="66"/>
      <c r="B8" s="69"/>
      <c r="C8" s="40">
        <v>5</v>
      </c>
      <c r="D8" s="37" t="s">
        <v>19</v>
      </c>
      <c r="E8" s="27" t="s">
        <v>61</v>
      </c>
      <c r="F8" s="27" t="s">
        <v>43</v>
      </c>
      <c r="G8" s="41">
        <v>12.17</v>
      </c>
      <c r="H8" s="62">
        <f>'REITORIA-COVEST'!J8+'REITORIA-PROEX'!J8+'REITORIA-MUSEU'!J8+ESAG!J8+CEAD!J8+FAED!J8+CEART!J8+CEFID!J8+CERES!J8+CESFI!J8</f>
        <v>170</v>
      </c>
      <c r="I8" s="22">
        <f>'REITORIA-COVEST'!J8-'REITORIA-COVEST'!K8+'REITORIA-PROEX'!J8-'REITORIA-PROEX'!K8+'REITORIA-MUSEU'!J8-'REITORIA-MUSEU'!K8+ESAG!J8-ESAG!K8+CEAD!J8-CEAD!K8+FAED!J8-FAED!K8+CEART!J8-CEART!K8+CEFID!J8-CEFID!K8+CERES!J8-CERES!K8+CESFI!J8-CESFI!K8</f>
        <v>0</v>
      </c>
      <c r="J8" s="63">
        <f t="shared" si="0"/>
        <v>170</v>
      </c>
      <c r="K8" s="17">
        <f t="shared" si="1"/>
        <v>2068.9</v>
      </c>
      <c r="L8" s="17">
        <f t="shared" si="2"/>
        <v>0</v>
      </c>
    </row>
    <row r="9" spans="1:12" ht="30.2" customHeight="1" x14ac:dyDescent="0.25">
      <c r="A9" s="66"/>
      <c r="B9" s="69"/>
      <c r="C9" s="40">
        <v>6</v>
      </c>
      <c r="D9" s="42" t="s">
        <v>20</v>
      </c>
      <c r="E9" s="27" t="s">
        <v>61</v>
      </c>
      <c r="F9" s="27" t="s">
        <v>43</v>
      </c>
      <c r="G9" s="41">
        <v>7.86</v>
      </c>
      <c r="H9" s="62">
        <f>'REITORIA-COVEST'!J9+'REITORIA-PROEX'!J9+'REITORIA-MUSEU'!J9+ESAG!J9+CEAD!J9+FAED!J9+CEART!J9+CEFID!J9+CERES!J9+CESFI!J9</f>
        <v>1075</v>
      </c>
      <c r="I9" s="22">
        <f>'REITORIA-COVEST'!J9-'REITORIA-COVEST'!K9+'REITORIA-PROEX'!J9-'REITORIA-PROEX'!K9+'REITORIA-MUSEU'!J9-'REITORIA-MUSEU'!K9+ESAG!J9-ESAG!K9+CEAD!J9-CEAD!K9+FAED!J9-FAED!K9+CEART!J9-CEART!K9+CEFID!J9-CEFID!K9+CERES!J9-CERES!K9+CESFI!J9-CESFI!K9</f>
        <v>0</v>
      </c>
      <c r="J9" s="63">
        <f t="shared" si="0"/>
        <v>1075</v>
      </c>
      <c r="K9" s="17">
        <f t="shared" si="1"/>
        <v>8449.5</v>
      </c>
      <c r="L9" s="17">
        <f t="shared" si="2"/>
        <v>0</v>
      </c>
    </row>
    <row r="10" spans="1:12" ht="30.2" customHeight="1" x14ac:dyDescent="0.25">
      <c r="A10" s="66"/>
      <c r="B10" s="69"/>
      <c r="C10" s="40">
        <v>7</v>
      </c>
      <c r="D10" s="42" t="s">
        <v>21</v>
      </c>
      <c r="E10" s="27" t="s">
        <v>61</v>
      </c>
      <c r="F10" s="27" t="s">
        <v>43</v>
      </c>
      <c r="G10" s="41">
        <v>12.57</v>
      </c>
      <c r="H10" s="62">
        <f>'REITORIA-COVEST'!J10+'REITORIA-PROEX'!J10+'REITORIA-MUSEU'!J10+ESAG!J10+CEAD!J10+FAED!J10+CEART!J10+CEFID!J10+CERES!J10+CESFI!J10</f>
        <v>535</v>
      </c>
      <c r="I10" s="22">
        <f>'REITORIA-COVEST'!J10-'REITORIA-COVEST'!K10+'REITORIA-PROEX'!J10-'REITORIA-PROEX'!K10+'REITORIA-MUSEU'!J10-'REITORIA-MUSEU'!K10+ESAG!J10-ESAG!K10+CEAD!J10-CEAD!K10+FAED!J10-FAED!K10+CEART!J10-CEART!K10+CEFID!J10-CEFID!K10+CERES!J10-CERES!K10+CESFI!J10-CESFI!K10</f>
        <v>0</v>
      </c>
      <c r="J10" s="63">
        <f t="shared" si="0"/>
        <v>535</v>
      </c>
      <c r="K10" s="17">
        <f t="shared" si="1"/>
        <v>6724.95</v>
      </c>
      <c r="L10" s="17">
        <f t="shared" si="2"/>
        <v>0</v>
      </c>
    </row>
    <row r="11" spans="1:12" ht="30.2" customHeight="1" x14ac:dyDescent="0.25">
      <c r="A11" s="66"/>
      <c r="B11" s="69"/>
      <c r="C11" s="40">
        <v>8</v>
      </c>
      <c r="D11" s="42" t="s">
        <v>22</v>
      </c>
      <c r="E11" s="27" t="s">
        <v>61</v>
      </c>
      <c r="F11" s="27" t="s">
        <v>43</v>
      </c>
      <c r="G11" s="41">
        <v>11.61</v>
      </c>
      <c r="H11" s="62">
        <f>'REITORIA-COVEST'!J11+'REITORIA-PROEX'!J11+'REITORIA-MUSEU'!J11+ESAG!J11+CEAD!J11+FAED!J11+CEART!J11+CEFID!J11+CERES!J11+CESFI!J11</f>
        <v>275</v>
      </c>
      <c r="I11" s="22">
        <f>'REITORIA-COVEST'!J11-'REITORIA-COVEST'!K11+'REITORIA-PROEX'!J11-'REITORIA-PROEX'!K11+'REITORIA-MUSEU'!J11-'REITORIA-MUSEU'!K11+ESAG!J11-ESAG!K11+CEAD!J11-CEAD!K11+FAED!J11-FAED!K11+CEART!J11-CEART!K11+CEFID!J11-CEFID!K11+CERES!J11-CERES!K11+CESFI!J11-CESFI!K11</f>
        <v>0</v>
      </c>
      <c r="J11" s="63">
        <f t="shared" si="0"/>
        <v>275</v>
      </c>
      <c r="K11" s="17">
        <f t="shared" si="1"/>
        <v>3192.75</v>
      </c>
      <c r="L11" s="17">
        <f t="shared" si="2"/>
        <v>0</v>
      </c>
    </row>
    <row r="12" spans="1:12" ht="30.2" customHeight="1" x14ac:dyDescent="0.25">
      <c r="A12" s="66"/>
      <c r="B12" s="69"/>
      <c r="C12" s="40">
        <v>9</v>
      </c>
      <c r="D12" s="42" t="s">
        <v>23</v>
      </c>
      <c r="E12" s="27" t="s">
        <v>61</v>
      </c>
      <c r="F12" s="27" t="s">
        <v>43</v>
      </c>
      <c r="G12" s="41">
        <v>11.17</v>
      </c>
      <c r="H12" s="62">
        <f>'REITORIA-COVEST'!J12+'REITORIA-PROEX'!J12+'REITORIA-MUSEU'!J12+ESAG!J12+CEAD!J12+FAED!J12+CEART!J12+CEFID!J12+CERES!J12+CESFI!J12</f>
        <v>520</v>
      </c>
      <c r="I12" s="22">
        <f>'REITORIA-COVEST'!J12-'REITORIA-COVEST'!K12+'REITORIA-PROEX'!J12-'REITORIA-PROEX'!K12+'REITORIA-MUSEU'!J12-'REITORIA-MUSEU'!K12+ESAG!J12-ESAG!K12+CEAD!J12-CEAD!K12+FAED!J12-FAED!K12+CEART!J12-CEART!K12+CEFID!J12-CEFID!K12+CERES!J12-CERES!K12+CESFI!J12-CESFI!K12</f>
        <v>0</v>
      </c>
      <c r="J12" s="63">
        <f t="shared" si="0"/>
        <v>520</v>
      </c>
      <c r="K12" s="17">
        <f t="shared" si="1"/>
        <v>5808.4</v>
      </c>
      <c r="L12" s="17">
        <f t="shared" si="2"/>
        <v>0</v>
      </c>
    </row>
    <row r="13" spans="1:12" ht="30.2" customHeight="1" x14ac:dyDescent="0.25">
      <c r="A13" s="66"/>
      <c r="B13" s="69"/>
      <c r="C13" s="40">
        <v>10</v>
      </c>
      <c r="D13" s="42" t="s">
        <v>24</v>
      </c>
      <c r="E13" s="27" t="s">
        <v>61</v>
      </c>
      <c r="F13" s="27" t="s">
        <v>43</v>
      </c>
      <c r="G13" s="41">
        <v>8.84</v>
      </c>
      <c r="H13" s="62">
        <f>'REITORIA-COVEST'!J13+'REITORIA-PROEX'!J13+'REITORIA-MUSEU'!J13+ESAG!J13+CEAD!J13+FAED!J13+CEART!J13+CEFID!J13+CERES!J13+CESFI!J13</f>
        <v>1720</v>
      </c>
      <c r="I13" s="22">
        <f>'REITORIA-COVEST'!J13-'REITORIA-COVEST'!K13+'REITORIA-PROEX'!J13-'REITORIA-PROEX'!K13+'REITORIA-MUSEU'!J13-'REITORIA-MUSEU'!K13+ESAG!J13-ESAG!K13+CEAD!J13-CEAD!K13+FAED!J13-FAED!K13+CEART!J13-CEART!K13+CEFID!J13-CEFID!K13+CERES!J13-CERES!K13+CESFI!J13-CESFI!K13</f>
        <v>0</v>
      </c>
      <c r="J13" s="63">
        <f t="shared" si="0"/>
        <v>1720</v>
      </c>
      <c r="K13" s="17">
        <f t="shared" si="1"/>
        <v>15204.8</v>
      </c>
      <c r="L13" s="17">
        <f t="shared" si="2"/>
        <v>0</v>
      </c>
    </row>
    <row r="14" spans="1:12" ht="30.2" customHeight="1" x14ac:dyDescent="0.25">
      <c r="A14" s="66"/>
      <c r="B14" s="69"/>
      <c r="C14" s="40">
        <v>11</v>
      </c>
      <c r="D14" s="38" t="s">
        <v>25</v>
      </c>
      <c r="E14" s="28" t="s">
        <v>61</v>
      </c>
      <c r="F14" s="27" t="s">
        <v>43</v>
      </c>
      <c r="G14" s="41">
        <v>8.84</v>
      </c>
      <c r="H14" s="62">
        <f>'REITORIA-COVEST'!J14+'REITORIA-PROEX'!J14+'REITORIA-MUSEU'!J14+ESAG!J14+CEAD!J14+FAED!J14+CEART!J14+CEFID!J14+CERES!J14+CESFI!J14</f>
        <v>1770</v>
      </c>
      <c r="I14" s="22">
        <f>'REITORIA-COVEST'!J14-'REITORIA-COVEST'!K14+'REITORIA-PROEX'!J14-'REITORIA-PROEX'!K14+'REITORIA-MUSEU'!J14-'REITORIA-MUSEU'!K14+ESAG!J14-ESAG!K14+CEAD!J14-CEAD!K14+FAED!J14-FAED!K14+CEART!J14-CEART!K14+CEFID!J14-CEFID!K14+CERES!J14-CERES!K14+CESFI!J14-CESFI!K14</f>
        <v>0</v>
      </c>
      <c r="J14" s="63">
        <f t="shared" si="0"/>
        <v>1770</v>
      </c>
      <c r="K14" s="17">
        <f t="shared" si="1"/>
        <v>15646.8</v>
      </c>
      <c r="L14" s="17">
        <f t="shared" si="2"/>
        <v>0</v>
      </c>
    </row>
    <row r="15" spans="1:12" ht="30.2" customHeight="1" x14ac:dyDescent="0.25">
      <c r="A15" s="66"/>
      <c r="B15" s="69"/>
      <c r="C15" s="40">
        <v>12</v>
      </c>
      <c r="D15" s="42" t="s">
        <v>26</v>
      </c>
      <c r="E15" s="27" t="s">
        <v>40</v>
      </c>
      <c r="F15" s="27" t="s">
        <v>43</v>
      </c>
      <c r="G15" s="41">
        <v>20.13</v>
      </c>
      <c r="H15" s="62">
        <f>'REITORIA-COVEST'!J15+'REITORIA-PROEX'!J15+'REITORIA-MUSEU'!J15+ESAG!J15+CEAD!J15+FAED!J15+CEART!J15+CEFID!J15+CERES!J15+CESFI!J15</f>
        <v>575</v>
      </c>
      <c r="I15" s="22">
        <f>'REITORIA-COVEST'!J15-'REITORIA-COVEST'!K15+'REITORIA-PROEX'!J15-'REITORIA-PROEX'!K15+'REITORIA-MUSEU'!J15-'REITORIA-MUSEU'!K15+ESAG!J15-ESAG!K15+CEAD!J15-CEAD!K15+FAED!J15-FAED!K15+CEART!J15-CEART!K15+CEFID!J15-CEFID!K15+CERES!J15-CERES!K15+CESFI!J15-CESFI!K15</f>
        <v>0</v>
      </c>
      <c r="J15" s="63">
        <f t="shared" si="0"/>
        <v>575</v>
      </c>
      <c r="K15" s="17">
        <f t="shared" si="1"/>
        <v>11574.75</v>
      </c>
      <c r="L15" s="17">
        <f t="shared" si="2"/>
        <v>0</v>
      </c>
    </row>
    <row r="16" spans="1:12" ht="30.2" customHeight="1" x14ac:dyDescent="0.25">
      <c r="A16" s="66"/>
      <c r="B16" s="69"/>
      <c r="C16" s="40">
        <v>13</v>
      </c>
      <c r="D16" s="36" t="s">
        <v>27</v>
      </c>
      <c r="E16" s="27" t="s">
        <v>61</v>
      </c>
      <c r="F16" s="27" t="s">
        <v>43</v>
      </c>
      <c r="G16" s="41">
        <v>8.99</v>
      </c>
      <c r="H16" s="62">
        <f>'REITORIA-COVEST'!J16+'REITORIA-PROEX'!J16+'REITORIA-MUSEU'!J16+ESAG!J16+CEAD!J16+FAED!J16+CEART!J16+CEFID!J16+CERES!J16+CESFI!J16</f>
        <v>270</v>
      </c>
      <c r="I16" s="22">
        <f>'REITORIA-COVEST'!J16-'REITORIA-COVEST'!K16+'REITORIA-PROEX'!J16-'REITORIA-PROEX'!K16+'REITORIA-MUSEU'!J16-'REITORIA-MUSEU'!K16+ESAG!J16-ESAG!K16+CEAD!J16-CEAD!K16+FAED!J16-FAED!K16+CEART!J16-CEART!K16+CEFID!J16-CEFID!K16+CERES!J16-CERES!K16+CESFI!J16-CESFI!K16</f>
        <v>0</v>
      </c>
      <c r="J16" s="63">
        <f t="shared" si="0"/>
        <v>270</v>
      </c>
      <c r="K16" s="17">
        <f t="shared" si="1"/>
        <v>2427.3000000000002</v>
      </c>
      <c r="L16" s="17">
        <f t="shared" si="2"/>
        <v>0</v>
      </c>
    </row>
    <row r="17" spans="1:12" ht="30.2" customHeight="1" x14ac:dyDescent="0.25">
      <c r="A17" s="66"/>
      <c r="B17" s="69"/>
      <c r="C17" s="40">
        <v>14</v>
      </c>
      <c r="D17" s="36" t="s">
        <v>28</v>
      </c>
      <c r="E17" s="28" t="s">
        <v>61</v>
      </c>
      <c r="F17" s="27" t="s">
        <v>43</v>
      </c>
      <c r="G17" s="41">
        <v>10.44</v>
      </c>
      <c r="H17" s="62">
        <f>'REITORIA-COVEST'!J17+'REITORIA-PROEX'!J17+'REITORIA-MUSEU'!J17+ESAG!J17+CEAD!J17+FAED!J17+CEART!J17+CEFID!J17+CERES!J17+CESFI!J17</f>
        <v>130</v>
      </c>
      <c r="I17" s="22">
        <f>'REITORIA-COVEST'!J17-'REITORIA-COVEST'!K17+'REITORIA-PROEX'!J17-'REITORIA-PROEX'!K17+'REITORIA-MUSEU'!J17-'REITORIA-MUSEU'!K17+ESAG!J17-ESAG!K17+CEAD!J17-CEAD!K17+FAED!J17-FAED!K17+CEART!J17-CEART!K17+CEFID!J17-CEFID!K17+CERES!J17-CERES!K17+CESFI!J17-CESFI!K17</f>
        <v>0</v>
      </c>
      <c r="J17" s="63">
        <f t="shared" si="0"/>
        <v>130</v>
      </c>
      <c r="K17" s="17">
        <f t="shared" si="1"/>
        <v>1357.2</v>
      </c>
      <c r="L17" s="17">
        <f t="shared" si="2"/>
        <v>0</v>
      </c>
    </row>
    <row r="18" spans="1:12" ht="30.2" customHeight="1" x14ac:dyDescent="0.25">
      <c r="A18" s="66"/>
      <c r="B18" s="69"/>
      <c r="C18" s="40">
        <v>15</v>
      </c>
      <c r="D18" s="39" t="s">
        <v>62</v>
      </c>
      <c r="E18" s="27" t="s">
        <v>61</v>
      </c>
      <c r="F18" s="27" t="s">
        <v>43</v>
      </c>
      <c r="G18" s="41">
        <v>4.68</v>
      </c>
      <c r="H18" s="62">
        <f>'REITORIA-COVEST'!J18+'REITORIA-PROEX'!J18+'REITORIA-MUSEU'!J18+ESAG!J18+CEAD!J18+FAED!J18+CEART!J18+CEFID!J18+CERES!J18+CESFI!J18</f>
        <v>1050</v>
      </c>
      <c r="I18" s="22">
        <f>'REITORIA-COVEST'!J18-'REITORIA-COVEST'!K18+'REITORIA-PROEX'!J18-'REITORIA-PROEX'!K18+'REITORIA-MUSEU'!J18-'REITORIA-MUSEU'!K18+ESAG!J18-ESAG!K18+CEAD!J18-CEAD!K18+FAED!J18-FAED!K18+CEART!J18-CEART!K18+CEFID!J18-CEFID!K18+CERES!J18-CERES!K18+CESFI!J18-CESFI!K18</f>
        <v>0</v>
      </c>
      <c r="J18" s="63">
        <f t="shared" si="0"/>
        <v>1050</v>
      </c>
      <c r="K18" s="17">
        <f t="shared" si="1"/>
        <v>4914</v>
      </c>
      <c r="L18" s="17">
        <f t="shared" si="2"/>
        <v>0</v>
      </c>
    </row>
    <row r="19" spans="1:12" ht="30.2" customHeight="1" x14ac:dyDescent="0.25">
      <c r="A19" s="66"/>
      <c r="B19" s="69"/>
      <c r="C19" s="40">
        <v>16</v>
      </c>
      <c r="D19" s="42" t="s">
        <v>29</v>
      </c>
      <c r="E19" s="27" t="s">
        <v>61</v>
      </c>
      <c r="F19" s="27" t="s">
        <v>43</v>
      </c>
      <c r="G19" s="41">
        <v>30.01</v>
      </c>
      <c r="H19" s="62">
        <f>'REITORIA-COVEST'!J19+'REITORIA-PROEX'!J19+'REITORIA-MUSEU'!J19+ESAG!J19+CEAD!J19+FAED!J19+CEART!J19+CEFID!J19+CERES!J19+CESFI!J19</f>
        <v>56</v>
      </c>
      <c r="I19" s="22">
        <f>'REITORIA-COVEST'!J19-'REITORIA-COVEST'!K19+'REITORIA-PROEX'!J19-'REITORIA-PROEX'!K19+'REITORIA-MUSEU'!J19-'REITORIA-MUSEU'!K19+ESAG!J19-ESAG!K19+CEAD!J19-CEAD!K19+FAED!J19-FAED!K19+CEART!J19-CEART!K19+CEFID!J19-CEFID!K19+CERES!J19-CERES!K19+CESFI!J19-CESFI!K19</f>
        <v>0</v>
      </c>
      <c r="J19" s="63">
        <f t="shared" si="0"/>
        <v>56</v>
      </c>
      <c r="K19" s="17">
        <f t="shared" si="1"/>
        <v>1680.5600000000002</v>
      </c>
      <c r="L19" s="17">
        <f t="shared" si="2"/>
        <v>0</v>
      </c>
    </row>
    <row r="20" spans="1:12" ht="30.2" customHeight="1" x14ac:dyDescent="0.25">
      <c r="A20" s="66"/>
      <c r="B20" s="69"/>
      <c r="C20" s="40">
        <v>17</v>
      </c>
      <c r="D20" s="38" t="s">
        <v>30</v>
      </c>
      <c r="E20" s="27" t="s">
        <v>61</v>
      </c>
      <c r="F20" s="27" t="s">
        <v>43</v>
      </c>
      <c r="G20" s="41">
        <v>12.17</v>
      </c>
      <c r="H20" s="62">
        <f>'REITORIA-COVEST'!J20+'REITORIA-PROEX'!J20+'REITORIA-MUSEU'!J20+ESAG!J20+CEAD!J20+FAED!J20+CEART!J20+CEFID!J20+CERES!J20+CESFI!J20</f>
        <v>95</v>
      </c>
      <c r="I20" s="22">
        <f>'REITORIA-COVEST'!J20-'REITORIA-COVEST'!K20+'REITORIA-PROEX'!J20-'REITORIA-PROEX'!K20+'REITORIA-MUSEU'!J20-'REITORIA-MUSEU'!K20+ESAG!J20-ESAG!K20+CEAD!J20-CEAD!K20+FAED!J20-FAED!K20+CEART!J20-CEART!K20+CEFID!J20-CEFID!K20+CERES!J20-CERES!K20+CESFI!J20-CESFI!K20</f>
        <v>0</v>
      </c>
      <c r="J20" s="63">
        <f t="shared" si="0"/>
        <v>95</v>
      </c>
      <c r="K20" s="17">
        <f t="shared" si="1"/>
        <v>1156.1500000000001</v>
      </c>
      <c r="L20" s="17">
        <f t="shared" si="2"/>
        <v>0</v>
      </c>
    </row>
    <row r="21" spans="1:12" ht="30.2" customHeight="1" x14ac:dyDescent="0.25">
      <c r="A21" s="66"/>
      <c r="B21" s="69"/>
      <c r="C21" s="40">
        <v>18</v>
      </c>
      <c r="D21" s="39" t="s">
        <v>31</v>
      </c>
      <c r="E21" s="27" t="s">
        <v>42</v>
      </c>
      <c r="F21" s="27" t="s">
        <v>43</v>
      </c>
      <c r="G21" s="41">
        <v>36.78</v>
      </c>
      <c r="H21" s="62">
        <f>'REITORIA-COVEST'!J21+'REITORIA-PROEX'!J21+'REITORIA-MUSEU'!J21+ESAG!J21+CEAD!J21+FAED!J21+CEART!J21+CEFID!J21+CERES!J21+CESFI!J21</f>
        <v>164</v>
      </c>
      <c r="I21" s="22">
        <f>'REITORIA-COVEST'!J21-'REITORIA-COVEST'!K21+'REITORIA-PROEX'!J21-'REITORIA-PROEX'!K21+'REITORIA-MUSEU'!J21-'REITORIA-MUSEU'!K21+ESAG!J21-ESAG!K21+CEAD!J21-CEAD!K21+FAED!J21-FAED!K21+CEART!J21-CEART!K21+CEFID!J21-CEFID!K21+CERES!J21-CERES!K21+CESFI!J21-CESFI!K21</f>
        <v>0</v>
      </c>
      <c r="J21" s="63">
        <f t="shared" si="0"/>
        <v>164</v>
      </c>
      <c r="K21" s="17">
        <f t="shared" si="1"/>
        <v>6031.92</v>
      </c>
      <c r="L21" s="17">
        <f t="shared" si="2"/>
        <v>0</v>
      </c>
    </row>
    <row r="22" spans="1:12" ht="30.2" customHeight="1" x14ac:dyDescent="0.25">
      <c r="A22" s="66"/>
      <c r="B22" s="69"/>
      <c r="C22" s="40">
        <v>19</v>
      </c>
      <c r="D22" s="39" t="s">
        <v>32</v>
      </c>
      <c r="E22" s="27" t="s">
        <v>40</v>
      </c>
      <c r="F22" s="27" t="s">
        <v>43</v>
      </c>
      <c r="G22" s="41">
        <v>22</v>
      </c>
      <c r="H22" s="62">
        <f>'REITORIA-COVEST'!J22+'REITORIA-PROEX'!J22+'REITORIA-MUSEU'!J22+ESAG!J22+CEAD!J22+FAED!J22+CEART!J22+CEFID!J22+CERES!J22+CESFI!J22</f>
        <v>260</v>
      </c>
      <c r="I22" s="22">
        <f>'REITORIA-COVEST'!J22-'REITORIA-COVEST'!K22+'REITORIA-PROEX'!J22-'REITORIA-PROEX'!K22+'REITORIA-MUSEU'!J22-'REITORIA-MUSEU'!K22+ESAG!J22-ESAG!K22+CEAD!J22-CEAD!K22+FAED!J22-FAED!K22+CEART!J22-CEART!K22+CEFID!J22-CEFID!K22+CERES!J22-CERES!K22+CESFI!J22-CESFI!K22</f>
        <v>0</v>
      </c>
      <c r="J22" s="63">
        <f t="shared" si="0"/>
        <v>260</v>
      </c>
      <c r="K22" s="17">
        <f t="shared" si="1"/>
        <v>5720</v>
      </c>
      <c r="L22" s="17">
        <f t="shared" si="2"/>
        <v>0</v>
      </c>
    </row>
    <row r="23" spans="1:12" ht="30.2" customHeight="1" x14ac:dyDescent="0.25">
      <c r="A23" s="66"/>
      <c r="B23" s="69"/>
      <c r="C23" s="40">
        <v>20</v>
      </c>
      <c r="D23" s="36" t="s">
        <v>33</v>
      </c>
      <c r="E23" s="27" t="s">
        <v>61</v>
      </c>
      <c r="F23" s="27" t="s">
        <v>43</v>
      </c>
      <c r="G23" s="41">
        <v>8.14</v>
      </c>
      <c r="H23" s="62">
        <f>'REITORIA-COVEST'!J23+'REITORIA-PROEX'!J23+'REITORIA-MUSEU'!J23+ESAG!J23+CEAD!J23+FAED!J23+CEART!J23+CEFID!J23+CERES!J23+CESFI!J23</f>
        <v>1400</v>
      </c>
      <c r="I23" s="22">
        <f>'REITORIA-COVEST'!J23-'REITORIA-COVEST'!K23+'REITORIA-PROEX'!J23-'REITORIA-PROEX'!K23+'REITORIA-MUSEU'!J23-'REITORIA-MUSEU'!K23+ESAG!J23-ESAG!K23+CEAD!J23-CEAD!K23+FAED!J23-FAED!K23+CEART!J23-CEART!K23+CEFID!J23-CEFID!K23+CERES!J23-CERES!K23+CESFI!J23-CESFI!K23</f>
        <v>0</v>
      </c>
      <c r="J23" s="63">
        <f t="shared" si="0"/>
        <v>1400</v>
      </c>
      <c r="K23" s="17">
        <f t="shared" si="1"/>
        <v>11396</v>
      </c>
      <c r="L23" s="17">
        <f t="shared" si="2"/>
        <v>0</v>
      </c>
    </row>
    <row r="24" spans="1:12" ht="30.2" customHeight="1" x14ac:dyDescent="0.25">
      <c r="A24" s="66"/>
      <c r="B24" s="69"/>
      <c r="C24" s="40">
        <v>21</v>
      </c>
      <c r="D24" s="42" t="s">
        <v>44</v>
      </c>
      <c r="E24" s="28" t="s">
        <v>61</v>
      </c>
      <c r="F24" s="27" t="s">
        <v>43</v>
      </c>
      <c r="G24" s="41">
        <v>8.84</v>
      </c>
      <c r="H24" s="62">
        <f>'REITORIA-COVEST'!J24+'REITORIA-PROEX'!J24+'REITORIA-MUSEU'!J24+ESAG!J24+CEAD!J24+FAED!J24+CEART!J24+CEFID!J24+CERES!J24+CESFI!J24</f>
        <v>1100</v>
      </c>
      <c r="I24" s="22">
        <f>'REITORIA-COVEST'!J24-'REITORIA-COVEST'!K24+'REITORIA-PROEX'!J24-'REITORIA-PROEX'!K24+'REITORIA-MUSEU'!J24-'REITORIA-MUSEU'!K24+ESAG!J24-ESAG!K24+CEAD!J24-CEAD!K24+FAED!J24-FAED!K24+CEART!J24-CEART!K24+CEFID!J24-CEFID!K24+CERES!J24-CERES!K24+CESFI!J24-CESFI!K24</f>
        <v>0</v>
      </c>
      <c r="J24" s="63">
        <f t="shared" si="0"/>
        <v>1100</v>
      </c>
      <c r="K24" s="17">
        <f t="shared" si="1"/>
        <v>9724</v>
      </c>
      <c r="L24" s="17">
        <f t="shared" si="2"/>
        <v>0</v>
      </c>
    </row>
    <row r="25" spans="1:12" ht="30.2" customHeight="1" x14ac:dyDescent="0.25">
      <c r="A25" s="66"/>
      <c r="B25" s="69"/>
      <c r="C25" s="40">
        <v>22</v>
      </c>
      <c r="D25" s="42" t="s">
        <v>31</v>
      </c>
      <c r="E25" s="28" t="s">
        <v>41</v>
      </c>
      <c r="F25" s="27" t="s">
        <v>43</v>
      </c>
      <c r="G25" s="41">
        <v>21.82</v>
      </c>
      <c r="H25" s="62">
        <f>'REITORIA-COVEST'!J25+'REITORIA-PROEX'!J25+'REITORIA-MUSEU'!J25+ESAG!J25+CEAD!J25+FAED!J25+CEART!J25+CEFID!J25+CERES!J25+CESFI!J25</f>
        <v>103</v>
      </c>
      <c r="I25" s="22">
        <f>'REITORIA-COVEST'!J25-'REITORIA-COVEST'!K25+'REITORIA-PROEX'!J25-'REITORIA-PROEX'!K25+'REITORIA-MUSEU'!J25-'REITORIA-MUSEU'!K25+ESAG!J25-ESAG!K25+CEAD!J25-CEAD!K25+FAED!J25-FAED!K25+CEART!J25-CEART!K25+CEFID!J25-CEFID!K25+CERES!J25-CERES!K25+CESFI!J25-CESFI!K25</f>
        <v>0</v>
      </c>
      <c r="J25" s="63">
        <f t="shared" si="0"/>
        <v>103</v>
      </c>
      <c r="K25" s="17">
        <f t="shared" si="1"/>
        <v>2247.46</v>
      </c>
      <c r="L25" s="17">
        <f t="shared" si="2"/>
        <v>0</v>
      </c>
    </row>
    <row r="26" spans="1:12" ht="30.2" customHeight="1" x14ac:dyDescent="0.25">
      <c r="A26" s="66"/>
      <c r="B26" s="69"/>
      <c r="C26" s="40">
        <v>23</v>
      </c>
      <c r="D26" s="36" t="s">
        <v>34</v>
      </c>
      <c r="E26" s="28" t="s">
        <v>61</v>
      </c>
      <c r="F26" s="27" t="s">
        <v>43</v>
      </c>
      <c r="G26" s="41">
        <v>9.27</v>
      </c>
      <c r="H26" s="62">
        <f>'REITORIA-COVEST'!J26+'REITORIA-PROEX'!J26+'REITORIA-MUSEU'!J26+ESAG!J26+CEAD!J26+FAED!J26+CEART!J26+CEFID!J26+CERES!J26+CESFI!J26</f>
        <v>2610</v>
      </c>
      <c r="I26" s="22">
        <f>'REITORIA-COVEST'!J26-'REITORIA-COVEST'!K26+'REITORIA-PROEX'!J26-'REITORIA-PROEX'!K26+'REITORIA-MUSEU'!J26-'REITORIA-MUSEU'!K26+ESAG!J26-ESAG!K26+CEAD!J26-CEAD!K26+FAED!J26-FAED!K26+CEART!J26-CEART!K26+CEFID!J26-CEFID!K26+CERES!J26-CERES!K26+CESFI!J26-CESFI!K26</f>
        <v>0</v>
      </c>
      <c r="J26" s="63">
        <f t="shared" si="0"/>
        <v>2610</v>
      </c>
      <c r="K26" s="17">
        <f t="shared" si="1"/>
        <v>24194.699999999997</v>
      </c>
      <c r="L26" s="17">
        <f t="shared" si="2"/>
        <v>0</v>
      </c>
    </row>
    <row r="27" spans="1:12" ht="30.2" customHeight="1" x14ac:dyDescent="0.25">
      <c r="A27" s="66"/>
      <c r="B27" s="69"/>
      <c r="C27" s="40">
        <v>24</v>
      </c>
      <c r="D27" s="36" t="s">
        <v>35</v>
      </c>
      <c r="E27" s="28" t="s">
        <v>61</v>
      </c>
      <c r="F27" s="27" t="s">
        <v>43</v>
      </c>
      <c r="G27" s="41">
        <v>8.2200000000000006</v>
      </c>
      <c r="H27" s="62">
        <f>'REITORIA-COVEST'!J27+'REITORIA-PROEX'!J27+'REITORIA-MUSEU'!J27+ESAG!J27+CEAD!J27+FAED!J27+CEART!J27+CEFID!J27+CERES!J27+CESFI!J27</f>
        <v>2620</v>
      </c>
      <c r="I27" s="22">
        <f>'REITORIA-COVEST'!J27-'REITORIA-COVEST'!K27+'REITORIA-PROEX'!J27-'REITORIA-PROEX'!K27+'REITORIA-MUSEU'!J27-'REITORIA-MUSEU'!K27+ESAG!J27-ESAG!K27+CEAD!J27-CEAD!K27+FAED!J27-FAED!K27+CEART!J27-CEART!K27+CEFID!J27-CEFID!K27+CERES!J27-CERES!K27+CESFI!J27-CESFI!K27</f>
        <v>0</v>
      </c>
      <c r="J27" s="63">
        <f t="shared" si="0"/>
        <v>2620</v>
      </c>
      <c r="K27" s="17">
        <f t="shared" si="1"/>
        <v>21536.400000000001</v>
      </c>
      <c r="L27" s="17">
        <f t="shared" si="2"/>
        <v>0</v>
      </c>
    </row>
    <row r="28" spans="1:12" ht="30.2" customHeight="1" x14ac:dyDescent="0.25">
      <c r="A28" s="66"/>
      <c r="B28" s="69"/>
      <c r="C28" s="40">
        <v>25</v>
      </c>
      <c r="D28" s="36" t="s">
        <v>36</v>
      </c>
      <c r="E28" s="28" t="s">
        <v>61</v>
      </c>
      <c r="F28" s="27" t="s">
        <v>43</v>
      </c>
      <c r="G28" s="41">
        <v>7.92</v>
      </c>
      <c r="H28" s="62">
        <f>'REITORIA-COVEST'!J28+'REITORIA-PROEX'!J28+'REITORIA-MUSEU'!J28+ESAG!J28+CEAD!J28+FAED!J28+CEART!J28+CEFID!J28+CERES!J28+CESFI!J28</f>
        <v>3030</v>
      </c>
      <c r="I28" s="22">
        <f>'REITORIA-COVEST'!J28-'REITORIA-COVEST'!K28+'REITORIA-PROEX'!J28-'REITORIA-PROEX'!K28+'REITORIA-MUSEU'!J28-'REITORIA-MUSEU'!K28+ESAG!J28-ESAG!K28+CEAD!J28-CEAD!K28+FAED!J28-FAED!K28+CEART!J28-CEART!K28+CEFID!J28-CEFID!K28+CERES!J28-CERES!K28+CESFI!J28-CESFI!K28</f>
        <v>0</v>
      </c>
      <c r="J28" s="63">
        <f t="shared" si="0"/>
        <v>3030</v>
      </c>
      <c r="K28" s="17">
        <f t="shared" si="1"/>
        <v>23997.599999999999</v>
      </c>
      <c r="L28" s="17">
        <f t="shared" si="2"/>
        <v>0</v>
      </c>
    </row>
    <row r="29" spans="1:12" ht="30.2" customHeight="1" x14ac:dyDescent="0.25">
      <c r="A29" s="66"/>
      <c r="B29" s="69"/>
      <c r="C29" s="40">
        <v>26</v>
      </c>
      <c r="D29" s="36" t="s">
        <v>37</v>
      </c>
      <c r="E29" s="28" t="s">
        <v>61</v>
      </c>
      <c r="F29" s="27" t="s">
        <v>43</v>
      </c>
      <c r="G29" s="41">
        <v>11.79</v>
      </c>
      <c r="H29" s="62">
        <f>'REITORIA-COVEST'!J29+'REITORIA-PROEX'!J29+'REITORIA-MUSEU'!J29+ESAG!J29+CEAD!J29+FAED!J29+CEART!J29+CEFID!J29+CERES!J29+CESFI!J29</f>
        <v>3080</v>
      </c>
      <c r="I29" s="22">
        <f>'REITORIA-COVEST'!J29-'REITORIA-COVEST'!K29+'REITORIA-PROEX'!J29-'REITORIA-PROEX'!K29+'REITORIA-MUSEU'!J29-'REITORIA-MUSEU'!K29+ESAG!J29-ESAG!K29+CEAD!J29-CEAD!K29+FAED!J29-FAED!K29+CEART!J29-CEART!K29+CEFID!J29-CEFID!K29+CERES!J29-CERES!K29+CESFI!J29-CESFI!K29</f>
        <v>0</v>
      </c>
      <c r="J29" s="63">
        <f t="shared" si="0"/>
        <v>3080</v>
      </c>
      <c r="K29" s="17">
        <f t="shared" si="1"/>
        <v>36313.199999999997</v>
      </c>
      <c r="L29" s="17">
        <f t="shared" si="2"/>
        <v>0</v>
      </c>
    </row>
    <row r="30" spans="1:12" ht="30.2" customHeight="1" x14ac:dyDescent="0.25">
      <c r="A30" s="66"/>
      <c r="B30" s="69"/>
      <c r="C30" s="40">
        <v>27</v>
      </c>
      <c r="D30" s="36" t="s">
        <v>38</v>
      </c>
      <c r="E30" s="28" t="s">
        <v>61</v>
      </c>
      <c r="F30" s="27" t="s">
        <v>43</v>
      </c>
      <c r="G30" s="41">
        <v>15.54</v>
      </c>
      <c r="H30" s="62">
        <f>'REITORIA-COVEST'!J30+'REITORIA-PROEX'!J30+'REITORIA-MUSEU'!J30+ESAG!J30+CEAD!J30+FAED!J30+CEART!J30+CEFID!J30+CERES!J30+CESFI!J30</f>
        <v>320</v>
      </c>
      <c r="I30" s="22">
        <f>'REITORIA-COVEST'!J30-'REITORIA-COVEST'!K30+'REITORIA-PROEX'!J30-'REITORIA-PROEX'!K30+'REITORIA-MUSEU'!J30-'REITORIA-MUSEU'!K30+ESAG!J30-ESAG!K30+CEAD!J30-CEAD!K30+FAED!J30-FAED!K30+CEART!J30-CEART!K30+CEFID!J30-CEFID!K30+CERES!J30-CERES!K30+CESFI!J30-CESFI!K30</f>
        <v>0</v>
      </c>
      <c r="J30" s="63">
        <f t="shared" si="0"/>
        <v>320</v>
      </c>
      <c r="K30" s="17">
        <f t="shared" si="1"/>
        <v>4972.7999999999993</v>
      </c>
      <c r="L30" s="17">
        <f t="shared" si="2"/>
        <v>0</v>
      </c>
    </row>
    <row r="31" spans="1:12" ht="30.2" customHeight="1" x14ac:dyDescent="0.25">
      <c r="A31" s="66"/>
      <c r="B31" s="69"/>
      <c r="C31" s="40">
        <v>28</v>
      </c>
      <c r="D31" s="36" t="s">
        <v>39</v>
      </c>
      <c r="E31" s="28" t="s">
        <v>42</v>
      </c>
      <c r="F31" s="27" t="s">
        <v>43</v>
      </c>
      <c r="G31" s="41">
        <v>15.45</v>
      </c>
      <c r="H31" s="62">
        <f>'REITORIA-COVEST'!J31+'REITORIA-PROEX'!J31+'REITORIA-MUSEU'!J31+ESAG!J31+CEAD!J31+FAED!J31+CEART!J31+CEFID!J31+CERES!J31+CESFI!J31</f>
        <v>670</v>
      </c>
      <c r="I31" s="22">
        <f>'REITORIA-COVEST'!J31-'REITORIA-COVEST'!K31+'REITORIA-PROEX'!J31-'REITORIA-PROEX'!K31+'REITORIA-MUSEU'!J31-'REITORIA-MUSEU'!K31+ESAG!J31-ESAG!K31+CEAD!J31-CEAD!K31+FAED!J31-FAED!K31+CEART!J31-CEART!K31+CEFID!J31-CEFID!K31+CERES!J31-CERES!K31+CESFI!J31-CESFI!K31</f>
        <v>0</v>
      </c>
      <c r="J31" s="63">
        <f t="shared" si="0"/>
        <v>670</v>
      </c>
      <c r="K31" s="17">
        <f t="shared" si="1"/>
        <v>10351.5</v>
      </c>
      <c r="L31" s="17">
        <f t="shared" si="2"/>
        <v>0</v>
      </c>
    </row>
    <row r="32" spans="1:12" ht="30.2" customHeight="1" x14ac:dyDescent="0.25">
      <c r="A32" s="67"/>
      <c r="B32" s="70"/>
      <c r="C32" s="40">
        <v>29</v>
      </c>
      <c r="D32" s="36" t="s">
        <v>45</v>
      </c>
      <c r="E32" s="28" t="s">
        <v>61</v>
      </c>
      <c r="F32" s="27" t="s">
        <v>43</v>
      </c>
      <c r="G32" s="41">
        <v>16.760000000000002</v>
      </c>
      <c r="H32" s="62">
        <f>'REITORIA-COVEST'!J32+'REITORIA-PROEX'!J32+'REITORIA-MUSEU'!J32+ESAG!J32+CEAD!J32+FAED!J32+CEART!J32+CEFID!J32+CERES!J32+CESFI!J32</f>
        <v>67</v>
      </c>
      <c r="I32" s="22">
        <f>'REITORIA-COVEST'!J32-'REITORIA-COVEST'!K32+'REITORIA-PROEX'!J32-'REITORIA-PROEX'!K32+'REITORIA-MUSEU'!J32-'REITORIA-MUSEU'!K32+ESAG!J32-ESAG!K32+CEAD!J32-CEAD!K32+FAED!J32-FAED!K32+CEART!J32-CEART!K32+CEFID!J32-CEFID!K32+CERES!J32-CERES!K32+CESFI!J32-CESFI!K32</f>
        <v>0</v>
      </c>
      <c r="J32" s="63">
        <f t="shared" si="0"/>
        <v>67</v>
      </c>
      <c r="K32" s="17">
        <f t="shared" si="1"/>
        <v>1122.92</v>
      </c>
      <c r="L32" s="17">
        <f t="shared" si="2"/>
        <v>0</v>
      </c>
    </row>
    <row r="33" spans="7:12" x14ac:dyDescent="0.25">
      <c r="G33" s="31"/>
      <c r="H33" s="6">
        <f>SUM(H4:H32)</f>
        <v>27020</v>
      </c>
      <c r="K33" s="29">
        <f>SUM(K4:K32)</f>
        <v>281855.80999999994</v>
      </c>
      <c r="L33" s="29">
        <f>SUM(L4:L32)</f>
        <v>0</v>
      </c>
    </row>
    <row r="35" spans="7:12" ht="15.75" x14ac:dyDescent="0.25">
      <c r="H35" s="87" t="str">
        <f>A1</f>
        <v>PE 0667/2024 SRP (SGPE ORIGEM: 14351/2024)</v>
      </c>
      <c r="I35" s="88"/>
      <c r="J35" s="88"/>
      <c r="K35" s="88"/>
      <c r="L35" s="89"/>
    </row>
    <row r="36" spans="7:12" ht="33" customHeight="1" x14ac:dyDescent="0.25">
      <c r="H36" s="96" t="str">
        <f>D1</f>
        <v xml:space="preserve">OBJETO: CONTRATAÇÃO  DE  EMPRESA  ESPECIALIZADA  EM  SERVIÇOS  DE  LAVANDERIA - CAMPUS  I, CERES E CESFI </v>
      </c>
      <c r="I36" s="97"/>
      <c r="J36" s="97"/>
      <c r="K36" s="97"/>
      <c r="L36" s="98"/>
    </row>
    <row r="37" spans="7:12" ht="15.75" x14ac:dyDescent="0.25">
      <c r="H37" s="81" t="str">
        <f>J1</f>
        <v>VIGÊNCIA DA ATA: 26/06/2024 até 26/06/2025</v>
      </c>
      <c r="I37" s="82"/>
      <c r="J37" s="82"/>
      <c r="K37" s="82"/>
      <c r="L37" s="83"/>
    </row>
    <row r="38" spans="7:12" ht="15.75" x14ac:dyDescent="0.25">
      <c r="H38" s="11" t="s">
        <v>9</v>
      </c>
      <c r="I38" s="12"/>
      <c r="J38" s="12"/>
      <c r="K38" s="12"/>
      <c r="L38" s="7">
        <f>K33</f>
        <v>281855.80999999994</v>
      </c>
    </row>
    <row r="39" spans="7:12" ht="15.75" x14ac:dyDescent="0.25">
      <c r="H39" s="13" t="s">
        <v>10</v>
      </c>
      <c r="I39" s="14"/>
      <c r="J39" s="14"/>
      <c r="K39" s="14"/>
      <c r="L39" s="8">
        <f>L33</f>
        <v>0</v>
      </c>
    </row>
    <row r="40" spans="7:12" ht="15.75" x14ac:dyDescent="0.25">
      <c r="H40" s="13" t="s">
        <v>11</v>
      </c>
      <c r="I40" s="14"/>
      <c r="J40" s="14"/>
      <c r="K40" s="14"/>
      <c r="L40" s="10"/>
    </row>
    <row r="41" spans="7:12" ht="15.75" x14ac:dyDescent="0.25">
      <c r="H41" s="15" t="s">
        <v>12</v>
      </c>
      <c r="I41" s="16"/>
      <c r="J41" s="16"/>
      <c r="K41" s="16"/>
      <c r="L41" s="9">
        <f>L39/L38</f>
        <v>0</v>
      </c>
    </row>
    <row r="42" spans="7:12" ht="15.75" x14ac:dyDescent="0.25">
      <c r="H42" s="84" t="s">
        <v>75</v>
      </c>
      <c r="I42" s="85"/>
      <c r="J42" s="85"/>
      <c r="K42" s="85"/>
      <c r="L42" s="86"/>
    </row>
  </sheetData>
  <mergeCells count="10">
    <mergeCell ref="A2:L2"/>
    <mergeCell ref="A1:C1"/>
    <mergeCell ref="H36:L36"/>
    <mergeCell ref="D1:I1"/>
    <mergeCell ref="J1:L1"/>
    <mergeCell ref="H37:L37"/>
    <mergeCell ref="H42:L42"/>
    <mergeCell ref="H35:L35"/>
    <mergeCell ref="A4:A32"/>
    <mergeCell ref="B4:B3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30B4B-191B-49D2-A862-801EC3674FC6}">
  <dimension ref="A1:Z33"/>
  <sheetViews>
    <sheetView zoomScale="80" zoomScaleNormal="80" workbookViewId="0">
      <selection activeCell="K4" sqref="K4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38" style="24" customWidth="1"/>
    <col min="5" max="5" width="8.140625" style="24" customWidth="1"/>
    <col min="6" max="6" width="13.7109375" style="24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5" customWidth="1"/>
    <col min="12" max="12" width="12.5703125" style="4" customWidth="1"/>
    <col min="13" max="13" width="12.5703125" style="5" customWidth="1"/>
    <col min="14" max="14" width="14" style="5" customWidth="1"/>
    <col min="15" max="26" width="12" style="5" customWidth="1"/>
    <col min="27" max="16384" width="9.7109375" style="2"/>
  </cols>
  <sheetData>
    <row r="1" spans="1:26" ht="33.75" customHeight="1" x14ac:dyDescent="0.25">
      <c r="A1" s="72" t="s">
        <v>59</v>
      </c>
      <c r="B1" s="73"/>
      <c r="C1" s="74"/>
      <c r="D1" s="72" t="s">
        <v>58</v>
      </c>
      <c r="E1" s="73"/>
      <c r="F1" s="73"/>
      <c r="G1" s="73"/>
      <c r="H1" s="73"/>
      <c r="I1" s="74"/>
      <c r="J1" s="71" t="s">
        <v>55</v>
      </c>
      <c r="K1" s="71"/>
      <c r="L1" s="71"/>
      <c r="M1" s="64" t="s">
        <v>56</v>
      </c>
      <c r="N1" s="64" t="s">
        <v>56</v>
      </c>
      <c r="O1" s="64" t="s">
        <v>56</v>
      </c>
      <c r="P1" s="64" t="s">
        <v>56</v>
      </c>
      <c r="Q1" s="64" t="s">
        <v>56</v>
      </c>
      <c r="R1" s="64" t="s">
        <v>56</v>
      </c>
      <c r="S1" s="64" t="s">
        <v>56</v>
      </c>
      <c r="T1" s="64" t="s">
        <v>56</v>
      </c>
      <c r="U1" s="64" t="s">
        <v>56</v>
      </c>
      <c r="V1" s="64" t="s">
        <v>56</v>
      </c>
      <c r="W1" s="64" t="s">
        <v>56</v>
      </c>
      <c r="X1" s="64" t="s">
        <v>56</v>
      </c>
      <c r="Y1" s="64" t="s">
        <v>56</v>
      </c>
      <c r="Z1" s="64" t="s">
        <v>56</v>
      </c>
    </row>
    <row r="2" spans="1:26" ht="30.75" customHeight="1" x14ac:dyDescent="0.25">
      <c r="A2" s="71" t="s">
        <v>65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s="3" customFormat="1" ht="48.2" customHeight="1" x14ac:dyDescent="0.2">
      <c r="A3" s="19" t="s">
        <v>5</v>
      </c>
      <c r="B3" s="19" t="s">
        <v>47</v>
      </c>
      <c r="C3" s="19" t="s">
        <v>3</v>
      </c>
      <c r="D3" s="19" t="s">
        <v>64</v>
      </c>
      <c r="E3" s="19" t="s">
        <v>4</v>
      </c>
      <c r="F3" s="19" t="s">
        <v>50</v>
      </c>
      <c r="G3" s="19" t="s">
        <v>48</v>
      </c>
      <c r="H3" s="19" t="s">
        <v>49</v>
      </c>
      <c r="I3" s="19" t="s">
        <v>60</v>
      </c>
      <c r="J3" s="20" t="s">
        <v>6</v>
      </c>
      <c r="K3" s="21" t="s">
        <v>0</v>
      </c>
      <c r="L3" s="18" t="s">
        <v>2</v>
      </c>
      <c r="M3" s="18" t="s">
        <v>1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</row>
    <row r="4" spans="1:26" s="3" customFormat="1" ht="30.2" customHeight="1" x14ac:dyDescent="0.25">
      <c r="A4" s="65">
        <v>1</v>
      </c>
      <c r="B4" s="68" t="s">
        <v>57</v>
      </c>
      <c r="C4" s="40">
        <v>1</v>
      </c>
      <c r="D4" s="42" t="s">
        <v>15</v>
      </c>
      <c r="E4" s="27" t="s">
        <v>61</v>
      </c>
      <c r="F4" s="27" t="s">
        <v>43</v>
      </c>
      <c r="G4" s="33" t="s">
        <v>46</v>
      </c>
      <c r="H4" s="33" t="s">
        <v>51</v>
      </c>
      <c r="I4" s="41">
        <v>16.48</v>
      </c>
      <c r="J4" s="34">
        <v>600</v>
      </c>
      <c r="K4" s="56">
        <f t="shared" ref="K4:K32" si="0">J4-(SUM(M4:U4))</f>
        <v>600</v>
      </c>
      <c r="L4" s="23" t="str">
        <f t="shared" ref="L4:L32" si="1">IF(K4&lt;0,"ATENÇÃO","OK")</f>
        <v>OK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s="3" customFormat="1" ht="30.2" customHeight="1" x14ac:dyDescent="0.25">
      <c r="A5" s="66"/>
      <c r="B5" s="69"/>
      <c r="C5" s="40">
        <v>2</v>
      </c>
      <c r="D5" s="36" t="s">
        <v>16</v>
      </c>
      <c r="E5" s="27" t="s">
        <v>61</v>
      </c>
      <c r="F5" s="27" t="s">
        <v>43</v>
      </c>
      <c r="G5" s="33" t="s">
        <v>46</v>
      </c>
      <c r="H5" s="33" t="s">
        <v>51</v>
      </c>
      <c r="I5" s="41">
        <v>17.55</v>
      </c>
      <c r="J5" s="34">
        <v>20</v>
      </c>
      <c r="K5" s="56">
        <f t="shared" si="0"/>
        <v>20</v>
      </c>
      <c r="L5" s="23" t="str">
        <f t="shared" si="1"/>
        <v>OK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s="3" customFormat="1" ht="30.2" customHeight="1" x14ac:dyDescent="0.25">
      <c r="A6" s="66"/>
      <c r="B6" s="69"/>
      <c r="C6" s="40">
        <v>3</v>
      </c>
      <c r="D6" s="36" t="s">
        <v>17</v>
      </c>
      <c r="E6" s="27" t="s">
        <v>61</v>
      </c>
      <c r="F6" s="27" t="s">
        <v>43</v>
      </c>
      <c r="G6" s="33" t="s">
        <v>46</v>
      </c>
      <c r="H6" s="33" t="s">
        <v>51</v>
      </c>
      <c r="I6" s="41">
        <v>22.94</v>
      </c>
      <c r="J6" s="34">
        <v>40</v>
      </c>
      <c r="K6" s="56">
        <f t="shared" si="0"/>
        <v>40</v>
      </c>
      <c r="L6" s="23" t="str">
        <f t="shared" si="1"/>
        <v>OK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3" customFormat="1" ht="30.2" customHeight="1" x14ac:dyDescent="0.25">
      <c r="A7" s="66"/>
      <c r="B7" s="69"/>
      <c r="C7" s="40">
        <v>4</v>
      </c>
      <c r="D7" s="42" t="s">
        <v>18</v>
      </c>
      <c r="E7" s="27" t="s">
        <v>61</v>
      </c>
      <c r="F7" s="27" t="s">
        <v>43</v>
      </c>
      <c r="G7" s="33" t="s">
        <v>46</v>
      </c>
      <c r="H7" s="33" t="s">
        <v>51</v>
      </c>
      <c r="I7" s="41">
        <v>8.75</v>
      </c>
      <c r="J7" s="34">
        <v>600</v>
      </c>
      <c r="K7" s="56">
        <f t="shared" si="0"/>
        <v>600</v>
      </c>
      <c r="L7" s="23" t="str">
        <f t="shared" si="1"/>
        <v>OK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3" customFormat="1" ht="30.2" customHeight="1" x14ac:dyDescent="0.25">
      <c r="A8" s="66"/>
      <c r="B8" s="69"/>
      <c r="C8" s="40">
        <v>5</v>
      </c>
      <c r="D8" s="37" t="s">
        <v>19</v>
      </c>
      <c r="E8" s="27" t="s">
        <v>61</v>
      </c>
      <c r="F8" s="27" t="s">
        <v>43</v>
      </c>
      <c r="G8" s="33" t="s">
        <v>46</v>
      </c>
      <c r="H8" s="33" t="s">
        <v>51</v>
      </c>
      <c r="I8" s="41">
        <v>12.17</v>
      </c>
      <c r="J8" s="34">
        <v>60</v>
      </c>
      <c r="K8" s="56">
        <f t="shared" si="0"/>
        <v>60</v>
      </c>
      <c r="L8" s="23" t="str">
        <f t="shared" si="1"/>
        <v>OK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s="3" customFormat="1" ht="30.2" customHeight="1" x14ac:dyDescent="0.25">
      <c r="A9" s="66"/>
      <c r="B9" s="69"/>
      <c r="C9" s="40">
        <v>6</v>
      </c>
      <c r="D9" s="42" t="s">
        <v>20</v>
      </c>
      <c r="E9" s="27" t="s">
        <v>61</v>
      </c>
      <c r="F9" s="27" t="s">
        <v>43</v>
      </c>
      <c r="G9" s="33" t="s">
        <v>46</v>
      </c>
      <c r="H9" s="33" t="s">
        <v>51</v>
      </c>
      <c r="I9" s="41">
        <v>7.86</v>
      </c>
      <c r="J9" s="34">
        <v>600</v>
      </c>
      <c r="K9" s="56">
        <f t="shared" si="0"/>
        <v>600</v>
      </c>
      <c r="L9" s="23" t="str">
        <f t="shared" si="1"/>
        <v>OK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s="3" customFormat="1" ht="30.2" customHeight="1" x14ac:dyDescent="0.25">
      <c r="A10" s="66"/>
      <c r="B10" s="69"/>
      <c r="C10" s="40">
        <v>7</v>
      </c>
      <c r="D10" s="42" t="s">
        <v>21</v>
      </c>
      <c r="E10" s="27" t="s">
        <v>61</v>
      </c>
      <c r="F10" s="27" t="s">
        <v>43</v>
      </c>
      <c r="G10" s="33" t="s">
        <v>46</v>
      </c>
      <c r="H10" s="33" t="s">
        <v>51</v>
      </c>
      <c r="I10" s="41">
        <v>12.57</v>
      </c>
      <c r="J10" s="34">
        <v>200</v>
      </c>
      <c r="K10" s="56">
        <f t="shared" si="0"/>
        <v>200</v>
      </c>
      <c r="L10" s="23" t="str">
        <f t="shared" si="1"/>
        <v>OK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s="3" customFormat="1" ht="30.2" customHeight="1" x14ac:dyDescent="0.25">
      <c r="A11" s="66"/>
      <c r="B11" s="69"/>
      <c r="C11" s="40">
        <v>8</v>
      </c>
      <c r="D11" s="42" t="s">
        <v>22</v>
      </c>
      <c r="E11" s="27" t="s">
        <v>61</v>
      </c>
      <c r="F11" s="27" t="s">
        <v>43</v>
      </c>
      <c r="G11" s="33" t="s">
        <v>46</v>
      </c>
      <c r="H11" s="33" t="s">
        <v>51</v>
      </c>
      <c r="I11" s="41">
        <v>11.61</v>
      </c>
      <c r="J11" s="34">
        <v>100</v>
      </c>
      <c r="K11" s="56">
        <f t="shared" si="0"/>
        <v>100</v>
      </c>
      <c r="L11" s="23" t="str">
        <f t="shared" si="1"/>
        <v>OK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s="3" customFormat="1" ht="30.2" customHeight="1" x14ac:dyDescent="0.25">
      <c r="A12" s="66"/>
      <c r="B12" s="69"/>
      <c r="C12" s="40">
        <v>9</v>
      </c>
      <c r="D12" s="42" t="s">
        <v>23</v>
      </c>
      <c r="E12" s="27" t="s">
        <v>61</v>
      </c>
      <c r="F12" s="27" t="s">
        <v>43</v>
      </c>
      <c r="G12" s="33" t="s">
        <v>46</v>
      </c>
      <c r="H12" s="33" t="s">
        <v>51</v>
      </c>
      <c r="I12" s="41">
        <v>11.17</v>
      </c>
      <c r="J12" s="34">
        <v>100</v>
      </c>
      <c r="K12" s="56">
        <f t="shared" si="0"/>
        <v>100</v>
      </c>
      <c r="L12" s="23" t="str">
        <f t="shared" si="1"/>
        <v>OK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s="3" customFormat="1" ht="30.2" customHeight="1" x14ac:dyDescent="0.25">
      <c r="A13" s="66"/>
      <c r="B13" s="69"/>
      <c r="C13" s="40">
        <v>10</v>
      </c>
      <c r="D13" s="42" t="s">
        <v>24</v>
      </c>
      <c r="E13" s="27" t="s">
        <v>61</v>
      </c>
      <c r="F13" s="27" t="s">
        <v>43</v>
      </c>
      <c r="G13" s="33" t="s">
        <v>46</v>
      </c>
      <c r="H13" s="33" t="s">
        <v>51</v>
      </c>
      <c r="I13" s="41">
        <v>8.84</v>
      </c>
      <c r="J13" s="34">
        <v>600</v>
      </c>
      <c r="K13" s="56">
        <f t="shared" si="0"/>
        <v>600</v>
      </c>
      <c r="L13" s="23" t="str">
        <f t="shared" si="1"/>
        <v>OK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s="3" customFormat="1" ht="30.2" customHeight="1" x14ac:dyDescent="0.25">
      <c r="A14" s="66"/>
      <c r="B14" s="69"/>
      <c r="C14" s="40">
        <v>11</v>
      </c>
      <c r="D14" s="38" t="s">
        <v>25</v>
      </c>
      <c r="E14" s="28" t="s">
        <v>61</v>
      </c>
      <c r="F14" s="27" t="s">
        <v>43</v>
      </c>
      <c r="G14" s="33" t="s">
        <v>46</v>
      </c>
      <c r="H14" s="33" t="s">
        <v>51</v>
      </c>
      <c r="I14" s="41">
        <v>8.84</v>
      </c>
      <c r="J14" s="34">
        <v>300</v>
      </c>
      <c r="K14" s="56">
        <f t="shared" si="0"/>
        <v>300</v>
      </c>
      <c r="L14" s="23" t="str">
        <f t="shared" si="1"/>
        <v>OK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s="3" customFormat="1" ht="30.2" customHeight="1" x14ac:dyDescent="0.25">
      <c r="A15" s="66"/>
      <c r="B15" s="69"/>
      <c r="C15" s="40">
        <v>12</v>
      </c>
      <c r="D15" s="42" t="s">
        <v>26</v>
      </c>
      <c r="E15" s="27" t="s">
        <v>40</v>
      </c>
      <c r="F15" s="27" t="s">
        <v>43</v>
      </c>
      <c r="G15" s="33" t="s">
        <v>46</v>
      </c>
      <c r="H15" s="33" t="s">
        <v>52</v>
      </c>
      <c r="I15" s="41">
        <v>20.13</v>
      </c>
      <c r="J15" s="52">
        <v>0</v>
      </c>
      <c r="K15" s="56">
        <f t="shared" si="0"/>
        <v>0</v>
      </c>
      <c r="L15" s="23" t="str">
        <f t="shared" si="1"/>
        <v>OK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3" customFormat="1" ht="30.2" customHeight="1" x14ac:dyDescent="0.25">
      <c r="A16" s="66"/>
      <c r="B16" s="69"/>
      <c r="C16" s="40">
        <v>13</v>
      </c>
      <c r="D16" s="36" t="s">
        <v>27</v>
      </c>
      <c r="E16" s="27" t="s">
        <v>61</v>
      </c>
      <c r="F16" s="27" t="s">
        <v>43</v>
      </c>
      <c r="G16" s="33" t="s">
        <v>46</v>
      </c>
      <c r="H16" s="33" t="s">
        <v>51</v>
      </c>
      <c r="I16" s="41">
        <v>8.99</v>
      </c>
      <c r="J16" s="34">
        <v>40</v>
      </c>
      <c r="K16" s="56">
        <f t="shared" si="0"/>
        <v>40</v>
      </c>
      <c r="L16" s="23" t="str">
        <f t="shared" si="1"/>
        <v>OK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s="3" customFormat="1" ht="30.2" customHeight="1" x14ac:dyDescent="0.25">
      <c r="A17" s="66"/>
      <c r="B17" s="69"/>
      <c r="C17" s="40">
        <v>14</v>
      </c>
      <c r="D17" s="36" t="s">
        <v>28</v>
      </c>
      <c r="E17" s="28" t="s">
        <v>61</v>
      </c>
      <c r="F17" s="27" t="s">
        <v>43</v>
      </c>
      <c r="G17" s="33" t="s">
        <v>46</v>
      </c>
      <c r="H17" s="33" t="s">
        <v>51</v>
      </c>
      <c r="I17" s="41">
        <v>10.44</v>
      </c>
      <c r="J17" s="34">
        <v>20</v>
      </c>
      <c r="K17" s="56">
        <f t="shared" si="0"/>
        <v>20</v>
      </c>
      <c r="L17" s="23" t="str">
        <f t="shared" si="1"/>
        <v>OK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s="3" customFormat="1" ht="30.2" customHeight="1" x14ac:dyDescent="0.25">
      <c r="A18" s="66"/>
      <c r="B18" s="69"/>
      <c r="C18" s="40">
        <v>15</v>
      </c>
      <c r="D18" s="39" t="s">
        <v>62</v>
      </c>
      <c r="E18" s="27" t="s">
        <v>61</v>
      </c>
      <c r="F18" s="27" t="s">
        <v>43</v>
      </c>
      <c r="G18" s="33" t="s">
        <v>46</v>
      </c>
      <c r="H18" s="33" t="s">
        <v>51</v>
      </c>
      <c r="I18" s="41">
        <v>4.68</v>
      </c>
      <c r="J18" s="34">
        <v>300</v>
      </c>
      <c r="K18" s="56">
        <f t="shared" si="0"/>
        <v>300</v>
      </c>
      <c r="L18" s="23" t="str">
        <f t="shared" si="1"/>
        <v>OK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s="3" customFormat="1" ht="30.2" customHeight="1" x14ac:dyDescent="0.25">
      <c r="A19" s="66"/>
      <c r="B19" s="69"/>
      <c r="C19" s="40">
        <v>16</v>
      </c>
      <c r="D19" s="42" t="s">
        <v>29</v>
      </c>
      <c r="E19" s="27" t="s">
        <v>61</v>
      </c>
      <c r="F19" s="27" t="s">
        <v>43</v>
      </c>
      <c r="G19" s="33" t="s">
        <v>46</v>
      </c>
      <c r="H19" s="33" t="s">
        <v>51</v>
      </c>
      <c r="I19" s="41">
        <v>30.01</v>
      </c>
      <c r="J19" s="34">
        <v>6</v>
      </c>
      <c r="K19" s="57">
        <f t="shared" si="0"/>
        <v>6</v>
      </c>
      <c r="L19" s="23" t="str">
        <f t="shared" si="1"/>
        <v>OK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s="3" customFormat="1" ht="30.2" customHeight="1" x14ac:dyDescent="0.25">
      <c r="A20" s="66"/>
      <c r="B20" s="69"/>
      <c r="C20" s="40">
        <v>17</v>
      </c>
      <c r="D20" s="38" t="s">
        <v>30</v>
      </c>
      <c r="E20" s="27" t="s">
        <v>61</v>
      </c>
      <c r="F20" s="27" t="s">
        <v>43</v>
      </c>
      <c r="G20" s="33" t="s">
        <v>46</v>
      </c>
      <c r="H20" s="33" t="s">
        <v>51</v>
      </c>
      <c r="I20" s="41">
        <v>12.17</v>
      </c>
      <c r="J20" s="34">
        <v>30</v>
      </c>
      <c r="K20" s="56">
        <f t="shared" si="0"/>
        <v>30</v>
      </c>
      <c r="L20" s="23" t="str">
        <f t="shared" si="1"/>
        <v>OK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s="3" customFormat="1" ht="30.2" customHeight="1" x14ac:dyDescent="0.25">
      <c r="A21" s="66"/>
      <c r="B21" s="69"/>
      <c r="C21" s="40">
        <v>18</v>
      </c>
      <c r="D21" s="39" t="s">
        <v>31</v>
      </c>
      <c r="E21" s="27" t="s">
        <v>42</v>
      </c>
      <c r="F21" s="27" t="s">
        <v>43</v>
      </c>
      <c r="G21" s="33" t="s">
        <v>46</v>
      </c>
      <c r="H21" s="33" t="s">
        <v>53</v>
      </c>
      <c r="I21" s="41">
        <v>36.78</v>
      </c>
      <c r="J21" s="52">
        <v>0</v>
      </c>
      <c r="K21" s="56">
        <f t="shared" si="0"/>
        <v>0</v>
      </c>
      <c r="L21" s="23" t="str">
        <f t="shared" si="1"/>
        <v>OK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s="3" customFormat="1" ht="45" x14ac:dyDescent="0.25">
      <c r="A22" s="66"/>
      <c r="B22" s="69"/>
      <c r="C22" s="40">
        <v>19</v>
      </c>
      <c r="D22" s="39" t="s">
        <v>32</v>
      </c>
      <c r="E22" s="27" t="s">
        <v>40</v>
      </c>
      <c r="F22" s="27" t="s">
        <v>43</v>
      </c>
      <c r="G22" s="33" t="s">
        <v>46</v>
      </c>
      <c r="H22" s="33" t="s">
        <v>52</v>
      </c>
      <c r="I22" s="41">
        <v>22</v>
      </c>
      <c r="J22" s="34">
        <v>20</v>
      </c>
      <c r="K22" s="56">
        <f t="shared" si="0"/>
        <v>20</v>
      </c>
      <c r="L22" s="23" t="str">
        <f t="shared" si="1"/>
        <v>OK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s="3" customFormat="1" ht="30.2" customHeight="1" x14ac:dyDescent="0.25">
      <c r="A23" s="66"/>
      <c r="B23" s="69"/>
      <c r="C23" s="40">
        <v>20</v>
      </c>
      <c r="D23" s="36" t="s">
        <v>33</v>
      </c>
      <c r="E23" s="27" t="s">
        <v>61</v>
      </c>
      <c r="F23" s="27" t="s">
        <v>43</v>
      </c>
      <c r="G23" s="33" t="s">
        <v>46</v>
      </c>
      <c r="H23" s="33" t="s">
        <v>51</v>
      </c>
      <c r="I23" s="41">
        <v>8.14</v>
      </c>
      <c r="J23" s="52">
        <v>0</v>
      </c>
      <c r="K23" s="56">
        <f t="shared" si="0"/>
        <v>0</v>
      </c>
      <c r="L23" s="23" t="str">
        <f t="shared" si="1"/>
        <v>OK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s="3" customFormat="1" ht="30.2" customHeight="1" x14ac:dyDescent="0.25">
      <c r="A24" s="66"/>
      <c r="B24" s="69"/>
      <c r="C24" s="40">
        <v>21</v>
      </c>
      <c r="D24" s="42" t="s">
        <v>44</v>
      </c>
      <c r="E24" s="28" t="s">
        <v>61</v>
      </c>
      <c r="F24" s="27" t="s">
        <v>43</v>
      </c>
      <c r="G24" s="33" t="s">
        <v>46</v>
      </c>
      <c r="H24" s="33" t="s">
        <v>51</v>
      </c>
      <c r="I24" s="41">
        <v>8.84</v>
      </c>
      <c r="J24" s="52">
        <v>0</v>
      </c>
      <c r="K24" s="56">
        <f t="shared" si="0"/>
        <v>0</v>
      </c>
      <c r="L24" s="23" t="str">
        <f t="shared" si="1"/>
        <v>OK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s="3" customFormat="1" ht="30.2" customHeight="1" x14ac:dyDescent="0.25">
      <c r="A25" s="66"/>
      <c r="B25" s="69"/>
      <c r="C25" s="40">
        <v>22</v>
      </c>
      <c r="D25" s="42" t="s">
        <v>31</v>
      </c>
      <c r="E25" s="28" t="s">
        <v>41</v>
      </c>
      <c r="F25" s="27" t="s">
        <v>43</v>
      </c>
      <c r="G25" s="33" t="s">
        <v>46</v>
      </c>
      <c r="H25" s="33" t="s">
        <v>52</v>
      </c>
      <c r="I25" s="41">
        <v>21.82</v>
      </c>
      <c r="J25" s="52">
        <v>0</v>
      </c>
      <c r="K25" s="56">
        <f t="shared" si="0"/>
        <v>0</v>
      </c>
      <c r="L25" s="23" t="str">
        <f t="shared" si="1"/>
        <v>OK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3" customFormat="1" ht="30.2" customHeight="1" x14ac:dyDescent="0.25">
      <c r="A26" s="66"/>
      <c r="B26" s="69"/>
      <c r="C26" s="40">
        <v>23</v>
      </c>
      <c r="D26" s="36" t="s">
        <v>34</v>
      </c>
      <c r="E26" s="28" t="s">
        <v>61</v>
      </c>
      <c r="F26" s="27" t="s">
        <v>43</v>
      </c>
      <c r="G26" s="33" t="s">
        <v>46</v>
      </c>
      <c r="H26" s="33" t="s">
        <v>51</v>
      </c>
      <c r="I26" s="41">
        <v>9.27</v>
      </c>
      <c r="J26" s="34">
        <v>60</v>
      </c>
      <c r="K26" s="56">
        <f t="shared" si="0"/>
        <v>60</v>
      </c>
      <c r="L26" s="23" t="str">
        <f t="shared" si="1"/>
        <v>OK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s="3" customFormat="1" ht="30.2" customHeight="1" x14ac:dyDescent="0.25">
      <c r="A27" s="66"/>
      <c r="B27" s="69"/>
      <c r="C27" s="40">
        <v>24</v>
      </c>
      <c r="D27" s="36" t="s">
        <v>35</v>
      </c>
      <c r="E27" s="28" t="s">
        <v>61</v>
      </c>
      <c r="F27" s="27" t="s">
        <v>43</v>
      </c>
      <c r="G27" s="33" t="s">
        <v>46</v>
      </c>
      <c r="H27" s="33" t="s">
        <v>51</v>
      </c>
      <c r="I27" s="41">
        <v>8.2200000000000006</v>
      </c>
      <c r="J27" s="34">
        <v>70</v>
      </c>
      <c r="K27" s="56">
        <f t="shared" si="0"/>
        <v>70</v>
      </c>
      <c r="L27" s="23" t="str">
        <f t="shared" si="1"/>
        <v>OK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s="3" customFormat="1" ht="30.2" customHeight="1" x14ac:dyDescent="0.25">
      <c r="A28" s="66"/>
      <c r="B28" s="69"/>
      <c r="C28" s="40">
        <v>25</v>
      </c>
      <c r="D28" s="36" t="s">
        <v>36</v>
      </c>
      <c r="E28" s="28" t="s">
        <v>61</v>
      </c>
      <c r="F28" s="27" t="s">
        <v>43</v>
      </c>
      <c r="G28" s="33" t="s">
        <v>46</v>
      </c>
      <c r="H28" s="33" t="s">
        <v>63</v>
      </c>
      <c r="I28" s="41">
        <v>7.92</v>
      </c>
      <c r="J28" s="34">
        <v>30</v>
      </c>
      <c r="K28" s="56">
        <f t="shared" si="0"/>
        <v>30</v>
      </c>
      <c r="L28" s="23" t="str">
        <f t="shared" si="1"/>
        <v>OK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s="3" customFormat="1" ht="30.2" customHeight="1" x14ac:dyDescent="0.25">
      <c r="A29" s="66"/>
      <c r="B29" s="69"/>
      <c r="C29" s="40">
        <v>26</v>
      </c>
      <c r="D29" s="36" t="s">
        <v>37</v>
      </c>
      <c r="E29" s="28" t="s">
        <v>61</v>
      </c>
      <c r="F29" s="27" t="s">
        <v>43</v>
      </c>
      <c r="G29" s="33" t="s">
        <v>46</v>
      </c>
      <c r="H29" s="33" t="s">
        <v>51</v>
      </c>
      <c r="I29" s="41">
        <v>11.79</v>
      </c>
      <c r="J29" s="34">
        <v>30</v>
      </c>
      <c r="K29" s="56">
        <f t="shared" si="0"/>
        <v>30</v>
      </c>
      <c r="L29" s="23" t="str">
        <f t="shared" si="1"/>
        <v>OK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s="3" customFormat="1" ht="30.2" customHeight="1" x14ac:dyDescent="0.25">
      <c r="A30" s="66"/>
      <c r="B30" s="69"/>
      <c r="C30" s="40">
        <v>27</v>
      </c>
      <c r="D30" s="36" t="s">
        <v>38</v>
      </c>
      <c r="E30" s="28" t="s">
        <v>61</v>
      </c>
      <c r="F30" s="27" t="s">
        <v>43</v>
      </c>
      <c r="G30" s="33" t="s">
        <v>46</v>
      </c>
      <c r="H30" s="33" t="s">
        <v>51</v>
      </c>
      <c r="I30" s="41">
        <v>15.54</v>
      </c>
      <c r="J30" s="52">
        <v>0</v>
      </c>
      <c r="K30" s="56">
        <f t="shared" si="0"/>
        <v>0</v>
      </c>
      <c r="L30" s="23" t="str">
        <f t="shared" si="1"/>
        <v>OK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s="3" customFormat="1" ht="30.2" customHeight="1" x14ac:dyDescent="0.25">
      <c r="A31" s="66"/>
      <c r="B31" s="69"/>
      <c r="C31" s="40">
        <v>28</v>
      </c>
      <c r="D31" s="36" t="s">
        <v>39</v>
      </c>
      <c r="E31" s="28" t="s">
        <v>42</v>
      </c>
      <c r="F31" s="27" t="s">
        <v>43</v>
      </c>
      <c r="G31" s="33" t="s">
        <v>46</v>
      </c>
      <c r="H31" s="33" t="s">
        <v>53</v>
      </c>
      <c r="I31" s="41">
        <v>15.45</v>
      </c>
      <c r="J31" s="52">
        <v>0</v>
      </c>
      <c r="K31" s="56">
        <f t="shared" si="0"/>
        <v>0</v>
      </c>
      <c r="L31" s="23" t="str">
        <f t="shared" si="1"/>
        <v>OK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s="3" customFormat="1" ht="30.2" customHeight="1" x14ac:dyDescent="0.25">
      <c r="A32" s="67"/>
      <c r="B32" s="70"/>
      <c r="C32" s="40">
        <v>29</v>
      </c>
      <c r="D32" s="36" t="s">
        <v>45</v>
      </c>
      <c r="E32" s="28" t="s">
        <v>61</v>
      </c>
      <c r="F32" s="27" t="s">
        <v>43</v>
      </c>
      <c r="G32" s="33" t="s">
        <v>46</v>
      </c>
      <c r="H32" s="33" t="s">
        <v>51</v>
      </c>
      <c r="I32" s="41">
        <v>16.760000000000002</v>
      </c>
      <c r="J32" s="52">
        <v>0</v>
      </c>
      <c r="K32" s="56">
        <f t="shared" si="0"/>
        <v>0</v>
      </c>
      <c r="L32" s="23" t="str">
        <f t="shared" si="1"/>
        <v>OK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9:26" x14ac:dyDescent="0.25">
      <c r="I33" s="31"/>
      <c r="J33" s="43">
        <f>SUM(J4:J32)</f>
        <v>3826</v>
      </c>
      <c r="M33" s="30">
        <f>SUMPRODUCT($I$4:$I$32,M4:M32)</f>
        <v>0</v>
      </c>
      <c r="N33" s="30">
        <f t="shared" ref="N33:Z33" si="2">SUMPRODUCT($I$4:$I$32,N4:N32)</f>
        <v>0</v>
      </c>
      <c r="O33" s="30">
        <f t="shared" si="2"/>
        <v>0</v>
      </c>
      <c r="P33" s="30">
        <f t="shared" si="2"/>
        <v>0</v>
      </c>
      <c r="Q33" s="30">
        <f t="shared" si="2"/>
        <v>0</v>
      </c>
      <c r="R33" s="30">
        <f t="shared" si="2"/>
        <v>0</v>
      </c>
      <c r="S33" s="30">
        <f t="shared" si="2"/>
        <v>0</v>
      </c>
      <c r="T33" s="30">
        <f t="shared" si="2"/>
        <v>0</v>
      </c>
      <c r="U33" s="30">
        <f t="shared" si="2"/>
        <v>0</v>
      </c>
      <c r="V33" s="30">
        <f t="shared" si="2"/>
        <v>0</v>
      </c>
      <c r="W33" s="30">
        <f t="shared" si="2"/>
        <v>0</v>
      </c>
      <c r="X33" s="30">
        <f t="shared" si="2"/>
        <v>0</v>
      </c>
      <c r="Y33" s="30">
        <f t="shared" si="2"/>
        <v>0</v>
      </c>
      <c r="Z33" s="30">
        <f t="shared" si="2"/>
        <v>0</v>
      </c>
    </row>
  </sheetData>
  <mergeCells count="20">
    <mergeCell ref="Y1:Y2"/>
    <mergeCell ref="Z1:Z2"/>
    <mergeCell ref="A2:L2"/>
    <mergeCell ref="P1:P2"/>
    <mergeCell ref="Q1:Q2"/>
    <mergeCell ref="R1:R2"/>
    <mergeCell ref="S1:S2"/>
    <mergeCell ref="T1:T2"/>
    <mergeCell ref="U1:U2"/>
    <mergeCell ref="A1:C1"/>
    <mergeCell ref="D1:I1"/>
    <mergeCell ref="J1:L1"/>
    <mergeCell ref="M1:M2"/>
    <mergeCell ref="N1:N2"/>
    <mergeCell ref="O1:O2"/>
    <mergeCell ref="A4:A32"/>
    <mergeCell ref="B4:B32"/>
    <mergeCell ref="V1:V2"/>
    <mergeCell ref="W1:W2"/>
    <mergeCell ref="X1:X2"/>
  </mergeCells>
  <conditionalFormatting sqref="K4:K32">
    <cfRule type="cellIs" dxfId="17" priority="1" operator="lessThan">
      <formula>0</formula>
    </cfRule>
  </conditionalFormatting>
  <conditionalFormatting sqref="M4:Z32">
    <cfRule type="cellIs" dxfId="16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E49F5-2614-42E2-88AD-2A592BA281E3}">
  <dimension ref="A1:Z33"/>
  <sheetViews>
    <sheetView zoomScale="80" zoomScaleNormal="80" workbookViewId="0">
      <selection activeCell="K4" sqref="K4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38" style="24" customWidth="1"/>
    <col min="5" max="5" width="8.140625" style="24" customWidth="1"/>
    <col min="6" max="6" width="13.7109375" style="24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5" customWidth="1"/>
    <col min="12" max="12" width="12.5703125" style="4" customWidth="1"/>
    <col min="13" max="13" width="12.5703125" style="5" customWidth="1"/>
    <col min="14" max="14" width="14" style="5" customWidth="1"/>
    <col min="15" max="26" width="12" style="5" customWidth="1"/>
    <col min="27" max="16384" width="9.7109375" style="2"/>
  </cols>
  <sheetData>
    <row r="1" spans="1:26" ht="33.75" customHeight="1" x14ac:dyDescent="0.25">
      <c r="A1" s="72" t="s">
        <v>59</v>
      </c>
      <c r="B1" s="73"/>
      <c r="C1" s="74"/>
      <c r="D1" s="72" t="s">
        <v>58</v>
      </c>
      <c r="E1" s="73"/>
      <c r="F1" s="73"/>
      <c r="G1" s="73"/>
      <c r="H1" s="73"/>
      <c r="I1" s="74"/>
      <c r="J1" s="71" t="s">
        <v>55</v>
      </c>
      <c r="K1" s="71"/>
      <c r="L1" s="71"/>
      <c r="M1" s="64" t="s">
        <v>56</v>
      </c>
      <c r="N1" s="64" t="s">
        <v>56</v>
      </c>
      <c r="O1" s="64" t="s">
        <v>56</v>
      </c>
      <c r="P1" s="64" t="s">
        <v>56</v>
      </c>
      <c r="Q1" s="64" t="s">
        <v>56</v>
      </c>
      <c r="R1" s="64" t="s">
        <v>56</v>
      </c>
      <c r="S1" s="64" t="s">
        <v>56</v>
      </c>
      <c r="T1" s="64" t="s">
        <v>56</v>
      </c>
      <c r="U1" s="64" t="s">
        <v>56</v>
      </c>
      <c r="V1" s="64" t="s">
        <v>56</v>
      </c>
      <c r="W1" s="64" t="s">
        <v>56</v>
      </c>
      <c r="X1" s="64" t="s">
        <v>56</v>
      </c>
      <c r="Y1" s="64" t="s">
        <v>56</v>
      </c>
      <c r="Z1" s="64" t="s">
        <v>56</v>
      </c>
    </row>
    <row r="2" spans="1:26" ht="30.75" customHeight="1" x14ac:dyDescent="0.25">
      <c r="A2" s="71" t="s">
        <v>66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s="3" customFormat="1" ht="48.2" customHeight="1" x14ac:dyDescent="0.2">
      <c r="A3" s="19" t="s">
        <v>5</v>
      </c>
      <c r="B3" s="19" t="s">
        <v>47</v>
      </c>
      <c r="C3" s="19" t="s">
        <v>3</v>
      </c>
      <c r="D3" s="19" t="s">
        <v>64</v>
      </c>
      <c r="E3" s="19" t="s">
        <v>4</v>
      </c>
      <c r="F3" s="19" t="s">
        <v>50</v>
      </c>
      <c r="G3" s="19" t="s">
        <v>48</v>
      </c>
      <c r="H3" s="19" t="s">
        <v>49</v>
      </c>
      <c r="I3" s="19" t="s">
        <v>60</v>
      </c>
      <c r="J3" s="20" t="s">
        <v>6</v>
      </c>
      <c r="K3" s="21" t="s">
        <v>0</v>
      </c>
      <c r="L3" s="18" t="s">
        <v>2</v>
      </c>
      <c r="M3" s="18" t="s">
        <v>1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</row>
    <row r="4" spans="1:26" s="3" customFormat="1" ht="30.2" customHeight="1" x14ac:dyDescent="0.25">
      <c r="A4" s="65">
        <v>1</v>
      </c>
      <c r="B4" s="68" t="s">
        <v>57</v>
      </c>
      <c r="C4" s="40">
        <v>1</v>
      </c>
      <c r="D4" s="42" t="s">
        <v>15</v>
      </c>
      <c r="E4" s="27" t="s">
        <v>61</v>
      </c>
      <c r="F4" s="27" t="s">
        <v>43</v>
      </c>
      <c r="G4" s="33" t="s">
        <v>46</v>
      </c>
      <c r="H4" s="33" t="s">
        <v>51</v>
      </c>
      <c r="I4" s="41">
        <v>16.48</v>
      </c>
      <c r="J4" s="58">
        <v>0</v>
      </c>
      <c r="K4" s="56">
        <f t="shared" ref="K4:K32" si="0">J4-(SUM(M4:U4))</f>
        <v>0</v>
      </c>
      <c r="L4" s="23" t="str">
        <f t="shared" ref="L4:L32" si="1">IF(K4&lt;0,"ATENÇÃO","OK")</f>
        <v>OK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s="3" customFormat="1" ht="30.2" customHeight="1" x14ac:dyDescent="0.25">
      <c r="A5" s="66"/>
      <c r="B5" s="69"/>
      <c r="C5" s="32">
        <v>2</v>
      </c>
      <c r="D5" s="44" t="s">
        <v>16</v>
      </c>
      <c r="E5" s="45" t="s">
        <v>61</v>
      </c>
      <c r="F5" s="45" t="s">
        <v>43</v>
      </c>
      <c r="G5" s="46" t="s">
        <v>46</v>
      </c>
      <c r="H5" s="46" t="s">
        <v>51</v>
      </c>
      <c r="I5" s="47">
        <v>17.55</v>
      </c>
      <c r="J5" s="48">
        <v>10</v>
      </c>
      <c r="K5" s="60">
        <f t="shared" si="0"/>
        <v>10</v>
      </c>
      <c r="L5" s="51" t="str">
        <f t="shared" si="1"/>
        <v>OK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s="3" customFormat="1" ht="30.2" customHeight="1" x14ac:dyDescent="0.25">
      <c r="A6" s="66"/>
      <c r="B6" s="69"/>
      <c r="C6" s="40">
        <v>3</v>
      </c>
      <c r="D6" s="36" t="s">
        <v>17</v>
      </c>
      <c r="E6" s="27" t="s">
        <v>61</v>
      </c>
      <c r="F6" s="27" t="s">
        <v>43</v>
      </c>
      <c r="G6" s="33" t="s">
        <v>46</v>
      </c>
      <c r="H6" s="33" t="s">
        <v>51</v>
      </c>
      <c r="I6" s="41">
        <v>22.94</v>
      </c>
      <c r="J6" s="58">
        <v>0</v>
      </c>
      <c r="K6" s="56">
        <f t="shared" si="0"/>
        <v>0</v>
      </c>
      <c r="L6" s="23" t="str">
        <f t="shared" si="1"/>
        <v>OK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3" customFormat="1" ht="30.2" customHeight="1" x14ac:dyDescent="0.25">
      <c r="A7" s="66"/>
      <c r="B7" s="69"/>
      <c r="C7" s="32">
        <v>4</v>
      </c>
      <c r="D7" s="49" t="s">
        <v>18</v>
      </c>
      <c r="E7" s="45" t="s">
        <v>61</v>
      </c>
      <c r="F7" s="45" t="s">
        <v>43</v>
      </c>
      <c r="G7" s="46" t="s">
        <v>46</v>
      </c>
      <c r="H7" s="46" t="s">
        <v>51</v>
      </c>
      <c r="I7" s="47">
        <v>8.75</v>
      </c>
      <c r="J7" s="48">
        <v>5</v>
      </c>
      <c r="K7" s="60">
        <f t="shared" si="0"/>
        <v>5</v>
      </c>
      <c r="L7" s="51" t="str">
        <f t="shared" si="1"/>
        <v>OK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3" customFormat="1" ht="30.2" customHeight="1" x14ac:dyDescent="0.25">
      <c r="A8" s="66"/>
      <c r="B8" s="69"/>
      <c r="C8" s="40">
        <v>5</v>
      </c>
      <c r="D8" s="37" t="s">
        <v>19</v>
      </c>
      <c r="E8" s="27" t="s">
        <v>61</v>
      </c>
      <c r="F8" s="27" t="s">
        <v>43</v>
      </c>
      <c r="G8" s="33" t="s">
        <v>46</v>
      </c>
      <c r="H8" s="33" t="s">
        <v>51</v>
      </c>
      <c r="I8" s="41">
        <v>12.17</v>
      </c>
      <c r="J8" s="58">
        <v>0</v>
      </c>
      <c r="K8" s="56">
        <f t="shared" si="0"/>
        <v>0</v>
      </c>
      <c r="L8" s="23" t="str">
        <f t="shared" si="1"/>
        <v>OK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s="3" customFormat="1" ht="30.2" customHeight="1" x14ac:dyDescent="0.25">
      <c r="A9" s="66"/>
      <c r="B9" s="69"/>
      <c r="C9" s="32">
        <v>6</v>
      </c>
      <c r="D9" s="49" t="s">
        <v>20</v>
      </c>
      <c r="E9" s="45" t="s">
        <v>61</v>
      </c>
      <c r="F9" s="45" t="s">
        <v>43</v>
      </c>
      <c r="G9" s="46" t="s">
        <v>46</v>
      </c>
      <c r="H9" s="46" t="s">
        <v>51</v>
      </c>
      <c r="I9" s="47">
        <v>7.86</v>
      </c>
      <c r="J9" s="48">
        <v>5</v>
      </c>
      <c r="K9" s="60">
        <f t="shared" si="0"/>
        <v>5</v>
      </c>
      <c r="L9" s="51" t="str">
        <f t="shared" si="1"/>
        <v>OK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s="3" customFormat="1" ht="30.2" customHeight="1" x14ac:dyDescent="0.25">
      <c r="A10" s="66"/>
      <c r="B10" s="69"/>
      <c r="C10" s="32">
        <v>7</v>
      </c>
      <c r="D10" s="49" t="s">
        <v>21</v>
      </c>
      <c r="E10" s="45" t="s">
        <v>61</v>
      </c>
      <c r="F10" s="45" t="s">
        <v>43</v>
      </c>
      <c r="G10" s="46" t="s">
        <v>46</v>
      </c>
      <c r="H10" s="46" t="s">
        <v>51</v>
      </c>
      <c r="I10" s="47">
        <v>12.57</v>
      </c>
      <c r="J10" s="48">
        <v>5</v>
      </c>
      <c r="K10" s="60">
        <f t="shared" si="0"/>
        <v>5</v>
      </c>
      <c r="L10" s="51" t="str">
        <f t="shared" si="1"/>
        <v>OK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s="3" customFormat="1" ht="30.2" customHeight="1" x14ac:dyDescent="0.25">
      <c r="A11" s="66"/>
      <c r="B11" s="69"/>
      <c r="C11" s="32">
        <v>8</v>
      </c>
      <c r="D11" s="49" t="s">
        <v>22</v>
      </c>
      <c r="E11" s="45" t="s">
        <v>61</v>
      </c>
      <c r="F11" s="45" t="s">
        <v>43</v>
      </c>
      <c r="G11" s="46" t="s">
        <v>46</v>
      </c>
      <c r="H11" s="46" t="s">
        <v>51</v>
      </c>
      <c r="I11" s="47">
        <v>11.61</v>
      </c>
      <c r="J11" s="48">
        <v>5</v>
      </c>
      <c r="K11" s="60">
        <f t="shared" si="0"/>
        <v>5</v>
      </c>
      <c r="L11" s="51" t="str">
        <f t="shared" si="1"/>
        <v>OK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s="3" customFormat="1" ht="30.2" customHeight="1" x14ac:dyDescent="0.25">
      <c r="A12" s="66"/>
      <c r="B12" s="69"/>
      <c r="C12" s="40">
        <v>9</v>
      </c>
      <c r="D12" s="42" t="s">
        <v>23</v>
      </c>
      <c r="E12" s="27" t="s">
        <v>61</v>
      </c>
      <c r="F12" s="27" t="s">
        <v>43</v>
      </c>
      <c r="G12" s="33" t="s">
        <v>46</v>
      </c>
      <c r="H12" s="33" t="s">
        <v>51</v>
      </c>
      <c r="I12" s="41">
        <v>11.17</v>
      </c>
      <c r="J12" s="58">
        <v>0</v>
      </c>
      <c r="K12" s="56">
        <f t="shared" si="0"/>
        <v>0</v>
      </c>
      <c r="L12" s="23" t="str">
        <f t="shared" si="1"/>
        <v>OK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s="3" customFormat="1" ht="30.2" customHeight="1" x14ac:dyDescent="0.25">
      <c r="A13" s="66"/>
      <c r="B13" s="69"/>
      <c r="C13" s="32">
        <v>10</v>
      </c>
      <c r="D13" s="49" t="s">
        <v>24</v>
      </c>
      <c r="E13" s="45" t="s">
        <v>61</v>
      </c>
      <c r="F13" s="45" t="s">
        <v>43</v>
      </c>
      <c r="G13" s="46" t="s">
        <v>46</v>
      </c>
      <c r="H13" s="46" t="s">
        <v>51</v>
      </c>
      <c r="I13" s="47">
        <v>8.84</v>
      </c>
      <c r="J13" s="48">
        <v>5</v>
      </c>
      <c r="K13" s="60">
        <f t="shared" si="0"/>
        <v>5</v>
      </c>
      <c r="L13" s="51" t="str">
        <f t="shared" si="1"/>
        <v>OK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s="3" customFormat="1" ht="30.2" customHeight="1" x14ac:dyDescent="0.25">
      <c r="A14" s="66"/>
      <c r="B14" s="69"/>
      <c r="C14" s="40">
        <v>11</v>
      </c>
      <c r="D14" s="38" t="s">
        <v>25</v>
      </c>
      <c r="E14" s="28" t="s">
        <v>61</v>
      </c>
      <c r="F14" s="27" t="s">
        <v>43</v>
      </c>
      <c r="G14" s="33" t="s">
        <v>46</v>
      </c>
      <c r="H14" s="33" t="s">
        <v>51</v>
      </c>
      <c r="I14" s="41">
        <v>8.84</v>
      </c>
      <c r="J14" s="58">
        <v>0</v>
      </c>
      <c r="K14" s="56">
        <f t="shared" si="0"/>
        <v>0</v>
      </c>
      <c r="L14" s="23" t="str">
        <f t="shared" si="1"/>
        <v>OK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s="3" customFormat="1" ht="30.2" customHeight="1" x14ac:dyDescent="0.25">
      <c r="A15" s="66"/>
      <c r="B15" s="69"/>
      <c r="C15" s="32">
        <v>12</v>
      </c>
      <c r="D15" s="49" t="s">
        <v>26</v>
      </c>
      <c r="E15" s="45" t="s">
        <v>40</v>
      </c>
      <c r="F15" s="45" t="s">
        <v>43</v>
      </c>
      <c r="G15" s="46" t="s">
        <v>46</v>
      </c>
      <c r="H15" s="46" t="s">
        <v>52</v>
      </c>
      <c r="I15" s="47">
        <v>20.13</v>
      </c>
      <c r="J15" s="59">
        <v>60</v>
      </c>
      <c r="K15" s="60">
        <f t="shared" si="0"/>
        <v>60</v>
      </c>
      <c r="L15" s="51" t="str">
        <f t="shared" si="1"/>
        <v>OK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3" customFormat="1" ht="30.2" customHeight="1" x14ac:dyDescent="0.25">
      <c r="A16" s="66"/>
      <c r="B16" s="69"/>
      <c r="C16" s="40">
        <v>13</v>
      </c>
      <c r="D16" s="36" t="s">
        <v>27</v>
      </c>
      <c r="E16" s="27" t="s">
        <v>61</v>
      </c>
      <c r="F16" s="27" t="s">
        <v>43</v>
      </c>
      <c r="G16" s="33" t="s">
        <v>46</v>
      </c>
      <c r="H16" s="33" t="s">
        <v>51</v>
      </c>
      <c r="I16" s="41">
        <v>8.99</v>
      </c>
      <c r="J16" s="58">
        <v>0</v>
      </c>
      <c r="K16" s="56">
        <f t="shared" si="0"/>
        <v>0</v>
      </c>
      <c r="L16" s="23" t="str">
        <f t="shared" si="1"/>
        <v>OK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s="3" customFormat="1" ht="30.2" customHeight="1" x14ac:dyDescent="0.25">
      <c r="A17" s="66"/>
      <c r="B17" s="69"/>
      <c r="C17" s="40">
        <v>14</v>
      </c>
      <c r="D17" s="36" t="s">
        <v>28</v>
      </c>
      <c r="E17" s="28" t="s">
        <v>61</v>
      </c>
      <c r="F17" s="27" t="s">
        <v>43</v>
      </c>
      <c r="G17" s="33" t="s">
        <v>46</v>
      </c>
      <c r="H17" s="33" t="s">
        <v>51</v>
      </c>
      <c r="I17" s="41">
        <v>10.44</v>
      </c>
      <c r="J17" s="58">
        <v>0</v>
      </c>
      <c r="K17" s="56">
        <f t="shared" si="0"/>
        <v>0</v>
      </c>
      <c r="L17" s="23" t="str">
        <f t="shared" si="1"/>
        <v>OK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s="3" customFormat="1" ht="30.2" customHeight="1" x14ac:dyDescent="0.25">
      <c r="A18" s="66"/>
      <c r="B18" s="69"/>
      <c r="C18" s="40">
        <v>15</v>
      </c>
      <c r="D18" s="39" t="s">
        <v>62</v>
      </c>
      <c r="E18" s="27" t="s">
        <v>61</v>
      </c>
      <c r="F18" s="27" t="s">
        <v>43</v>
      </c>
      <c r="G18" s="33" t="s">
        <v>46</v>
      </c>
      <c r="H18" s="33" t="s">
        <v>51</v>
      </c>
      <c r="I18" s="41">
        <v>4.68</v>
      </c>
      <c r="J18" s="58">
        <v>0</v>
      </c>
      <c r="K18" s="56">
        <f t="shared" si="0"/>
        <v>0</v>
      </c>
      <c r="L18" s="23" t="str">
        <f t="shared" si="1"/>
        <v>OK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s="3" customFormat="1" ht="30.2" customHeight="1" x14ac:dyDescent="0.25">
      <c r="A19" s="66"/>
      <c r="B19" s="69"/>
      <c r="C19" s="40">
        <v>16</v>
      </c>
      <c r="D19" s="42" t="s">
        <v>29</v>
      </c>
      <c r="E19" s="27" t="s">
        <v>61</v>
      </c>
      <c r="F19" s="27" t="s">
        <v>43</v>
      </c>
      <c r="G19" s="33" t="s">
        <v>46</v>
      </c>
      <c r="H19" s="33" t="s">
        <v>51</v>
      </c>
      <c r="I19" s="41">
        <v>30.01</v>
      </c>
      <c r="J19" s="58">
        <v>0</v>
      </c>
      <c r="K19" s="57">
        <f t="shared" si="0"/>
        <v>0</v>
      </c>
      <c r="L19" s="23" t="str">
        <f t="shared" si="1"/>
        <v>OK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s="3" customFormat="1" ht="30.2" customHeight="1" x14ac:dyDescent="0.25">
      <c r="A20" s="66"/>
      <c r="B20" s="69"/>
      <c r="C20" s="40">
        <v>17</v>
      </c>
      <c r="D20" s="38" t="s">
        <v>30</v>
      </c>
      <c r="E20" s="27" t="s">
        <v>61</v>
      </c>
      <c r="F20" s="27" t="s">
        <v>43</v>
      </c>
      <c r="G20" s="33" t="s">
        <v>46</v>
      </c>
      <c r="H20" s="33" t="s">
        <v>51</v>
      </c>
      <c r="I20" s="41">
        <v>12.17</v>
      </c>
      <c r="J20" s="58">
        <v>0</v>
      </c>
      <c r="K20" s="56">
        <f t="shared" si="0"/>
        <v>0</v>
      </c>
      <c r="L20" s="23" t="str">
        <f t="shared" si="1"/>
        <v>OK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s="3" customFormat="1" ht="30.2" customHeight="1" x14ac:dyDescent="0.25">
      <c r="A21" s="66"/>
      <c r="B21" s="69"/>
      <c r="C21" s="32">
        <v>18</v>
      </c>
      <c r="D21" s="61" t="s">
        <v>31</v>
      </c>
      <c r="E21" s="45" t="s">
        <v>42</v>
      </c>
      <c r="F21" s="45" t="s">
        <v>43</v>
      </c>
      <c r="G21" s="46" t="s">
        <v>46</v>
      </c>
      <c r="H21" s="46" t="s">
        <v>53</v>
      </c>
      <c r="I21" s="47">
        <v>36.78</v>
      </c>
      <c r="J21" s="59">
        <v>20</v>
      </c>
      <c r="K21" s="60">
        <f t="shared" si="0"/>
        <v>20</v>
      </c>
      <c r="L21" s="51" t="str">
        <f t="shared" si="1"/>
        <v>OK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s="3" customFormat="1" ht="45" x14ac:dyDescent="0.25">
      <c r="A22" s="66"/>
      <c r="B22" s="69"/>
      <c r="C22" s="32">
        <v>19</v>
      </c>
      <c r="D22" s="61" t="s">
        <v>32</v>
      </c>
      <c r="E22" s="45" t="s">
        <v>40</v>
      </c>
      <c r="F22" s="45" t="s">
        <v>43</v>
      </c>
      <c r="G22" s="46" t="s">
        <v>46</v>
      </c>
      <c r="H22" s="46" t="s">
        <v>52</v>
      </c>
      <c r="I22" s="47">
        <v>22</v>
      </c>
      <c r="J22" s="48">
        <v>40</v>
      </c>
      <c r="K22" s="60">
        <f t="shared" si="0"/>
        <v>40</v>
      </c>
      <c r="L22" s="51" t="str">
        <f t="shared" si="1"/>
        <v>OK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s="3" customFormat="1" ht="30.2" customHeight="1" x14ac:dyDescent="0.25">
      <c r="A23" s="66"/>
      <c r="B23" s="69"/>
      <c r="C23" s="40">
        <v>20</v>
      </c>
      <c r="D23" s="36" t="s">
        <v>33</v>
      </c>
      <c r="E23" s="27" t="s">
        <v>61</v>
      </c>
      <c r="F23" s="27" t="s">
        <v>43</v>
      </c>
      <c r="G23" s="33" t="s">
        <v>46</v>
      </c>
      <c r="H23" s="33" t="s">
        <v>51</v>
      </c>
      <c r="I23" s="41">
        <v>8.14</v>
      </c>
      <c r="J23" s="58">
        <v>0</v>
      </c>
      <c r="K23" s="56">
        <f t="shared" si="0"/>
        <v>0</v>
      </c>
      <c r="L23" s="23" t="str">
        <f t="shared" si="1"/>
        <v>OK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s="3" customFormat="1" ht="30.2" customHeight="1" x14ac:dyDescent="0.25">
      <c r="A24" s="66"/>
      <c r="B24" s="69"/>
      <c r="C24" s="40">
        <v>21</v>
      </c>
      <c r="D24" s="42" t="s">
        <v>44</v>
      </c>
      <c r="E24" s="28" t="s">
        <v>61</v>
      </c>
      <c r="F24" s="27" t="s">
        <v>43</v>
      </c>
      <c r="G24" s="33" t="s">
        <v>46</v>
      </c>
      <c r="H24" s="33" t="s">
        <v>51</v>
      </c>
      <c r="I24" s="41">
        <v>8.84</v>
      </c>
      <c r="J24" s="58">
        <v>0</v>
      </c>
      <c r="K24" s="56">
        <f t="shared" si="0"/>
        <v>0</v>
      </c>
      <c r="L24" s="23" t="str">
        <f t="shared" si="1"/>
        <v>OK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s="3" customFormat="1" ht="30.2" customHeight="1" x14ac:dyDescent="0.25">
      <c r="A25" s="66"/>
      <c r="B25" s="69"/>
      <c r="C25" s="40">
        <v>22</v>
      </c>
      <c r="D25" s="42" t="s">
        <v>31</v>
      </c>
      <c r="E25" s="28" t="s">
        <v>41</v>
      </c>
      <c r="F25" s="27" t="s">
        <v>43</v>
      </c>
      <c r="G25" s="33" t="s">
        <v>46</v>
      </c>
      <c r="H25" s="33" t="s">
        <v>52</v>
      </c>
      <c r="I25" s="41">
        <v>21.82</v>
      </c>
      <c r="J25" s="58">
        <v>0</v>
      </c>
      <c r="K25" s="56">
        <f t="shared" si="0"/>
        <v>0</v>
      </c>
      <c r="L25" s="23" t="str">
        <f t="shared" si="1"/>
        <v>OK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3" customFormat="1" ht="30.2" customHeight="1" x14ac:dyDescent="0.25">
      <c r="A26" s="66"/>
      <c r="B26" s="69"/>
      <c r="C26" s="40">
        <v>23</v>
      </c>
      <c r="D26" s="36" t="s">
        <v>34</v>
      </c>
      <c r="E26" s="28" t="s">
        <v>61</v>
      </c>
      <c r="F26" s="27" t="s">
        <v>43</v>
      </c>
      <c r="G26" s="33" t="s">
        <v>46</v>
      </c>
      <c r="H26" s="33" t="s">
        <v>51</v>
      </c>
      <c r="I26" s="41">
        <v>9.27</v>
      </c>
      <c r="J26" s="58">
        <v>0</v>
      </c>
      <c r="K26" s="56">
        <f t="shared" si="0"/>
        <v>0</v>
      </c>
      <c r="L26" s="23" t="str">
        <f t="shared" si="1"/>
        <v>OK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s="3" customFormat="1" ht="30.2" customHeight="1" x14ac:dyDescent="0.25">
      <c r="A27" s="66"/>
      <c r="B27" s="69"/>
      <c r="C27" s="40">
        <v>24</v>
      </c>
      <c r="D27" s="36" t="s">
        <v>35</v>
      </c>
      <c r="E27" s="28" t="s">
        <v>61</v>
      </c>
      <c r="F27" s="27" t="s">
        <v>43</v>
      </c>
      <c r="G27" s="33" t="s">
        <v>46</v>
      </c>
      <c r="H27" s="33" t="s">
        <v>51</v>
      </c>
      <c r="I27" s="41">
        <v>8.2200000000000006</v>
      </c>
      <c r="J27" s="58">
        <v>0</v>
      </c>
      <c r="K27" s="56">
        <f t="shared" si="0"/>
        <v>0</v>
      </c>
      <c r="L27" s="23" t="str">
        <f t="shared" si="1"/>
        <v>OK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s="3" customFormat="1" ht="30.2" customHeight="1" x14ac:dyDescent="0.25">
      <c r="A28" s="66"/>
      <c r="B28" s="69"/>
      <c r="C28" s="40">
        <v>25</v>
      </c>
      <c r="D28" s="36" t="s">
        <v>36</v>
      </c>
      <c r="E28" s="28" t="s">
        <v>61</v>
      </c>
      <c r="F28" s="27" t="s">
        <v>43</v>
      </c>
      <c r="G28" s="33" t="s">
        <v>46</v>
      </c>
      <c r="H28" s="33" t="s">
        <v>63</v>
      </c>
      <c r="I28" s="41">
        <v>7.92</v>
      </c>
      <c r="J28" s="58">
        <v>0</v>
      </c>
      <c r="K28" s="56">
        <f t="shared" si="0"/>
        <v>0</v>
      </c>
      <c r="L28" s="23" t="str">
        <f t="shared" si="1"/>
        <v>OK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s="3" customFormat="1" ht="30.2" customHeight="1" x14ac:dyDescent="0.25">
      <c r="A29" s="66"/>
      <c r="B29" s="69"/>
      <c r="C29" s="40">
        <v>26</v>
      </c>
      <c r="D29" s="36" t="s">
        <v>37</v>
      </c>
      <c r="E29" s="28" t="s">
        <v>61</v>
      </c>
      <c r="F29" s="27" t="s">
        <v>43</v>
      </c>
      <c r="G29" s="33" t="s">
        <v>46</v>
      </c>
      <c r="H29" s="33" t="s">
        <v>51</v>
      </c>
      <c r="I29" s="41">
        <v>11.79</v>
      </c>
      <c r="J29" s="58">
        <v>0</v>
      </c>
      <c r="K29" s="56">
        <f t="shared" si="0"/>
        <v>0</v>
      </c>
      <c r="L29" s="23" t="str">
        <f t="shared" si="1"/>
        <v>OK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s="3" customFormat="1" ht="30.2" customHeight="1" x14ac:dyDescent="0.25">
      <c r="A30" s="66"/>
      <c r="B30" s="69"/>
      <c r="C30" s="32">
        <v>27</v>
      </c>
      <c r="D30" s="44" t="s">
        <v>38</v>
      </c>
      <c r="E30" s="50" t="s">
        <v>61</v>
      </c>
      <c r="F30" s="45" t="s">
        <v>43</v>
      </c>
      <c r="G30" s="46" t="s">
        <v>46</v>
      </c>
      <c r="H30" s="46" t="s">
        <v>51</v>
      </c>
      <c r="I30" s="47">
        <v>15.54</v>
      </c>
      <c r="J30" s="59">
        <v>5</v>
      </c>
      <c r="K30" s="60">
        <f t="shared" si="0"/>
        <v>5</v>
      </c>
      <c r="L30" s="51" t="str">
        <f t="shared" si="1"/>
        <v>OK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s="3" customFormat="1" ht="30.2" customHeight="1" x14ac:dyDescent="0.25">
      <c r="A31" s="66"/>
      <c r="B31" s="69"/>
      <c r="C31" s="40">
        <v>28</v>
      </c>
      <c r="D31" s="36" t="s">
        <v>39</v>
      </c>
      <c r="E31" s="28" t="s">
        <v>42</v>
      </c>
      <c r="F31" s="27" t="s">
        <v>43</v>
      </c>
      <c r="G31" s="33" t="s">
        <v>46</v>
      </c>
      <c r="H31" s="33" t="s">
        <v>53</v>
      </c>
      <c r="I31" s="41">
        <v>15.45</v>
      </c>
      <c r="J31" s="58">
        <v>0</v>
      </c>
      <c r="K31" s="56">
        <f t="shared" si="0"/>
        <v>0</v>
      </c>
      <c r="L31" s="23" t="str">
        <f t="shared" si="1"/>
        <v>OK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s="3" customFormat="1" ht="30.2" customHeight="1" x14ac:dyDescent="0.25">
      <c r="A32" s="67"/>
      <c r="B32" s="70"/>
      <c r="C32" s="40">
        <v>29</v>
      </c>
      <c r="D32" s="36" t="s">
        <v>45</v>
      </c>
      <c r="E32" s="28" t="s">
        <v>61</v>
      </c>
      <c r="F32" s="27" t="s">
        <v>43</v>
      </c>
      <c r="G32" s="33" t="s">
        <v>46</v>
      </c>
      <c r="H32" s="33" t="s">
        <v>51</v>
      </c>
      <c r="I32" s="41">
        <v>16.760000000000002</v>
      </c>
      <c r="J32" s="58">
        <v>0</v>
      </c>
      <c r="K32" s="56">
        <f t="shared" si="0"/>
        <v>0</v>
      </c>
      <c r="L32" s="23" t="str">
        <f t="shared" si="1"/>
        <v>OK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9:26" x14ac:dyDescent="0.25">
      <c r="I33" s="31"/>
      <c r="J33" s="43">
        <f>SUM(J4:J32)</f>
        <v>160</v>
      </c>
      <c r="M33" s="30">
        <f>SUMPRODUCT($I$4:$I$32,M4:M32)</f>
        <v>0</v>
      </c>
      <c r="N33" s="30">
        <f t="shared" ref="N33:Z33" si="2">SUMPRODUCT($I$4:$I$32,N4:N32)</f>
        <v>0</v>
      </c>
      <c r="O33" s="30">
        <f t="shared" si="2"/>
        <v>0</v>
      </c>
      <c r="P33" s="30">
        <f t="shared" si="2"/>
        <v>0</v>
      </c>
      <c r="Q33" s="30">
        <f t="shared" si="2"/>
        <v>0</v>
      </c>
      <c r="R33" s="30">
        <f t="shared" si="2"/>
        <v>0</v>
      </c>
      <c r="S33" s="30">
        <f t="shared" si="2"/>
        <v>0</v>
      </c>
      <c r="T33" s="30">
        <f t="shared" si="2"/>
        <v>0</v>
      </c>
      <c r="U33" s="30">
        <f t="shared" si="2"/>
        <v>0</v>
      </c>
      <c r="V33" s="30">
        <f t="shared" si="2"/>
        <v>0</v>
      </c>
      <c r="W33" s="30">
        <f t="shared" si="2"/>
        <v>0</v>
      </c>
      <c r="X33" s="30">
        <f t="shared" si="2"/>
        <v>0</v>
      </c>
      <c r="Y33" s="30">
        <f t="shared" si="2"/>
        <v>0</v>
      </c>
      <c r="Z33" s="30">
        <f t="shared" si="2"/>
        <v>0</v>
      </c>
    </row>
  </sheetData>
  <mergeCells count="20">
    <mergeCell ref="Y1:Y2"/>
    <mergeCell ref="Z1:Z2"/>
    <mergeCell ref="A2:L2"/>
    <mergeCell ref="P1:P2"/>
    <mergeCell ref="Q1:Q2"/>
    <mergeCell ref="R1:R2"/>
    <mergeCell ref="S1:S2"/>
    <mergeCell ref="T1:T2"/>
    <mergeCell ref="U1:U2"/>
    <mergeCell ref="A1:C1"/>
    <mergeCell ref="D1:I1"/>
    <mergeCell ref="J1:L1"/>
    <mergeCell ref="M1:M2"/>
    <mergeCell ref="N1:N2"/>
    <mergeCell ref="O1:O2"/>
    <mergeCell ref="A4:A32"/>
    <mergeCell ref="B4:B32"/>
    <mergeCell ref="V1:V2"/>
    <mergeCell ref="W1:W2"/>
    <mergeCell ref="X1:X2"/>
  </mergeCells>
  <conditionalFormatting sqref="K4:K32">
    <cfRule type="cellIs" dxfId="15" priority="1" operator="lessThan">
      <formula>0</formula>
    </cfRule>
  </conditionalFormatting>
  <conditionalFormatting sqref="M4:Z32">
    <cfRule type="cellIs" dxfId="14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E4FB9-9E32-4195-B50E-4F8F4070F930}">
  <dimension ref="A1:Z33"/>
  <sheetViews>
    <sheetView zoomScale="80" zoomScaleNormal="80" workbookViewId="0">
      <selection activeCell="K4" sqref="K4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38" style="24" customWidth="1"/>
    <col min="5" max="5" width="8.140625" style="24" customWidth="1"/>
    <col min="6" max="6" width="13.7109375" style="24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5" customWidth="1"/>
    <col min="12" max="12" width="12.5703125" style="4" customWidth="1"/>
    <col min="13" max="13" width="12.5703125" style="5" customWidth="1"/>
    <col min="14" max="14" width="14" style="5" customWidth="1"/>
    <col min="15" max="26" width="12" style="5" customWidth="1"/>
    <col min="27" max="16384" width="9.7109375" style="2"/>
  </cols>
  <sheetData>
    <row r="1" spans="1:26" ht="33.75" customHeight="1" x14ac:dyDescent="0.25">
      <c r="A1" s="72" t="s">
        <v>59</v>
      </c>
      <c r="B1" s="73"/>
      <c r="C1" s="74"/>
      <c r="D1" s="72" t="s">
        <v>58</v>
      </c>
      <c r="E1" s="73"/>
      <c r="F1" s="73"/>
      <c r="G1" s="73"/>
      <c r="H1" s="73"/>
      <c r="I1" s="74"/>
      <c r="J1" s="71" t="s">
        <v>55</v>
      </c>
      <c r="K1" s="71"/>
      <c r="L1" s="71"/>
      <c r="M1" s="64" t="s">
        <v>56</v>
      </c>
      <c r="N1" s="64" t="s">
        <v>56</v>
      </c>
      <c r="O1" s="64" t="s">
        <v>56</v>
      </c>
      <c r="P1" s="64" t="s">
        <v>56</v>
      </c>
      <c r="Q1" s="64" t="s">
        <v>56</v>
      </c>
      <c r="R1" s="64" t="s">
        <v>56</v>
      </c>
      <c r="S1" s="64" t="s">
        <v>56</v>
      </c>
      <c r="T1" s="64" t="s">
        <v>56</v>
      </c>
      <c r="U1" s="64" t="s">
        <v>56</v>
      </c>
      <c r="V1" s="64" t="s">
        <v>56</v>
      </c>
      <c r="W1" s="64" t="s">
        <v>56</v>
      </c>
      <c r="X1" s="64" t="s">
        <v>56</v>
      </c>
      <c r="Y1" s="64" t="s">
        <v>56</v>
      </c>
      <c r="Z1" s="64" t="s">
        <v>56</v>
      </c>
    </row>
    <row r="2" spans="1:26" ht="30.75" customHeight="1" x14ac:dyDescent="0.25">
      <c r="A2" s="71" t="s">
        <v>67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s="3" customFormat="1" ht="48.2" customHeight="1" x14ac:dyDescent="0.2">
      <c r="A3" s="19" t="s">
        <v>5</v>
      </c>
      <c r="B3" s="19" t="s">
        <v>47</v>
      </c>
      <c r="C3" s="19" t="s">
        <v>3</v>
      </c>
      <c r="D3" s="19" t="s">
        <v>64</v>
      </c>
      <c r="E3" s="19" t="s">
        <v>4</v>
      </c>
      <c r="F3" s="19" t="s">
        <v>50</v>
      </c>
      <c r="G3" s="19" t="s">
        <v>48</v>
      </c>
      <c r="H3" s="19" t="s">
        <v>49</v>
      </c>
      <c r="I3" s="19" t="s">
        <v>60</v>
      </c>
      <c r="J3" s="20" t="s">
        <v>6</v>
      </c>
      <c r="K3" s="21" t="s">
        <v>0</v>
      </c>
      <c r="L3" s="18" t="s">
        <v>2</v>
      </c>
      <c r="M3" s="18" t="s">
        <v>1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</row>
    <row r="4" spans="1:26" s="3" customFormat="1" ht="30.2" customHeight="1" x14ac:dyDescent="0.25">
      <c r="A4" s="65">
        <v>1</v>
      </c>
      <c r="B4" s="68" t="s">
        <v>57</v>
      </c>
      <c r="C4" s="40">
        <v>1</v>
      </c>
      <c r="D4" s="42" t="s">
        <v>15</v>
      </c>
      <c r="E4" s="27" t="s">
        <v>61</v>
      </c>
      <c r="F4" s="27" t="s">
        <v>43</v>
      </c>
      <c r="G4" s="33" t="s">
        <v>46</v>
      </c>
      <c r="H4" s="33" t="s">
        <v>51</v>
      </c>
      <c r="I4" s="41">
        <v>16.48</v>
      </c>
      <c r="J4" s="58">
        <v>150</v>
      </c>
      <c r="K4" s="56">
        <f t="shared" ref="K4:K32" si="0">J4-(SUM(M4:U4))</f>
        <v>150</v>
      </c>
      <c r="L4" s="23" t="str">
        <f t="shared" ref="L4:L32" si="1">IF(K4&lt;0,"ATENÇÃO","OK")</f>
        <v>OK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s="3" customFormat="1" ht="30.2" customHeight="1" x14ac:dyDescent="0.25">
      <c r="A5" s="66"/>
      <c r="B5" s="69"/>
      <c r="C5" s="40">
        <v>2</v>
      </c>
      <c r="D5" s="36" t="s">
        <v>16</v>
      </c>
      <c r="E5" s="27" t="s">
        <v>61</v>
      </c>
      <c r="F5" s="27" t="s">
        <v>43</v>
      </c>
      <c r="G5" s="33" t="s">
        <v>46</v>
      </c>
      <c r="H5" s="33" t="s">
        <v>51</v>
      </c>
      <c r="I5" s="41">
        <v>17.55</v>
      </c>
      <c r="J5" s="34">
        <v>5</v>
      </c>
      <c r="K5" s="56">
        <f t="shared" si="0"/>
        <v>5</v>
      </c>
      <c r="L5" s="23" t="str">
        <f t="shared" si="1"/>
        <v>OK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s="3" customFormat="1" ht="30.2" customHeight="1" x14ac:dyDescent="0.25">
      <c r="A6" s="66"/>
      <c r="B6" s="69"/>
      <c r="C6" s="40">
        <v>3</v>
      </c>
      <c r="D6" s="36" t="s">
        <v>17</v>
      </c>
      <c r="E6" s="27" t="s">
        <v>61</v>
      </c>
      <c r="F6" s="27" t="s">
        <v>43</v>
      </c>
      <c r="G6" s="33" t="s">
        <v>46</v>
      </c>
      <c r="H6" s="33" t="s">
        <v>51</v>
      </c>
      <c r="I6" s="41">
        <v>22.94</v>
      </c>
      <c r="J6" s="58">
        <v>10</v>
      </c>
      <c r="K6" s="56">
        <f t="shared" si="0"/>
        <v>10</v>
      </c>
      <c r="L6" s="23" t="str">
        <f t="shared" si="1"/>
        <v>OK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3" customFormat="1" ht="30.2" customHeight="1" x14ac:dyDescent="0.25">
      <c r="A7" s="66"/>
      <c r="B7" s="69"/>
      <c r="C7" s="40">
        <v>4</v>
      </c>
      <c r="D7" s="42" t="s">
        <v>18</v>
      </c>
      <c r="E7" s="27" t="s">
        <v>61</v>
      </c>
      <c r="F7" s="27" t="s">
        <v>43</v>
      </c>
      <c r="G7" s="33" t="s">
        <v>46</v>
      </c>
      <c r="H7" s="33" t="s">
        <v>51</v>
      </c>
      <c r="I7" s="41">
        <v>8.75</v>
      </c>
      <c r="J7" s="34">
        <v>210</v>
      </c>
      <c r="K7" s="56">
        <f t="shared" si="0"/>
        <v>210</v>
      </c>
      <c r="L7" s="23" t="str">
        <f t="shared" si="1"/>
        <v>OK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3" customFormat="1" ht="30.2" customHeight="1" x14ac:dyDescent="0.25">
      <c r="A8" s="66"/>
      <c r="B8" s="69"/>
      <c r="C8" s="40">
        <v>5</v>
      </c>
      <c r="D8" s="37" t="s">
        <v>19</v>
      </c>
      <c r="E8" s="27" t="s">
        <v>61</v>
      </c>
      <c r="F8" s="27" t="s">
        <v>43</v>
      </c>
      <c r="G8" s="33" t="s">
        <v>46</v>
      </c>
      <c r="H8" s="33" t="s">
        <v>51</v>
      </c>
      <c r="I8" s="41">
        <v>12.17</v>
      </c>
      <c r="J8" s="58">
        <v>0</v>
      </c>
      <c r="K8" s="56">
        <f t="shared" si="0"/>
        <v>0</v>
      </c>
      <c r="L8" s="23" t="str">
        <f t="shared" si="1"/>
        <v>OK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s="3" customFormat="1" ht="30.2" customHeight="1" x14ac:dyDescent="0.25">
      <c r="A9" s="66"/>
      <c r="B9" s="69"/>
      <c r="C9" s="40">
        <v>6</v>
      </c>
      <c r="D9" s="42" t="s">
        <v>20</v>
      </c>
      <c r="E9" s="27" t="s">
        <v>61</v>
      </c>
      <c r="F9" s="27" t="s">
        <v>43</v>
      </c>
      <c r="G9" s="33" t="s">
        <v>46</v>
      </c>
      <c r="H9" s="33" t="s">
        <v>51</v>
      </c>
      <c r="I9" s="41">
        <v>7.86</v>
      </c>
      <c r="J9" s="34">
        <v>150</v>
      </c>
      <c r="K9" s="56">
        <f t="shared" si="0"/>
        <v>150</v>
      </c>
      <c r="L9" s="23" t="str">
        <f t="shared" si="1"/>
        <v>OK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s="3" customFormat="1" ht="30.2" customHeight="1" x14ac:dyDescent="0.25">
      <c r="A10" s="66"/>
      <c r="B10" s="69"/>
      <c r="C10" s="40">
        <v>7</v>
      </c>
      <c r="D10" s="42" t="s">
        <v>21</v>
      </c>
      <c r="E10" s="27" t="s">
        <v>61</v>
      </c>
      <c r="F10" s="27" t="s">
        <v>43</v>
      </c>
      <c r="G10" s="33" t="s">
        <v>46</v>
      </c>
      <c r="H10" s="33" t="s">
        <v>51</v>
      </c>
      <c r="I10" s="41">
        <v>12.57</v>
      </c>
      <c r="J10" s="58">
        <v>0</v>
      </c>
      <c r="K10" s="56">
        <f t="shared" si="0"/>
        <v>0</v>
      </c>
      <c r="L10" s="23" t="str">
        <f t="shared" si="1"/>
        <v>OK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s="3" customFormat="1" ht="30.2" customHeight="1" x14ac:dyDescent="0.25">
      <c r="A11" s="66"/>
      <c r="B11" s="69"/>
      <c r="C11" s="40">
        <v>8</v>
      </c>
      <c r="D11" s="42" t="s">
        <v>22</v>
      </c>
      <c r="E11" s="27" t="s">
        <v>61</v>
      </c>
      <c r="F11" s="27" t="s">
        <v>43</v>
      </c>
      <c r="G11" s="33" t="s">
        <v>46</v>
      </c>
      <c r="H11" s="33" t="s">
        <v>51</v>
      </c>
      <c r="I11" s="41">
        <v>11.61</v>
      </c>
      <c r="J11" s="58">
        <v>0</v>
      </c>
      <c r="K11" s="56">
        <f t="shared" si="0"/>
        <v>0</v>
      </c>
      <c r="L11" s="23" t="str">
        <f t="shared" si="1"/>
        <v>OK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s="3" customFormat="1" ht="30.2" customHeight="1" x14ac:dyDescent="0.25">
      <c r="A12" s="66"/>
      <c r="B12" s="69"/>
      <c r="C12" s="40">
        <v>9</v>
      </c>
      <c r="D12" s="42" t="s">
        <v>23</v>
      </c>
      <c r="E12" s="27" t="s">
        <v>61</v>
      </c>
      <c r="F12" s="27" t="s">
        <v>43</v>
      </c>
      <c r="G12" s="33" t="s">
        <v>46</v>
      </c>
      <c r="H12" s="33" t="s">
        <v>51</v>
      </c>
      <c r="I12" s="41">
        <v>11.17</v>
      </c>
      <c r="J12" s="58">
        <v>80</v>
      </c>
      <c r="K12" s="56">
        <f t="shared" si="0"/>
        <v>80</v>
      </c>
      <c r="L12" s="23" t="str">
        <f t="shared" si="1"/>
        <v>OK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s="3" customFormat="1" ht="30.2" customHeight="1" x14ac:dyDescent="0.25">
      <c r="A13" s="66"/>
      <c r="B13" s="69"/>
      <c r="C13" s="40">
        <v>10</v>
      </c>
      <c r="D13" s="42" t="s">
        <v>24</v>
      </c>
      <c r="E13" s="27" t="s">
        <v>61</v>
      </c>
      <c r="F13" s="27" t="s">
        <v>43</v>
      </c>
      <c r="G13" s="33" t="s">
        <v>46</v>
      </c>
      <c r="H13" s="33" t="s">
        <v>51</v>
      </c>
      <c r="I13" s="41">
        <v>8.84</v>
      </c>
      <c r="J13" s="34">
        <v>150</v>
      </c>
      <c r="K13" s="56">
        <f t="shared" si="0"/>
        <v>150</v>
      </c>
      <c r="L13" s="23" t="str">
        <f t="shared" si="1"/>
        <v>OK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s="3" customFormat="1" ht="30.2" customHeight="1" x14ac:dyDescent="0.25">
      <c r="A14" s="66"/>
      <c r="B14" s="69"/>
      <c r="C14" s="40">
        <v>11</v>
      </c>
      <c r="D14" s="38" t="s">
        <v>25</v>
      </c>
      <c r="E14" s="28" t="s">
        <v>61</v>
      </c>
      <c r="F14" s="27" t="s">
        <v>43</v>
      </c>
      <c r="G14" s="33" t="s">
        <v>46</v>
      </c>
      <c r="H14" s="33" t="s">
        <v>51</v>
      </c>
      <c r="I14" s="41">
        <v>8.84</v>
      </c>
      <c r="J14" s="58">
        <v>0</v>
      </c>
      <c r="K14" s="56">
        <f t="shared" si="0"/>
        <v>0</v>
      </c>
      <c r="L14" s="23" t="str">
        <f t="shared" si="1"/>
        <v>OK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s="3" customFormat="1" ht="30.2" customHeight="1" x14ac:dyDescent="0.25">
      <c r="A15" s="66"/>
      <c r="B15" s="69"/>
      <c r="C15" s="40">
        <v>12</v>
      </c>
      <c r="D15" s="42" t="s">
        <v>26</v>
      </c>
      <c r="E15" s="27" t="s">
        <v>40</v>
      </c>
      <c r="F15" s="27" t="s">
        <v>43</v>
      </c>
      <c r="G15" s="33" t="s">
        <v>46</v>
      </c>
      <c r="H15" s="33" t="s">
        <v>52</v>
      </c>
      <c r="I15" s="41">
        <v>20.13</v>
      </c>
      <c r="J15" s="58">
        <v>0</v>
      </c>
      <c r="K15" s="56">
        <f t="shared" si="0"/>
        <v>0</v>
      </c>
      <c r="L15" s="23" t="str">
        <f t="shared" si="1"/>
        <v>OK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3" customFormat="1" ht="30.2" customHeight="1" x14ac:dyDescent="0.25">
      <c r="A16" s="66"/>
      <c r="B16" s="69"/>
      <c r="C16" s="40">
        <v>13</v>
      </c>
      <c r="D16" s="36" t="s">
        <v>27</v>
      </c>
      <c r="E16" s="27" t="s">
        <v>61</v>
      </c>
      <c r="F16" s="27" t="s">
        <v>43</v>
      </c>
      <c r="G16" s="33" t="s">
        <v>46</v>
      </c>
      <c r="H16" s="33" t="s">
        <v>51</v>
      </c>
      <c r="I16" s="41">
        <v>8.99</v>
      </c>
      <c r="J16" s="58">
        <v>10</v>
      </c>
      <c r="K16" s="56">
        <f t="shared" si="0"/>
        <v>10</v>
      </c>
      <c r="L16" s="23" t="str">
        <f t="shared" si="1"/>
        <v>OK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s="3" customFormat="1" ht="30.2" customHeight="1" x14ac:dyDescent="0.25">
      <c r="A17" s="66"/>
      <c r="B17" s="69"/>
      <c r="C17" s="40">
        <v>14</v>
      </c>
      <c r="D17" s="36" t="s">
        <v>28</v>
      </c>
      <c r="E17" s="28" t="s">
        <v>61</v>
      </c>
      <c r="F17" s="27" t="s">
        <v>43</v>
      </c>
      <c r="G17" s="33" t="s">
        <v>46</v>
      </c>
      <c r="H17" s="33" t="s">
        <v>51</v>
      </c>
      <c r="I17" s="41">
        <v>10.44</v>
      </c>
      <c r="J17" s="58">
        <v>0</v>
      </c>
      <c r="K17" s="56">
        <f t="shared" si="0"/>
        <v>0</v>
      </c>
      <c r="L17" s="23" t="str">
        <f t="shared" si="1"/>
        <v>OK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s="3" customFormat="1" ht="30.2" customHeight="1" x14ac:dyDescent="0.25">
      <c r="A18" s="66"/>
      <c r="B18" s="69"/>
      <c r="C18" s="40">
        <v>15</v>
      </c>
      <c r="D18" s="39" t="s">
        <v>62</v>
      </c>
      <c r="E18" s="27" t="s">
        <v>61</v>
      </c>
      <c r="F18" s="27" t="s">
        <v>43</v>
      </c>
      <c r="G18" s="33" t="s">
        <v>46</v>
      </c>
      <c r="H18" s="33" t="s">
        <v>51</v>
      </c>
      <c r="I18" s="41">
        <v>4.68</v>
      </c>
      <c r="J18" s="58">
        <v>0</v>
      </c>
      <c r="K18" s="56">
        <f t="shared" si="0"/>
        <v>0</v>
      </c>
      <c r="L18" s="23" t="str">
        <f t="shared" si="1"/>
        <v>OK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s="3" customFormat="1" ht="30.2" customHeight="1" x14ac:dyDescent="0.25">
      <c r="A19" s="66"/>
      <c r="B19" s="69"/>
      <c r="C19" s="40">
        <v>16</v>
      </c>
      <c r="D19" s="42" t="s">
        <v>29</v>
      </c>
      <c r="E19" s="27" t="s">
        <v>61</v>
      </c>
      <c r="F19" s="27" t="s">
        <v>43</v>
      </c>
      <c r="G19" s="33" t="s">
        <v>46</v>
      </c>
      <c r="H19" s="33" t="s">
        <v>51</v>
      </c>
      <c r="I19" s="41">
        <v>30.01</v>
      </c>
      <c r="J19" s="58">
        <v>0</v>
      </c>
      <c r="K19" s="57">
        <f t="shared" si="0"/>
        <v>0</v>
      </c>
      <c r="L19" s="23" t="str">
        <f t="shared" si="1"/>
        <v>OK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s="3" customFormat="1" ht="30.2" customHeight="1" x14ac:dyDescent="0.25">
      <c r="A20" s="66"/>
      <c r="B20" s="69"/>
      <c r="C20" s="40">
        <v>17</v>
      </c>
      <c r="D20" s="38" t="s">
        <v>30</v>
      </c>
      <c r="E20" s="27" t="s">
        <v>61</v>
      </c>
      <c r="F20" s="27" t="s">
        <v>43</v>
      </c>
      <c r="G20" s="33" t="s">
        <v>46</v>
      </c>
      <c r="H20" s="33" t="s">
        <v>51</v>
      </c>
      <c r="I20" s="41">
        <v>12.17</v>
      </c>
      <c r="J20" s="58">
        <v>10</v>
      </c>
      <c r="K20" s="56">
        <f t="shared" si="0"/>
        <v>10</v>
      </c>
      <c r="L20" s="23" t="str">
        <f t="shared" si="1"/>
        <v>OK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s="3" customFormat="1" ht="30.2" customHeight="1" x14ac:dyDescent="0.25">
      <c r="A21" s="66"/>
      <c r="B21" s="69"/>
      <c r="C21" s="40">
        <v>18</v>
      </c>
      <c r="D21" s="39" t="s">
        <v>31</v>
      </c>
      <c r="E21" s="27" t="s">
        <v>42</v>
      </c>
      <c r="F21" s="27" t="s">
        <v>43</v>
      </c>
      <c r="G21" s="33" t="s">
        <v>46</v>
      </c>
      <c r="H21" s="33" t="s">
        <v>53</v>
      </c>
      <c r="I21" s="41">
        <v>36.78</v>
      </c>
      <c r="J21" s="58">
        <v>0</v>
      </c>
      <c r="K21" s="56">
        <f t="shared" si="0"/>
        <v>0</v>
      </c>
      <c r="L21" s="23" t="str">
        <f t="shared" si="1"/>
        <v>OK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s="3" customFormat="1" ht="45" x14ac:dyDescent="0.25">
      <c r="A22" s="66"/>
      <c r="B22" s="69"/>
      <c r="C22" s="40">
        <v>19</v>
      </c>
      <c r="D22" s="39" t="s">
        <v>32</v>
      </c>
      <c r="E22" s="27" t="s">
        <v>40</v>
      </c>
      <c r="F22" s="27" t="s">
        <v>43</v>
      </c>
      <c r="G22" s="33" t="s">
        <v>46</v>
      </c>
      <c r="H22" s="33" t="s">
        <v>52</v>
      </c>
      <c r="I22" s="41">
        <v>22</v>
      </c>
      <c r="J22" s="34">
        <v>10</v>
      </c>
      <c r="K22" s="56">
        <f t="shared" si="0"/>
        <v>10</v>
      </c>
      <c r="L22" s="23" t="str">
        <f t="shared" si="1"/>
        <v>OK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s="3" customFormat="1" ht="30.2" customHeight="1" x14ac:dyDescent="0.25">
      <c r="A23" s="66"/>
      <c r="B23" s="69"/>
      <c r="C23" s="40">
        <v>20</v>
      </c>
      <c r="D23" s="36" t="s">
        <v>33</v>
      </c>
      <c r="E23" s="27" t="s">
        <v>61</v>
      </c>
      <c r="F23" s="27" t="s">
        <v>43</v>
      </c>
      <c r="G23" s="33" t="s">
        <v>46</v>
      </c>
      <c r="H23" s="33" t="s">
        <v>51</v>
      </c>
      <c r="I23" s="41">
        <v>8.14</v>
      </c>
      <c r="J23" s="58">
        <v>0</v>
      </c>
      <c r="K23" s="56">
        <f t="shared" si="0"/>
        <v>0</v>
      </c>
      <c r="L23" s="23" t="str">
        <f t="shared" si="1"/>
        <v>OK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s="3" customFormat="1" ht="30.2" customHeight="1" x14ac:dyDescent="0.25">
      <c r="A24" s="66"/>
      <c r="B24" s="69"/>
      <c r="C24" s="40">
        <v>21</v>
      </c>
      <c r="D24" s="42" t="s">
        <v>44</v>
      </c>
      <c r="E24" s="28" t="s">
        <v>61</v>
      </c>
      <c r="F24" s="27" t="s">
        <v>43</v>
      </c>
      <c r="G24" s="33" t="s">
        <v>46</v>
      </c>
      <c r="H24" s="33" t="s">
        <v>51</v>
      </c>
      <c r="I24" s="41">
        <v>8.84</v>
      </c>
      <c r="J24" s="58">
        <v>0</v>
      </c>
      <c r="K24" s="56">
        <f t="shared" si="0"/>
        <v>0</v>
      </c>
      <c r="L24" s="23" t="str">
        <f t="shared" si="1"/>
        <v>OK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s="3" customFormat="1" ht="30.2" customHeight="1" x14ac:dyDescent="0.25">
      <c r="A25" s="66"/>
      <c r="B25" s="69"/>
      <c r="C25" s="40">
        <v>22</v>
      </c>
      <c r="D25" s="42" t="s">
        <v>31</v>
      </c>
      <c r="E25" s="28" t="s">
        <v>41</v>
      </c>
      <c r="F25" s="27" t="s">
        <v>43</v>
      </c>
      <c r="G25" s="33" t="s">
        <v>46</v>
      </c>
      <c r="H25" s="33" t="s">
        <v>52</v>
      </c>
      <c r="I25" s="41">
        <v>21.82</v>
      </c>
      <c r="J25" s="58">
        <v>0</v>
      </c>
      <c r="K25" s="56">
        <f t="shared" si="0"/>
        <v>0</v>
      </c>
      <c r="L25" s="23" t="str">
        <f t="shared" si="1"/>
        <v>OK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3" customFormat="1" ht="30.2" customHeight="1" x14ac:dyDescent="0.25">
      <c r="A26" s="66"/>
      <c r="B26" s="69"/>
      <c r="C26" s="40">
        <v>23</v>
      </c>
      <c r="D26" s="36" t="s">
        <v>34</v>
      </c>
      <c r="E26" s="28" t="s">
        <v>61</v>
      </c>
      <c r="F26" s="27" t="s">
        <v>43</v>
      </c>
      <c r="G26" s="33" t="s">
        <v>46</v>
      </c>
      <c r="H26" s="33" t="s">
        <v>51</v>
      </c>
      <c r="I26" s="41">
        <v>9.27</v>
      </c>
      <c r="J26" s="58">
        <v>0</v>
      </c>
      <c r="K26" s="56">
        <f t="shared" si="0"/>
        <v>0</v>
      </c>
      <c r="L26" s="23" t="str">
        <f t="shared" si="1"/>
        <v>OK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s="3" customFormat="1" ht="30.2" customHeight="1" x14ac:dyDescent="0.25">
      <c r="A27" s="66"/>
      <c r="B27" s="69"/>
      <c r="C27" s="40">
        <v>24</v>
      </c>
      <c r="D27" s="36" t="s">
        <v>35</v>
      </c>
      <c r="E27" s="28" t="s">
        <v>61</v>
      </c>
      <c r="F27" s="27" t="s">
        <v>43</v>
      </c>
      <c r="G27" s="33" t="s">
        <v>46</v>
      </c>
      <c r="H27" s="33" t="s">
        <v>51</v>
      </c>
      <c r="I27" s="41">
        <v>8.2200000000000006</v>
      </c>
      <c r="J27" s="58">
        <v>0</v>
      </c>
      <c r="K27" s="56">
        <f t="shared" si="0"/>
        <v>0</v>
      </c>
      <c r="L27" s="23" t="str">
        <f t="shared" si="1"/>
        <v>OK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s="3" customFormat="1" ht="30.2" customHeight="1" x14ac:dyDescent="0.25">
      <c r="A28" s="66"/>
      <c r="B28" s="69"/>
      <c r="C28" s="40">
        <v>25</v>
      </c>
      <c r="D28" s="36" t="s">
        <v>36</v>
      </c>
      <c r="E28" s="28" t="s">
        <v>61</v>
      </c>
      <c r="F28" s="27" t="s">
        <v>43</v>
      </c>
      <c r="G28" s="33" t="s">
        <v>46</v>
      </c>
      <c r="H28" s="33" t="s">
        <v>63</v>
      </c>
      <c r="I28" s="41">
        <v>7.92</v>
      </c>
      <c r="J28" s="58">
        <v>0</v>
      </c>
      <c r="K28" s="56">
        <f t="shared" si="0"/>
        <v>0</v>
      </c>
      <c r="L28" s="23" t="str">
        <f t="shared" si="1"/>
        <v>OK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s="3" customFormat="1" ht="30.2" customHeight="1" x14ac:dyDescent="0.25">
      <c r="A29" s="66"/>
      <c r="B29" s="69"/>
      <c r="C29" s="40">
        <v>26</v>
      </c>
      <c r="D29" s="36" t="s">
        <v>37</v>
      </c>
      <c r="E29" s="28" t="s">
        <v>61</v>
      </c>
      <c r="F29" s="27" t="s">
        <v>43</v>
      </c>
      <c r="G29" s="33" t="s">
        <v>46</v>
      </c>
      <c r="H29" s="33" t="s">
        <v>51</v>
      </c>
      <c r="I29" s="41">
        <v>11.79</v>
      </c>
      <c r="J29" s="58">
        <v>0</v>
      </c>
      <c r="K29" s="56">
        <f t="shared" si="0"/>
        <v>0</v>
      </c>
      <c r="L29" s="23" t="str">
        <f t="shared" si="1"/>
        <v>OK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s="3" customFormat="1" ht="30.2" customHeight="1" x14ac:dyDescent="0.25">
      <c r="A30" s="66"/>
      <c r="B30" s="69"/>
      <c r="C30" s="40">
        <v>27</v>
      </c>
      <c r="D30" s="36" t="s">
        <v>38</v>
      </c>
      <c r="E30" s="28" t="s">
        <v>61</v>
      </c>
      <c r="F30" s="27" t="s">
        <v>43</v>
      </c>
      <c r="G30" s="33" t="s">
        <v>46</v>
      </c>
      <c r="H30" s="33" t="s">
        <v>51</v>
      </c>
      <c r="I30" s="41">
        <v>15.54</v>
      </c>
      <c r="J30" s="58">
        <v>0</v>
      </c>
      <c r="K30" s="56">
        <f t="shared" si="0"/>
        <v>0</v>
      </c>
      <c r="L30" s="23" t="str">
        <f t="shared" si="1"/>
        <v>OK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s="3" customFormat="1" ht="30.2" customHeight="1" x14ac:dyDescent="0.25">
      <c r="A31" s="66"/>
      <c r="B31" s="69"/>
      <c r="C31" s="40">
        <v>28</v>
      </c>
      <c r="D31" s="36" t="s">
        <v>39</v>
      </c>
      <c r="E31" s="28" t="s">
        <v>42</v>
      </c>
      <c r="F31" s="27" t="s">
        <v>43</v>
      </c>
      <c r="G31" s="33" t="s">
        <v>46</v>
      </c>
      <c r="H31" s="33" t="s">
        <v>53</v>
      </c>
      <c r="I31" s="41">
        <v>15.45</v>
      </c>
      <c r="J31" s="58">
        <v>50</v>
      </c>
      <c r="K31" s="56">
        <f t="shared" si="0"/>
        <v>50</v>
      </c>
      <c r="L31" s="23" t="str">
        <f t="shared" si="1"/>
        <v>OK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s="3" customFormat="1" ht="30.2" customHeight="1" x14ac:dyDescent="0.25">
      <c r="A32" s="67"/>
      <c r="B32" s="70"/>
      <c r="C32" s="40">
        <v>29</v>
      </c>
      <c r="D32" s="36" t="s">
        <v>45</v>
      </c>
      <c r="E32" s="28" t="s">
        <v>61</v>
      </c>
      <c r="F32" s="27" t="s">
        <v>43</v>
      </c>
      <c r="G32" s="33" t="s">
        <v>46</v>
      </c>
      <c r="H32" s="33" t="s">
        <v>51</v>
      </c>
      <c r="I32" s="41">
        <v>16.760000000000002</v>
      </c>
      <c r="J32" s="58">
        <v>0</v>
      </c>
      <c r="K32" s="56">
        <f t="shared" si="0"/>
        <v>0</v>
      </c>
      <c r="L32" s="23" t="str">
        <f t="shared" si="1"/>
        <v>OK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9:26" x14ac:dyDescent="0.25">
      <c r="I33" s="31"/>
      <c r="J33" s="43">
        <f>SUM(J4:J32)</f>
        <v>835</v>
      </c>
      <c r="M33" s="30">
        <f>SUMPRODUCT($I$4:$I$32,M4:M32)</f>
        <v>0</v>
      </c>
      <c r="N33" s="30">
        <f t="shared" ref="N33:Z33" si="2">SUMPRODUCT($I$4:$I$32,N4:N32)</f>
        <v>0</v>
      </c>
      <c r="O33" s="30">
        <f t="shared" si="2"/>
        <v>0</v>
      </c>
      <c r="P33" s="30">
        <f t="shared" si="2"/>
        <v>0</v>
      </c>
      <c r="Q33" s="30">
        <f t="shared" si="2"/>
        <v>0</v>
      </c>
      <c r="R33" s="30">
        <f t="shared" si="2"/>
        <v>0</v>
      </c>
      <c r="S33" s="30">
        <f t="shared" si="2"/>
        <v>0</v>
      </c>
      <c r="T33" s="30">
        <f t="shared" si="2"/>
        <v>0</v>
      </c>
      <c r="U33" s="30">
        <f t="shared" si="2"/>
        <v>0</v>
      </c>
      <c r="V33" s="30">
        <f t="shared" si="2"/>
        <v>0</v>
      </c>
      <c r="W33" s="30">
        <f t="shared" si="2"/>
        <v>0</v>
      </c>
      <c r="X33" s="30">
        <f t="shared" si="2"/>
        <v>0</v>
      </c>
      <c r="Y33" s="30">
        <f t="shared" si="2"/>
        <v>0</v>
      </c>
      <c r="Z33" s="30">
        <f t="shared" si="2"/>
        <v>0</v>
      </c>
    </row>
  </sheetData>
  <mergeCells count="20">
    <mergeCell ref="Y1:Y2"/>
    <mergeCell ref="Z1:Z2"/>
    <mergeCell ref="A2:L2"/>
    <mergeCell ref="P1:P2"/>
    <mergeCell ref="Q1:Q2"/>
    <mergeCell ref="R1:R2"/>
    <mergeCell ref="S1:S2"/>
    <mergeCell ref="T1:T2"/>
    <mergeCell ref="U1:U2"/>
    <mergeCell ref="A1:C1"/>
    <mergeCell ref="D1:I1"/>
    <mergeCell ref="J1:L1"/>
    <mergeCell ref="M1:M2"/>
    <mergeCell ref="N1:N2"/>
    <mergeCell ref="O1:O2"/>
    <mergeCell ref="A4:A32"/>
    <mergeCell ref="B4:B32"/>
    <mergeCell ref="V1:V2"/>
    <mergeCell ref="W1:W2"/>
    <mergeCell ref="X1:X2"/>
  </mergeCells>
  <conditionalFormatting sqref="K4:K32">
    <cfRule type="cellIs" dxfId="13" priority="1" operator="lessThan">
      <formula>0</formula>
    </cfRule>
  </conditionalFormatting>
  <conditionalFormatting sqref="M4:Z32">
    <cfRule type="cellIs" dxfId="12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AB4FE-15AB-4314-80CB-6C9B51B82E36}">
  <dimension ref="A1:Z33"/>
  <sheetViews>
    <sheetView zoomScale="80" zoomScaleNormal="80" workbookViewId="0">
      <selection activeCell="K4" sqref="K4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38" style="24" customWidth="1"/>
    <col min="5" max="5" width="8.140625" style="24" customWidth="1"/>
    <col min="6" max="6" width="13.7109375" style="24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5" customWidth="1"/>
    <col min="12" max="12" width="12.5703125" style="4" customWidth="1"/>
    <col min="13" max="13" width="12.5703125" style="5" customWidth="1"/>
    <col min="14" max="14" width="14" style="5" customWidth="1"/>
    <col min="15" max="26" width="12" style="5" customWidth="1"/>
    <col min="27" max="16384" width="9.7109375" style="2"/>
  </cols>
  <sheetData>
    <row r="1" spans="1:26" ht="33.75" customHeight="1" x14ac:dyDescent="0.25">
      <c r="A1" s="72" t="s">
        <v>59</v>
      </c>
      <c r="B1" s="73"/>
      <c r="C1" s="74"/>
      <c r="D1" s="72" t="s">
        <v>58</v>
      </c>
      <c r="E1" s="73"/>
      <c r="F1" s="73"/>
      <c r="G1" s="73"/>
      <c r="H1" s="73"/>
      <c r="I1" s="74"/>
      <c r="J1" s="71" t="s">
        <v>55</v>
      </c>
      <c r="K1" s="71"/>
      <c r="L1" s="71"/>
      <c r="M1" s="64" t="s">
        <v>56</v>
      </c>
      <c r="N1" s="64" t="s">
        <v>56</v>
      </c>
      <c r="O1" s="64" t="s">
        <v>56</v>
      </c>
      <c r="P1" s="64" t="s">
        <v>56</v>
      </c>
      <c r="Q1" s="64" t="s">
        <v>56</v>
      </c>
      <c r="R1" s="64" t="s">
        <v>56</v>
      </c>
      <c r="S1" s="64" t="s">
        <v>56</v>
      </c>
      <c r="T1" s="64" t="s">
        <v>56</v>
      </c>
      <c r="U1" s="64" t="s">
        <v>56</v>
      </c>
      <c r="V1" s="64" t="s">
        <v>56</v>
      </c>
      <c r="W1" s="64" t="s">
        <v>56</v>
      </c>
      <c r="X1" s="64" t="s">
        <v>56</v>
      </c>
      <c r="Y1" s="64" t="s">
        <v>56</v>
      </c>
      <c r="Z1" s="64" t="s">
        <v>56</v>
      </c>
    </row>
    <row r="2" spans="1:26" ht="30.75" customHeight="1" x14ac:dyDescent="0.25">
      <c r="A2" s="71" t="s">
        <v>68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s="3" customFormat="1" ht="48.2" customHeight="1" x14ac:dyDescent="0.2">
      <c r="A3" s="19" t="s">
        <v>5</v>
      </c>
      <c r="B3" s="19" t="s">
        <v>47</v>
      </c>
      <c r="C3" s="19" t="s">
        <v>3</v>
      </c>
      <c r="D3" s="19" t="s">
        <v>64</v>
      </c>
      <c r="E3" s="19" t="s">
        <v>4</v>
      </c>
      <c r="F3" s="19" t="s">
        <v>50</v>
      </c>
      <c r="G3" s="19" t="s">
        <v>48</v>
      </c>
      <c r="H3" s="19" t="s">
        <v>49</v>
      </c>
      <c r="I3" s="19" t="s">
        <v>60</v>
      </c>
      <c r="J3" s="20" t="s">
        <v>6</v>
      </c>
      <c r="K3" s="21" t="s">
        <v>0</v>
      </c>
      <c r="L3" s="18" t="s">
        <v>2</v>
      </c>
      <c r="M3" s="18" t="s">
        <v>1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</row>
    <row r="4" spans="1:26" s="3" customFormat="1" ht="30.2" customHeight="1" x14ac:dyDescent="0.25">
      <c r="A4" s="65">
        <v>1</v>
      </c>
      <c r="B4" s="68" t="s">
        <v>57</v>
      </c>
      <c r="C4" s="40">
        <v>1</v>
      </c>
      <c r="D4" s="42" t="s">
        <v>15</v>
      </c>
      <c r="E4" s="27" t="s">
        <v>61</v>
      </c>
      <c r="F4" s="27" t="s">
        <v>43</v>
      </c>
      <c r="G4" s="33" t="s">
        <v>46</v>
      </c>
      <c r="H4" s="33" t="s">
        <v>51</v>
      </c>
      <c r="I4" s="41">
        <v>16.48</v>
      </c>
      <c r="J4" s="58">
        <v>0</v>
      </c>
      <c r="K4" s="56">
        <f t="shared" ref="K4:K32" si="0">J4-(SUM(M4:U4))</f>
        <v>0</v>
      </c>
      <c r="L4" s="23" t="str">
        <f t="shared" ref="L4:L32" si="1">IF(K4&lt;0,"ATENÇÃO","OK")</f>
        <v>OK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s="3" customFormat="1" ht="30.2" customHeight="1" x14ac:dyDescent="0.25">
      <c r="A5" s="66"/>
      <c r="B5" s="69"/>
      <c r="C5" s="40">
        <v>2</v>
      </c>
      <c r="D5" s="36" t="s">
        <v>16</v>
      </c>
      <c r="E5" s="27" t="s">
        <v>61</v>
      </c>
      <c r="F5" s="27" t="s">
        <v>43</v>
      </c>
      <c r="G5" s="33" t="s">
        <v>46</v>
      </c>
      <c r="H5" s="33" t="s">
        <v>51</v>
      </c>
      <c r="I5" s="41">
        <v>17.55</v>
      </c>
      <c r="J5" s="34">
        <v>10</v>
      </c>
      <c r="K5" s="56">
        <f t="shared" si="0"/>
        <v>10</v>
      </c>
      <c r="L5" s="23" t="str">
        <f t="shared" si="1"/>
        <v>OK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s="3" customFormat="1" ht="30.2" customHeight="1" x14ac:dyDescent="0.25">
      <c r="A6" s="66"/>
      <c r="B6" s="69"/>
      <c r="C6" s="40">
        <v>3</v>
      </c>
      <c r="D6" s="36" t="s">
        <v>17</v>
      </c>
      <c r="E6" s="27" t="s">
        <v>61</v>
      </c>
      <c r="F6" s="27" t="s">
        <v>43</v>
      </c>
      <c r="G6" s="33" t="s">
        <v>46</v>
      </c>
      <c r="H6" s="33" t="s">
        <v>51</v>
      </c>
      <c r="I6" s="41">
        <v>22.94</v>
      </c>
      <c r="J6" s="58">
        <v>100</v>
      </c>
      <c r="K6" s="56">
        <f t="shared" si="0"/>
        <v>100</v>
      </c>
      <c r="L6" s="23" t="str">
        <f t="shared" si="1"/>
        <v>OK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3" customFormat="1" ht="30.2" customHeight="1" x14ac:dyDescent="0.25">
      <c r="A7" s="66"/>
      <c r="B7" s="69"/>
      <c r="C7" s="40">
        <v>4</v>
      </c>
      <c r="D7" s="42" t="s">
        <v>18</v>
      </c>
      <c r="E7" s="27" t="s">
        <v>61</v>
      </c>
      <c r="F7" s="27" t="s">
        <v>43</v>
      </c>
      <c r="G7" s="33" t="s">
        <v>46</v>
      </c>
      <c r="H7" s="33" t="s">
        <v>51</v>
      </c>
      <c r="I7" s="41">
        <v>8.75</v>
      </c>
      <c r="J7" s="34">
        <v>80</v>
      </c>
      <c r="K7" s="56">
        <f t="shared" si="0"/>
        <v>80</v>
      </c>
      <c r="L7" s="23" t="str">
        <f t="shared" si="1"/>
        <v>OK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3" customFormat="1" ht="30.2" customHeight="1" x14ac:dyDescent="0.25">
      <c r="A8" s="66"/>
      <c r="B8" s="69"/>
      <c r="C8" s="40">
        <v>5</v>
      </c>
      <c r="D8" s="37" t="s">
        <v>19</v>
      </c>
      <c r="E8" s="27" t="s">
        <v>61</v>
      </c>
      <c r="F8" s="27" t="s">
        <v>43</v>
      </c>
      <c r="G8" s="33" t="s">
        <v>46</v>
      </c>
      <c r="H8" s="33" t="s">
        <v>51</v>
      </c>
      <c r="I8" s="41">
        <v>12.17</v>
      </c>
      <c r="J8" s="58">
        <v>20</v>
      </c>
      <c r="K8" s="56">
        <f t="shared" si="0"/>
        <v>20</v>
      </c>
      <c r="L8" s="23" t="str">
        <f t="shared" si="1"/>
        <v>OK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s="3" customFormat="1" ht="30.2" customHeight="1" x14ac:dyDescent="0.25">
      <c r="A9" s="66"/>
      <c r="B9" s="69"/>
      <c r="C9" s="40">
        <v>6</v>
      </c>
      <c r="D9" s="42" t="s">
        <v>20</v>
      </c>
      <c r="E9" s="27" t="s">
        <v>61</v>
      </c>
      <c r="F9" s="27" t="s">
        <v>43</v>
      </c>
      <c r="G9" s="33" t="s">
        <v>46</v>
      </c>
      <c r="H9" s="33" t="s">
        <v>51</v>
      </c>
      <c r="I9" s="41">
        <v>7.86</v>
      </c>
      <c r="J9" s="58">
        <v>0</v>
      </c>
      <c r="K9" s="56">
        <f t="shared" si="0"/>
        <v>0</v>
      </c>
      <c r="L9" s="23" t="str">
        <f t="shared" si="1"/>
        <v>OK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s="3" customFormat="1" ht="30.2" customHeight="1" x14ac:dyDescent="0.25">
      <c r="A10" s="66"/>
      <c r="B10" s="69"/>
      <c r="C10" s="40">
        <v>7</v>
      </c>
      <c r="D10" s="42" t="s">
        <v>21</v>
      </c>
      <c r="E10" s="27" t="s">
        <v>61</v>
      </c>
      <c r="F10" s="27" t="s">
        <v>43</v>
      </c>
      <c r="G10" s="33" t="s">
        <v>46</v>
      </c>
      <c r="H10" s="33" t="s">
        <v>51</v>
      </c>
      <c r="I10" s="41">
        <v>12.57</v>
      </c>
      <c r="J10" s="58">
        <v>0</v>
      </c>
      <c r="K10" s="56">
        <f t="shared" si="0"/>
        <v>0</v>
      </c>
      <c r="L10" s="23" t="str">
        <f t="shared" si="1"/>
        <v>OK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s="3" customFormat="1" ht="30.2" customHeight="1" x14ac:dyDescent="0.25">
      <c r="A11" s="66"/>
      <c r="B11" s="69"/>
      <c r="C11" s="40">
        <v>8</v>
      </c>
      <c r="D11" s="42" t="s">
        <v>22</v>
      </c>
      <c r="E11" s="27" t="s">
        <v>61</v>
      </c>
      <c r="F11" s="27" t="s">
        <v>43</v>
      </c>
      <c r="G11" s="33" t="s">
        <v>46</v>
      </c>
      <c r="H11" s="33" t="s">
        <v>51</v>
      </c>
      <c r="I11" s="41">
        <v>11.61</v>
      </c>
      <c r="J11" s="58">
        <v>0</v>
      </c>
      <c r="K11" s="56">
        <f t="shared" si="0"/>
        <v>0</v>
      </c>
      <c r="L11" s="23" t="str">
        <f t="shared" si="1"/>
        <v>OK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s="3" customFormat="1" ht="30.2" customHeight="1" x14ac:dyDescent="0.25">
      <c r="A12" s="66"/>
      <c r="B12" s="69"/>
      <c r="C12" s="40">
        <v>9</v>
      </c>
      <c r="D12" s="42" t="s">
        <v>23</v>
      </c>
      <c r="E12" s="27" t="s">
        <v>61</v>
      </c>
      <c r="F12" s="27" t="s">
        <v>43</v>
      </c>
      <c r="G12" s="33" t="s">
        <v>46</v>
      </c>
      <c r="H12" s="33" t="s">
        <v>51</v>
      </c>
      <c r="I12" s="41">
        <v>11.17</v>
      </c>
      <c r="J12" s="58">
        <v>80</v>
      </c>
      <c r="K12" s="56">
        <f t="shared" si="0"/>
        <v>80</v>
      </c>
      <c r="L12" s="23" t="str">
        <f t="shared" si="1"/>
        <v>OK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s="3" customFormat="1" ht="30.2" customHeight="1" x14ac:dyDescent="0.25">
      <c r="A13" s="66"/>
      <c r="B13" s="69"/>
      <c r="C13" s="40">
        <v>10</v>
      </c>
      <c r="D13" s="42" t="s">
        <v>24</v>
      </c>
      <c r="E13" s="27" t="s">
        <v>61</v>
      </c>
      <c r="F13" s="27" t="s">
        <v>43</v>
      </c>
      <c r="G13" s="33" t="s">
        <v>46</v>
      </c>
      <c r="H13" s="33" t="s">
        <v>51</v>
      </c>
      <c r="I13" s="41">
        <v>8.84</v>
      </c>
      <c r="J13" s="34">
        <v>80</v>
      </c>
      <c r="K13" s="56">
        <f t="shared" si="0"/>
        <v>80</v>
      </c>
      <c r="L13" s="23" t="str">
        <f t="shared" si="1"/>
        <v>OK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s="3" customFormat="1" ht="30.2" customHeight="1" x14ac:dyDescent="0.25">
      <c r="A14" s="66"/>
      <c r="B14" s="69"/>
      <c r="C14" s="40">
        <v>11</v>
      </c>
      <c r="D14" s="38" t="s">
        <v>25</v>
      </c>
      <c r="E14" s="28" t="s">
        <v>61</v>
      </c>
      <c r="F14" s="27" t="s">
        <v>43</v>
      </c>
      <c r="G14" s="33" t="s">
        <v>46</v>
      </c>
      <c r="H14" s="33" t="s">
        <v>51</v>
      </c>
      <c r="I14" s="41">
        <v>8.84</v>
      </c>
      <c r="J14" s="58">
        <v>0</v>
      </c>
      <c r="K14" s="56">
        <f t="shared" si="0"/>
        <v>0</v>
      </c>
      <c r="L14" s="23" t="str">
        <f t="shared" si="1"/>
        <v>OK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s="3" customFormat="1" ht="30.2" customHeight="1" x14ac:dyDescent="0.25">
      <c r="A15" s="66"/>
      <c r="B15" s="69"/>
      <c r="C15" s="40">
        <v>12</v>
      </c>
      <c r="D15" s="42" t="s">
        <v>26</v>
      </c>
      <c r="E15" s="27" t="s">
        <v>40</v>
      </c>
      <c r="F15" s="27" t="s">
        <v>43</v>
      </c>
      <c r="G15" s="33" t="s">
        <v>46</v>
      </c>
      <c r="H15" s="33" t="s">
        <v>52</v>
      </c>
      <c r="I15" s="41">
        <v>20.13</v>
      </c>
      <c r="J15" s="58">
        <v>0</v>
      </c>
      <c r="K15" s="56">
        <f t="shared" si="0"/>
        <v>0</v>
      </c>
      <c r="L15" s="23" t="str">
        <f t="shared" si="1"/>
        <v>OK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3" customFormat="1" ht="30.2" customHeight="1" x14ac:dyDescent="0.25">
      <c r="A16" s="66"/>
      <c r="B16" s="69"/>
      <c r="C16" s="40">
        <v>13</v>
      </c>
      <c r="D16" s="36" t="s">
        <v>27</v>
      </c>
      <c r="E16" s="27" t="s">
        <v>61</v>
      </c>
      <c r="F16" s="27" t="s">
        <v>43</v>
      </c>
      <c r="G16" s="33" t="s">
        <v>46</v>
      </c>
      <c r="H16" s="33" t="s">
        <v>51</v>
      </c>
      <c r="I16" s="41">
        <v>8.99</v>
      </c>
      <c r="J16" s="58">
        <v>100</v>
      </c>
      <c r="K16" s="56">
        <f t="shared" si="0"/>
        <v>100</v>
      </c>
      <c r="L16" s="23" t="str">
        <f t="shared" si="1"/>
        <v>OK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s="3" customFormat="1" ht="30.2" customHeight="1" x14ac:dyDescent="0.25">
      <c r="A17" s="66"/>
      <c r="B17" s="69"/>
      <c r="C17" s="40">
        <v>14</v>
      </c>
      <c r="D17" s="36" t="s">
        <v>28</v>
      </c>
      <c r="E17" s="28" t="s">
        <v>61</v>
      </c>
      <c r="F17" s="27" t="s">
        <v>43</v>
      </c>
      <c r="G17" s="33" t="s">
        <v>46</v>
      </c>
      <c r="H17" s="33" t="s">
        <v>51</v>
      </c>
      <c r="I17" s="41">
        <v>10.44</v>
      </c>
      <c r="J17" s="58">
        <v>100</v>
      </c>
      <c r="K17" s="56">
        <f t="shared" si="0"/>
        <v>100</v>
      </c>
      <c r="L17" s="23" t="str">
        <f t="shared" si="1"/>
        <v>OK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s="3" customFormat="1" ht="30.2" customHeight="1" x14ac:dyDescent="0.25">
      <c r="A18" s="66"/>
      <c r="B18" s="69"/>
      <c r="C18" s="40">
        <v>15</v>
      </c>
      <c r="D18" s="39" t="s">
        <v>62</v>
      </c>
      <c r="E18" s="27" t="s">
        <v>61</v>
      </c>
      <c r="F18" s="27" t="s">
        <v>43</v>
      </c>
      <c r="G18" s="33" t="s">
        <v>46</v>
      </c>
      <c r="H18" s="33" t="s">
        <v>51</v>
      </c>
      <c r="I18" s="41">
        <v>4.68</v>
      </c>
      <c r="J18" s="58">
        <v>40</v>
      </c>
      <c r="K18" s="56">
        <f t="shared" si="0"/>
        <v>40</v>
      </c>
      <c r="L18" s="23" t="str">
        <f t="shared" si="1"/>
        <v>OK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s="3" customFormat="1" ht="30.2" customHeight="1" x14ac:dyDescent="0.25">
      <c r="A19" s="66"/>
      <c r="B19" s="69"/>
      <c r="C19" s="40">
        <v>16</v>
      </c>
      <c r="D19" s="42" t="s">
        <v>29</v>
      </c>
      <c r="E19" s="27" t="s">
        <v>61</v>
      </c>
      <c r="F19" s="27" t="s">
        <v>43</v>
      </c>
      <c r="G19" s="33" t="s">
        <v>46</v>
      </c>
      <c r="H19" s="33" t="s">
        <v>51</v>
      </c>
      <c r="I19" s="41">
        <v>30.01</v>
      </c>
      <c r="J19" s="58">
        <v>0</v>
      </c>
      <c r="K19" s="57">
        <f t="shared" si="0"/>
        <v>0</v>
      </c>
      <c r="L19" s="23" t="str">
        <f t="shared" si="1"/>
        <v>OK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s="3" customFormat="1" ht="30.2" customHeight="1" x14ac:dyDescent="0.25">
      <c r="A20" s="66"/>
      <c r="B20" s="69"/>
      <c r="C20" s="40">
        <v>17</v>
      </c>
      <c r="D20" s="38" t="s">
        <v>30</v>
      </c>
      <c r="E20" s="27" t="s">
        <v>61</v>
      </c>
      <c r="F20" s="27" t="s">
        <v>43</v>
      </c>
      <c r="G20" s="33" t="s">
        <v>46</v>
      </c>
      <c r="H20" s="33" t="s">
        <v>51</v>
      </c>
      <c r="I20" s="41">
        <v>12.17</v>
      </c>
      <c r="J20" s="58">
        <v>30</v>
      </c>
      <c r="K20" s="56">
        <f t="shared" si="0"/>
        <v>30</v>
      </c>
      <c r="L20" s="23" t="str">
        <f t="shared" si="1"/>
        <v>OK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s="3" customFormat="1" ht="30.2" customHeight="1" x14ac:dyDescent="0.25">
      <c r="A21" s="66"/>
      <c r="B21" s="69"/>
      <c r="C21" s="40">
        <v>18</v>
      </c>
      <c r="D21" s="39" t="s">
        <v>31</v>
      </c>
      <c r="E21" s="27" t="s">
        <v>42</v>
      </c>
      <c r="F21" s="27" t="s">
        <v>43</v>
      </c>
      <c r="G21" s="33" t="s">
        <v>46</v>
      </c>
      <c r="H21" s="33" t="s">
        <v>53</v>
      </c>
      <c r="I21" s="41">
        <v>36.78</v>
      </c>
      <c r="J21" s="58">
        <v>0</v>
      </c>
      <c r="K21" s="56">
        <f t="shared" si="0"/>
        <v>0</v>
      </c>
      <c r="L21" s="23" t="str">
        <f t="shared" si="1"/>
        <v>OK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s="3" customFormat="1" ht="45" x14ac:dyDescent="0.25">
      <c r="A22" s="66"/>
      <c r="B22" s="69"/>
      <c r="C22" s="40">
        <v>19</v>
      </c>
      <c r="D22" s="39" t="s">
        <v>32</v>
      </c>
      <c r="E22" s="27" t="s">
        <v>40</v>
      </c>
      <c r="F22" s="27" t="s">
        <v>43</v>
      </c>
      <c r="G22" s="33" t="s">
        <v>46</v>
      </c>
      <c r="H22" s="33" t="s">
        <v>52</v>
      </c>
      <c r="I22" s="41">
        <v>22</v>
      </c>
      <c r="J22" s="34">
        <v>10</v>
      </c>
      <c r="K22" s="56">
        <f t="shared" si="0"/>
        <v>10</v>
      </c>
      <c r="L22" s="23" t="str">
        <f t="shared" si="1"/>
        <v>OK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s="3" customFormat="1" ht="30.2" customHeight="1" x14ac:dyDescent="0.25">
      <c r="A23" s="66"/>
      <c r="B23" s="69"/>
      <c r="C23" s="40">
        <v>20</v>
      </c>
      <c r="D23" s="36" t="s">
        <v>33</v>
      </c>
      <c r="E23" s="27" t="s">
        <v>61</v>
      </c>
      <c r="F23" s="27" t="s">
        <v>43</v>
      </c>
      <c r="G23" s="33" t="s">
        <v>46</v>
      </c>
      <c r="H23" s="33" t="s">
        <v>51</v>
      </c>
      <c r="I23" s="41">
        <v>8.14</v>
      </c>
      <c r="J23" s="58">
        <v>0</v>
      </c>
      <c r="K23" s="56">
        <f t="shared" si="0"/>
        <v>0</v>
      </c>
      <c r="L23" s="23" t="str">
        <f t="shared" si="1"/>
        <v>OK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s="3" customFormat="1" ht="30.2" customHeight="1" x14ac:dyDescent="0.25">
      <c r="A24" s="66"/>
      <c r="B24" s="69"/>
      <c r="C24" s="40">
        <v>21</v>
      </c>
      <c r="D24" s="42" t="s">
        <v>44</v>
      </c>
      <c r="E24" s="28" t="s">
        <v>61</v>
      </c>
      <c r="F24" s="27" t="s">
        <v>43</v>
      </c>
      <c r="G24" s="33" t="s">
        <v>46</v>
      </c>
      <c r="H24" s="33" t="s">
        <v>51</v>
      </c>
      <c r="I24" s="41">
        <v>8.84</v>
      </c>
      <c r="J24" s="58">
        <v>0</v>
      </c>
      <c r="K24" s="56">
        <f t="shared" si="0"/>
        <v>0</v>
      </c>
      <c r="L24" s="23" t="str">
        <f t="shared" si="1"/>
        <v>OK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s="3" customFormat="1" ht="30.2" customHeight="1" x14ac:dyDescent="0.25">
      <c r="A25" s="66"/>
      <c r="B25" s="69"/>
      <c r="C25" s="40">
        <v>22</v>
      </c>
      <c r="D25" s="42" t="s">
        <v>31</v>
      </c>
      <c r="E25" s="28" t="s">
        <v>41</v>
      </c>
      <c r="F25" s="27" t="s">
        <v>43</v>
      </c>
      <c r="G25" s="33" t="s">
        <v>46</v>
      </c>
      <c r="H25" s="33" t="s">
        <v>52</v>
      </c>
      <c r="I25" s="41">
        <v>21.82</v>
      </c>
      <c r="J25" s="58">
        <v>0</v>
      </c>
      <c r="K25" s="56">
        <f t="shared" si="0"/>
        <v>0</v>
      </c>
      <c r="L25" s="23" t="str">
        <f t="shared" si="1"/>
        <v>OK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3" customFormat="1" ht="30.2" customHeight="1" x14ac:dyDescent="0.25">
      <c r="A26" s="66"/>
      <c r="B26" s="69"/>
      <c r="C26" s="40">
        <v>23</v>
      </c>
      <c r="D26" s="36" t="s">
        <v>34</v>
      </c>
      <c r="E26" s="28" t="s">
        <v>61</v>
      </c>
      <c r="F26" s="27" t="s">
        <v>43</v>
      </c>
      <c r="G26" s="33" t="s">
        <v>46</v>
      </c>
      <c r="H26" s="33" t="s">
        <v>51</v>
      </c>
      <c r="I26" s="41">
        <v>9.27</v>
      </c>
      <c r="J26" s="58">
        <v>0</v>
      </c>
      <c r="K26" s="56">
        <f t="shared" si="0"/>
        <v>0</v>
      </c>
      <c r="L26" s="23" t="str">
        <f t="shared" si="1"/>
        <v>OK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s="3" customFormat="1" ht="30.2" customHeight="1" x14ac:dyDescent="0.25">
      <c r="A27" s="66"/>
      <c r="B27" s="69"/>
      <c r="C27" s="40">
        <v>24</v>
      </c>
      <c r="D27" s="36" t="s">
        <v>35</v>
      </c>
      <c r="E27" s="28" t="s">
        <v>61</v>
      </c>
      <c r="F27" s="27" t="s">
        <v>43</v>
      </c>
      <c r="G27" s="33" t="s">
        <v>46</v>
      </c>
      <c r="H27" s="33" t="s">
        <v>51</v>
      </c>
      <c r="I27" s="41">
        <v>8.2200000000000006</v>
      </c>
      <c r="J27" s="58">
        <v>0</v>
      </c>
      <c r="K27" s="56">
        <f t="shared" si="0"/>
        <v>0</v>
      </c>
      <c r="L27" s="23" t="str">
        <f t="shared" si="1"/>
        <v>OK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s="3" customFormat="1" ht="30.2" customHeight="1" x14ac:dyDescent="0.25">
      <c r="A28" s="66"/>
      <c r="B28" s="69"/>
      <c r="C28" s="40">
        <v>25</v>
      </c>
      <c r="D28" s="36" t="s">
        <v>36</v>
      </c>
      <c r="E28" s="28" t="s">
        <v>61</v>
      </c>
      <c r="F28" s="27" t="s">
        <v>43</v>
      </c>
      <c r="G28" s="33" t="s">
        <v>46</v>
      </c>
      <c r="H28" s="33" t="s">
        <v>63</v>
      </c>
      <c r="I28" s="41">
        <v>7.92</v>
      </c>
      <c r="J28" s="58">
        <v>0</v>
      </c>
      <c r="K28" s="56">
        <f t="shared" si="0"/>
        <v>0</v>
      </c>
      <c r="L28" s="23" t="str">
        <f t="shared" si="1"/>
        <v>OK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s="3" customFormat="1" ht="30.2" customHeight="1" x14ac:dyDescent="0.25">
      <c r="A29" s="66"/>
      <c r="B29" s="69"/>
      <c r="C29" s="40">
        <v>26</v>
      </c>
      <c r="D29" s="36" t="s">
        <v>37</v>
      </c>
      <c r="E29" s="28" t="s">
        <v>61</v>
      </c>
      <c r="F29" s="27" t="s">
        <v>43</v>
      </c>
      <c r="G29" s="33" t="s">
        <v>46</v>
      </c>
      <c r="H29" s="33" t="s">
        <v>51</v>
      </c>
      <c r="I29" s="41">
        <v>11.79</v>
      </c>
      <c r="J29" s="58">
        <v>0</v>
      </c>
      <c r="K29" s="56">
        <f t="shared" si="0"/>
        <v>0</v>
      </c>
      <c r="L29" s="23" t="str">
        <f t="shared" si="1"/>
        <v>OK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s="3" customFormat="1" ht="30.2" customHeight="1" x14ac:dyDescent="0.25">
      <c r="A30" s="66"/>
      <c r="B30" s="69"/>
      <c r="C30" s="40">
        <v>27</v>
      </c>
      <c r="D30" s="36" t="s">
        <v>38</v>
      </c>
      <c r="E30" s="28" t="s">
        <v>61</v>
      </c>
      <c r="F30" s="27" t="s">
        <v>43</v>
      </c>
      <c r="G30" s="33" t="s">
        <v>46</v>
      </c>
      <c r="H30" s="33" t="s">
        <v>51</v>
      </c>
      <c r="I30" s="41">
        <v>15.54</v>
      </c>
      <c r="J30" s="58">
        <v>0</v>
      </c>
      <c r="K30" s="56">
        <f t="shared" si="0"/>
        <v>0</v>
      </c>
      <c r="L30" s="23" t="str">
        <f t="shared" si="1"/>
        <v>OK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s="3" customFormat="1" ht="30.2" customHeight="1" x14ac:dyDescent="0.25">
      <c r="A31" s="66"/>
      <c r="B31" s="69"/>
      <c r="C31" s="40">
        <v>28</v>
      </c>
      <c r="D31" s="36" t="s">
        <v>39</v>
      </c>
      <c r="E31" s="28" t="s">
        <v>42</v>
      </c>
      <c r="F31" s="27" t="s">
        <v>43</v>
      </c>
      <c r="G31" s="33" t="s">
        <v>46</v>
      </c>
      <c r="H31" s="33" t="s">
        <v>53</v>
      </c>
      <c r="I31" s="41">
        <v>15.45</v>
      </c>
      <c r="J31" s="58">
        <v>0</v>
      </c>
      <c r="K31" s="56">
        <f t="shared" si="0"/>
        <v>0</v>
      </c>
      <c r="L31" s="23" t="str">
        <f t="shared" si="1"/>
        <v>OK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s="3" customFormat="1" ht="30.2" customHeight="1" x14ac:dyDescent="0.25">
      <c r="A32" s="67"/>
      <c r="B32" s="70"/>
      <c r="C32" s="40">
        <v>29</v>
      </c>
      <c r="D32" s="36" t="s">
        <v>45</v>
      </c>
      <c r="E32" s="28" t="s">
        <v>61</v>
      </c>
      <c r="F32" s="27" t="s">
        <v>43</v>
      </c>
      <c r="G32" s="33" t="s">
        <v>46</v>
      </c>
      <c r="H32" s="33" t="s">
        <v>51</v>
      </c>
      <c r="I32" s="41">
        <v>16.760000000000002</v>
      </c>
      <c r="J32" s="58">
        <v>0</v>
      </c>
      <c r="K32" s="56">
        <f t="shared" si="0"/>
        <v>0</v>
      </c>
      <c r="L32" s="23" t="str">
        <f t="shared" si="1"/>
        <v>OK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9:26" x14ac:dyDescent="0.25">
      <c r="I33" s="31"/>
      <c r="J33" s="43">
        <f>SUM(J4:J32)</f>
        <v>650</v>
      </c>
      <c r="M33" s="30">
        <f>SUMPRODUCT($I$4:$I$32,M4:M32)</f>
        <v>0</v>
      </c>
      <c r="N33" s="30">
        <f t="shared" ref="N33:Z33" si="2">SUMPRODUCT($I$4:$I$32,N4:N32)</f>
        <v>0</v>
      </c>
      <c r="O33" s="30">
        <f t="shared" si="2"/>
        <v>0</v>
      </c>
      <c r="P33" s="30">
        <f t="shared" si="2"/>
        <v>0</v>
      </c>
      <c r="Q33" s="30">
        <f t="shared" si="2"/>
        <v>0</v>
      </c>
      <c r="R33" s="30">
        <f t="shared" si="2"/>
        <v>0</v>
      </c>
      <c r="S33" s="30">
        <f t="shared" si="2"/>
        <v>0</v>
      </c>
      <c r="T33" s="30">
        <f t="shared" si="2"/>
        <v>0</v>
      </c>
      <c r="U33" s="30">
        <f t="shared" si="2"/>
        <v>0</v>
      </c>
      <c r="V33" s="30">
        <f t="shared" si="2"/>
        <v>0</v>
      </c>
      <c r="W33" s="30">
        <f t="shared" si="2"/>
        <v>0</v>
      </c>
      <c r="X33" s="30">
        <f t="shared" si="2"/>
        <v>0</v>
      </c>
      <c r="Y33" s="30">
        <f t="shared" si="2"/>
        <v>0</v>
      </c>
      <c r="Z33" s="30">
        <f t="shared" si="2"/>
        <v>0</v>
      </c>
    </row>
  </sheetData>
  <mergeCells count="20">
    <mergeCell ref="Y1:Y2"/>
    <mergeCell ref="Z1:Z2"/>
    <mergeCell ref="A2:L2"/>
    <mergeCell ref="P1:P2"/>
    <mergeCell ref="Q1:Q2"/>
    <mergeCell ref="R1:R2"/>
    <mergeCell ref="S1:S2"/>
    <mergeCell ref="T1:T2"/>
    <mergeCell ref="U1:U2"/>
    <mergeCell ref="A1:C1"/>
    <mergeCell ref="D1:I1"/>
    <mergeCell ref="J1:L1"/>
    <mergeCell ref="M1:M2"/>
    <mergeCell ref="N1:N2"/>
    <mergeCell ref="O1:O2"/>
    <mergeCell ref="A4:A32"/>
    <mergeCell ref="B4:B32"/>
    <mergeCell ref="V1:V2"/>
    <mergeCell ref="W1:W2"/>
    <mergeCell ref="X1:X2"/>
  </mergeCells>
  <conditionalFormatting sqref="K4:K32">
    <cfRule type="cellIs" dxfId="11" priority="1" operator="lessThan">
      <formula>0</formula>
    </cfRule>
  </conditionalFormatting>
  <conditionalFormatting sqref="M4:Z32">
    <cfRule type="cellIs" dxfId="10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C8064-F257-4286-92AD-43D78492E7D5}">
  <dimension ref="A1:Z33"/>
  <sheetViews>
    <sheetView zoomScale="80" zoomScaleNormal="80" workbookViewId="0">
      <selection activeCell="K4" sqref="K4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38" style="24" customWidth="1"/>
    <col min="5" max="5" width="8.140625" style="24" customWidth="1"/>
    <col min="6" max="6" width="13.7109375" style="24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5" customWidth="1"/>
    <col min="12" max="12" width="12.5703125" style="4" customWidth="1"/>
    <col min="13" max="13" width="12.5703125" style="5" customWidth="1"/>
    <col min="14" max="14" width="14" style="5" customWidth="1"/>
    <col min="15" max="26" width="12" style="5" customWidth="1"/>
    <col min="27" max="16384" width="9.7109375" style="2"/>
  </cols>
  <sheetData>
    <row r="1" spans="1:26" ht="33.75" customHeight="1" x14ac:dyDescent="0.25">
      <c r="A1" s="72" t="s">
        <v>59</v>
      </c>
      <c r="B1" s="73"/>
      <c r="C1" s="74"/>
      <c r="D1" s="72" t="s">
        <v>58</v>
      </c>
      <c r="E1" s="73"/>
      <c r="F1" s="73"/>
      <c r="G1" s="73"/>
      <c r="H1" s="73"/>
      <c r="I1" s="74"/>
      <c r="J1" s="71" t="s">
        <v>55</v>
      </c>
      <c r="K1" s="71"/>
      <c r="L1" s="71"/>
      <c r="M1" s="64" t="s">
        <v>56</v>
      </c>
      <c r="N1" s="64" t="s">
        <v>56</v>
      </c>
      <c r="O1" s="64" t="s">
        <v>56</v>
      </c>
      <c r="P1" s="64" t="s">
        <v>56</v>
      </c>
      <c r="Q1" s="64" t="s">
        <v>56</v>
      </c>
      <c r="R1" s="64" t="s">
        <v>56</v>
      </c>
      <c r="S1" s="64" t="s">
        <v>56</v>
      </c>
      <c r="T1" s="64" t="s">
        <v>56</v>
      </c>
      <c r="U1" s="64" t="s">
        <v>56</v>
      </c>
      <c r="V1" s="64" t="s">
        <v>56</v>
      </c>
      <c r="W1" s="64" t="s">
        <v>56</v>
      </c>
      <c r="X1" s="64" t="s">
        <v>56</v>
      </c>
      <c r="Y1" s="64" t="s">
        <v>56</v>
      </c>
      <c r="Z1" s="64" t="s">
        <v>56</v>
      </c>
    </row>
    <row r="2" spans="1:26" ht="30.75" customHeight="1" x14ac:dyDescent="0.25">
      <c r="A2" s="71" t="s">
        <v>69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s="3" customFormat="1" ht="48.2" customHeight="1" x14ac:dyDescent="0.2">
      <c r="A3" s="19" t="s">
        <v>5</v>
      </c>
      <c r="B3" s="19" t="s">
        <v>47</v>
      </c>
      <c r="C3" s="19" t="s">
        <v>3</v>
      </c>
      <c r="D3" s="19" t="s">
        <v>64</v>
      </c>
      <c r="E3" s="19" t="s">
        <v>4</v>
      </c>
      <c r="F3" s="19" t="s">
        <v>50</v>
      </c>
      <c r="G3" s="19" t="s">
        <v>48</v>
      </c>
      <c r="H3" s="19" t="s">
        <v>49</v>
      </c>
      <c r="I3" s="19" t="s">
        <v>60</v>
      </c>
      <c r="J3" s="20" t="s">
        <v>6</v>
      </c>
      <c r="K3" s="21" t="s">
        <v>0</v>
      </c>
      <c r="L3" s="18" t="s">
        <v>2</v>
      </c>
      <c r="M3" s="18" t="s">
        <v>1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</row>
    <row r="4" spans="1:26" s="3" customFormat="1" ht="30.2" customHeight="1" x14ac:dyDescent="0.25">
      <c r="A4" s="65">
        <v>1</v>
      </c>
      <c r="B4" s="68" t="s">
        <v>57</v>
      </c>
      <c r="C4" s="40">
        <v>1</v>
      </c>
      <c r="D4" s="42" t="s">
        <v>15</v>
      </c>
      <c r="E4" s="27" t="s">
        <v>61</v>
      </c>
      <c r="F4" s="27" t="s">
        <v>43</v>
      </c>
      <c r="G4" s="33" t="s">
        <v>46</v>
      </c>
      <c r="H4" s="33" t="s">
        <v>51</v>
      </c>
      <c r="I4" s="41">
        <v>16.48</v>
      </c>
      <c r="J4" s="58">
        <v>240</v>
      </c>
      <c r="K4" s="56">
        <f t="shared" ref="K4:K32" si="0">J4-(SUM(M4:U4))</f>
        <v>240</v>
      </c>
      <c r="L4" s="23" t="str">
        <f t="shared" ref="L4:L32" si="1">IF(K4&lt;0,"ATENÇÃO","OK")</f>
        <v>OK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s="3" customFormat="1" ht="30.2" customHeight="1" x14ac:dyDescent="0.25">
      <c r="A5" s="66"/>
      <c r="B5" s="69"/>
      <c r="C5" s="40">
        <v>2</v>
      </c>
      <c r="D5" s="36" t="s">
        <v>16</v>
      </c>
      <c r="E5" s="27" t="s">
        <v>61</v>
      </c>
      <c r="F5" s="27" t="s">
        <v>43</v>
      </c>
      <c r="G5" s="33" t="s">
        <v>46</v>
      </c>
      <c r="H5" s="33" t="s">
        <v>51</v>
      </c>
      <c r="I5" s="41">
        <v>17.55</v>
      </c>
      <c r="J5" s="58">
        <v>0</v>
      </c>
      <c r="K5" s="56">
        <f t="shared" si="0"/>
        <v>0</v>
      </c>
      <c r="L5" s="23" t="str">
        <f t="shared" si="1"/>
        <v>OK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s="3" customFormat="1" ht="30.2" customHeight="1" x14ac:dyDescent="0.25">
      <c r="A6" s="66"/>
      <c r="B6" s="69"/>
      <c r="C6" s="40">
        <v>3</v>
      </c>
      <c r="D6" s="36" t="s">
        <v>17</v>
      </c>
      <c r="E6" s="27" t="s">
        <v>61</v>
      </c>
      <c r="F6" s="27" t="s">
        <v>43</v>
      </c>
      <c r="G6" s="33" t="s">
        <v>46</v>
      </c>
      <c r="H6" s="33" t="s">
        <v>51</v>
      </c>
      <c r="I6" s="41">
        <v>22.94</v>
      </c>
      <c r="J6" s="58">
        <v>0</v>
      </c>
      <c r="K6" s="56">
        <f t="shared" si="0"/>
        <v>0</v>
      </c>
      <c r="L6" s="23" t="str">
        <f t="shared" si="1"/>
        <v>OK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3" customFormat="1" ht="30.2" customHeight="1" x14ac:dyDescent="0.25">
      <c r="A7" s="66"/>
      <c r="B7" s="69"/>
      <c r="C7" s="40">
        <v>4</v>
      </c>
      <c r="D7" s="42" t="s">
        <v>18</v>
      </c>
      <c r="E7" s="27" t="s">
        <v>61</v>
      </c>
      <c r="F7" s="27" t="s">
        <v>43</v>
      </c>
      <c r="G7" s="33" t="s">
        <v>46</v>
      </c>
      <c r="H7" s="33" t="s">
        <v>51</v>
      </c>
      <c r="I7" s="41">
        <v>8.75</v>
      </c>
      <c r="J7" s="34">
        <v>100</v>
      </c>
      <c r="K7" s="56">
        <f t="shared" si="0"/>
        <v>100</v>
      </c>
      <c r="L7" s="23" t="str">
        <f t="shared" si="1"/>
        <v>OK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3" customFormat="1" ht="30.2" customHeight="1" x14ac:dyDescent="0.25">
      <c r="A8" s="66"/>
      <c r="B8" s="69"/>
      <c r="C8" s="40">
        <v>5</v>
      </c>
      <c r="D8" s="37" t="s">
        <v>19</v>
      </c>
      <c r="E8" s="27" t="s">
        <v>61</v>
      </c>
      <c r="F8" s="27" t="s">
        <v>43</v>
      </c>
      <c r="G8" s="33" t="s">
        <v>46</v>
      </c>
      <c r="H8" s="33" t="s">
        <v>51</v>
      </c>
      <c r="I8" s="41">
        <v>12.17</v>
      </c>
      <c r="J8" s="58">
        <v>10</v>
      </c>
      <c r="K8" s="56">
        <f t="shared" si="0"/>
        <v>10</v>
      </c>
      <c r="L8" s="23" t="str">
        <f t="shared" si="1"/>
        <v>OK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s="3" customFormat="1" ht="30.2" customHeight="1" x14ac:dyDescent="0.25">
      <c r="A9" s="66"/>
      <c r="B9" s="69"/>
      <c r="C9" s="40">
        <v>6</v>
      </c>
      <c r="D9" s="42" t="s">
        <v>20</v>
      </c>
      <c r="E9" s="27" t="s">
        <v>61</v>
      </c>
      <c r="F9" s="27" t="s">
        <v>43</v>
      </c>
      <c r="G9" s="33" t="s">
        <v>46</v>
      </c>
      <c r="H9" s="33" t="s">
        <v>51</v>
      </c>
      <c r="I9" s="41">
        <v>7.86</v>
      </c>
      <c r="J9" s="58">
        <v>0</v>
      </c>
      <c r="K9" s="56">
        <f t="shared" si="0"/>
        <v>0</v>
      </c>
      <c r="L9" s="23" t="str">
        <f t="shared" si="1"/>
        <v>OK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s="3" customFormat="1" ht="30.2" customHeight="1" x14ac:dyDescent="0.25">
      <c r="A10" s="66"/>
      <c r="B10" s="69"/>
      <c r="C10" s="40">
        <v>7</v>
      </c>
      <c r="D10" s="42" t="s">
        <v>21</v>
      </c>
      <c r="E10" s="27" t="s">
        <v>61</v>
      </c>
      <c r="F10" s="27" t="s">
        <v>43</v>
      </c>
      <c r="G10" s="33" t="s">
        <v>46</v>
      </c>
      <c r="H10" s="33" t="s">
        <v>51</v>
      </c>
      <c r="I10" s="41">
        <v>12.57</v>
      </c>
      <c r="J10" s="58">
        <v>0</v>
      </c>
      <c r="K10" s="56">
        <f t="shared" si="0"/>
        <v>0</v>
      </c>
      <c r="L10" s="23" t="str">
        <f t="shared" si="1"/>
        <v>OK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s="3" customFormat="1" ht="30.2" customHeight="1" x14ac:dyDescent="0.25">
      <c r="A11" s="66"/>
      <c r="B11" s="69"/>
      <c r="C11" s="40">
        <v>8</v>
      </c>
      <c r="D11" s="42" t="s">
        <v>22</v>
      </c>
      <c r="E11" s="27" t="s">
        <v>61</v>
      </c>
      <c r="F11" s="27" t="s">
        <v>43</v>
      </c>
      <c r="G11" s="33" t="s">
        <v>46</v>
      </c>
      <c r="H11" s="33" t="s">
        <v>51</v>
      </c>
      <c r="I11" s="41">
        <v>11.61</v>
      </c>
      <c r="J11" s="58">
        <v>0</v>
      </c>
      <c r="K11" s="56">
        <f t="shared" si="0"/>
        <v>0</v>
      </c>
      <c r="L11" s="23" t="str">
        <f t="shared" si="1"/>
        <v>OK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s="3" customFormat="1" ht="30.2" customHeight="1" x14ac:dyDescent="0.25">
      <c r="A12" s="66"/>
      <c r="B12" s="69"/>
      <c r="C12" s="40">
        <v>9</v>
      </c>
      <c r="D12" s="42" t="s">
        <v>23</v>
      </c>
      <c r="E12" s="27" t="s">
        <v>61</v>
      </c>
      <c r="F12" s="27" t="s">
        <v>43</v>
      </c>
      <c r="G12" s="33" t="s">
        <v>46</v>
      </c>
      <c r="H12" s="33" t="s">
        <v>51</v>
      </c>
      <c r="I12" s="41">
        <v>11.17</v>
      </c>
      <c r="J12" s="58">
        <v>50</v>
      </c>
      <c r="K12" s="56">
        <f t="shared" si="0"/>
        <v>50</v>
      </c>
      <c r="L12" s="23" t="str">
        <f t="shared" si="1"/>
        <v>OK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s="3" customFormat="1" ht="30.2" customHeight="1" x14ac:dyDescent="0.25">
      <c r="A13" s="66"/>
      <c r="B13" s="69"/>
      <c r="C13" s="40">
        <v>10</v>
      </c>
      <c r="D13" s="42" t="s">
        <v>24</v>
      </c>
      <c r="E13" s="27" t="s">
        <v>61</v>
      </c>
      <c r="F13" s="27" t="s">
        <v>43</v>
      </c>
      <c r="G13" s="33" t="s">
        <v>46</v>
      </c>
      <c r="H13" s="33" t="s">
        <v>51</v>
      </c>
      <c r="I13" s="41">
        <v>8.84</v>
      </c>
      <c r="J13" s="34">
        <v>100</v>
      </c>
      <c r="K13" s="56">
        <f t="shared" si="0"/>
        <v>100</v>
      </c>
      <c r="L13" s="23" t="str">
        <f t="shared" si="1"/>
        <v>OK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s="3" customFormat="1" ht="30.2" customHeight="1" x14ac:dyDescent="0.25">
      <c r="A14" s="66"/>
      <c r="B14" s="69"/>
      <c r="C14" s="40">
        <v>11</v>
      </c>
      <c r="D14" s="38" t="s">
        <v>25</v>
      </c>
      <c r="E14" s="28" t="s">
        <v>61</v>
      </c>
      <c r="F14" s="27" t="s">
        <v>43</v>
      </c>
      <c r="G14" s="33" t="s">
        <v>46</v>
      </c>
      <c r="H14" s="33" t="s">
        <v>51</v>
      </c>
      <c r="I14" s="41">
        <v>8.84</v>
      </c>
      <c r="J14" s="58">
        <v>0</v>
      </c>
      <c r="K14" s="56">
        <f t="shared" si="0"/>
        <v>0</v>
      </c>
      <c r="L14" s="23" t="str">
        <f t="shared" si="1"/>
        <v>OK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s="3" customFormat="1" ht="30.2" customHeight="1" x14ac:dyDescent="0.25">
      <c r="A15" s="66"/>
      <c r="B15" s="69"/>
      <c r="C15" s="40">
        <v>12</v>
      </c>
      <c r="D15" s="42" t="s">
        <v>26</v>
      </c>
      <c r="E15" s="27" t="s">
        <v>40</v>
      </c>
      <c r="F15" s="27" t="s">
        <v>43</v>
      </c>
      <c r="G15" s="33" t="s">
        <v>46</v>
      </c>
      <c r="H15" s="33" t="s">
        <v>52</v>
      </c>
      <c r="I15" s="41">
        <v>20.13</v>
      </c>
      <c r="J15" s="58">
        <v>100</v>
      </c>
      <c r="K15" s="56">
        <f t="shared" si="0"/>
        <v>100</v>
      </c>
      <c r="L15" s="23" t="str">
        <f t="shared" si="1"/>
        <v>OK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3" customFormat="1" ht="30.2" customHeight="1" x14ac:dyDescent="0.25">
      <c r="A16" s="66"/>
      <c r="B16" s="69"/>
      <c r="C16" s="40">
        <v>13</v>
      </c>
      <c r="D16" s="36" t="s">
        <v>27</v>
      </c>
      <c r="E16" s="27" t="s">
        <v>61</v>
      </c>
      <c r="F16" s="27" t="s">
        <v>43</v>
      </c>
      <c r="G16" s="33" t="s">
        <v>46</v>
      </c>
      <c r="H16" s="33" t="s">
        <v>51</v>
      </c>
      <c r="I16" s="41">
        <v>8.99</v>
      </c>
      <c r="J16" s="58">
        <v>0</v>
      </c>
      <c r="K16" s="56">
        <f t="shared" si="0"/>
        <v>0</v>
      </c>
      <c r="L16" s="23" t="str">
        <f t="shared" si="1"/>
        <v>OK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s="3" customFormat="1" ht="30.2" customHeight="1" x14ac:dyDescent="0.25">
      <c r="A17" s="66"/>
      <c r="B17" s="69"/>
      <c r="C17" s="40">
        <v>14</v>
      </c>
      <c r="D17" s="36" t="s">
        <v>28</v>
      </c>
      <c r="E17" s="28" t="s">
        <v>61</v>
      </c>
      <c r="F17" s="27" t="s">
        <v>43</v>
      </c>
      <c r="G17" s="33" t="s">
        <v>46</v>
      </c>
      <c r="H17" s="33" t="s">
        <v>51</v>
      </c>
      <c r="I17" s="41">
        <v>10.44</v>
      </c>
      <c r="J17" s="58">
        <v>0</v>
      </c>
      <c r="K17" s="56">
        <f t="shared" si="0"/>
        <v>0</v>
      </c>
      <c r="L17" s="23" t="str">
        <f t="shared" si="1"/>
        <v>OK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s="3" customFormat="1" ht="30.2" customHeight="1" x14ac:dyDescent="0.25">
      <c r="A18" s="66"/>
      <c r="B18" s="69"/>
      <c r="C18" s="40">
        <v>15</v>
      </c>
      <c r="D18" s="39" t="s">
        <v>62</v>
      </c>
      <c r="E18" s="27" t="s">
        <v>61</v>
      </c>
      <c r="F18" s="27" t="s">
        <v>43</v>
      </c>
      <c r="G18" s="33" t="s">
        <v>46</v>
      </c>
      <c r="H18" s="33" t="s">
        <v>51</v>
      </c>
      <c r="I18" s="41">
        <v>4.68</v>
      </c>
      <c r="J18" s="58">
        <v>100</v>
      </c>
      <c r="K18" s="56">
        <f t="shared" si="0"/>
        <v>100</v>
      </c>
      <c r="L18" s="23" t="str">
        <f t="shared" si="1"/>
        <v>OK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s="3" customFormat="1" ht="30.2" customHeight="1" x14ac:dyDescent="0.25">
      <c r="A19" s="66"/>
      <c r="B19" s="69"/>
      <c r="C19" s="40">
        <v>16</v>
      </c>
      <c r="D19" s="42" t="s">
        <v>29</v>
      </c>
      <c r="E19" s="27" t="s">
        <v>61</v>
      </c>
      <c r="F19" s="27" t="s">
        <v>43</v>
      </c>
      <c r="G19" s="33" t="s">
        <v>46</v>
      </c>
      <c r="H19" s="33" t="s">
        <v>51</v>
      </c>
      <c r="I19" s="41">
        <v>30.01</v>
      </c>
      <c r="J19" s="58">
        <v>0</v>
      </c>
      <c r="K19" s="57">
        <f t="shared" si="0"/>
        <v>0</v>
      </c>
      <c r="L19" s="23" t="str">
        <f t="shared" si="1"/>
        <v>OK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s="3" customFormat="1" ht="30.2" customHeight="1" x14ac:dyDescent="0.25">
      <c r="A20" s="66"/>
      <c r="B20" s="69"/>
      <c r="C20" s="40">
        <v>17</v>
      </c>
      <c r="D20" s="38" t="s">
        <v>30</v>
      </c>
      <c r="E20" s="27" t="s">
        <v>61</v>
      </c>
      <c r="F20" s="27" t="s">
        <v>43</v>
      </c>
      <c r="G20" s="33" t="s">
        <v>46</v>
      </c>
      <c r="H20" s="33" t="s">
        <v>51</v>
      </c>
      <c r="I20" s="41">
        <v>12.17</v>
      </c>
      <c r="J20" s="58">
        <v>0</v>
      </c>
      <c r="K20" s="56">
        <f t="shared" si="0"/>
        <v>0</v>
      </c>
      <c r="L20" s="23" t="str">
        <f t="shared" si="1"/>
        <v>OK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s="3" customFormat="1" ht="30.2" customHeight="1" x14ac:dyDescent="0.25">
      <c r="A21" s="66"/>
      <c r="B21" s="69"/>
      <c r="C21" s="40">
        <v>18</v>
      </c>
      <c r="D21" s="39" t="s">
        <v>31</v>
      </c>
      <c r="E21" s="27" t="s">
        <v>42</v>
      </c>
      <c r="F21" s="27" t="s">
        <v>43</v>
      </c>
      <c r="G21" s="33" t="s">
        <v>46</v>
      </c>
      <c r="H21" s="33" t="s">
        <v>53</v>
      </c>
      <c r="I21" s="41">
        <v>36.78</v>
      </c>
      <c r="J21" s="58">
        <v>100</v>
      </c>
      <c r="K21" s="56">
        <f t="shared" si="0"/>
        <v>100</v>
      </c>
      <c r="L21" s="23" t="str">
        <f t="shared" si="1"/>
        <v>OK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s="3" customFormat="1" ht="45" x14ac:dyDescent="0.25">
      <c r="A22" s="66"/>
      <c r="B22" s="69"/>
      <c r="C22" s="40">
        <v>19</v>
      </c>
      <c r="D22" s="39" t="s">
        <v>32</v>
      </c>
      <c r="E22" s="27" t="s">
        <v>40</v>
      </c>
      <c r="F22" s="27" t="s">
        <v>43</v>
      </c>
      <c r="G22" s="33" t="s">
        <v>46</v>
      </c>
      <c r="H22" s="33" t="s">
        <v>52</v>
      </c>
      <c r="I22" s="41">
        <v>22</v>
      </c>
      <c r="J22" s="34">
        <v>20</v>
      </c>
      <c r="K22" s="56">
        <f t="shared" si="0"/>
        <v>20</v>
      </c>
      <c r="L22" s="23" t="str">
        <f t="shared" si="1"/>
        <v>OK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s="3" customFormat="1" ht="30.2" customHeight="1" x14ac:dyDescent="0.25">
      <c r="A23" s="66"/>
      <c r="B23" s="69"/>
      <c r="C23" s="40">
        <v>20</v>
      </c>
      <c r="D23" s="36" t="s">
        <v>33</v>
      </c>
      <c r="E23" s="27" t="s">
        <v>61</v>
      </c>
      <c r="F23" s="27" t="s">
        <v>43</v>
      </c>
      <c r="G23" s="33" t="s">
        <v>46</v>
      </c>
      <c r="H23" s="33" t="s">
        <v>51</v>
      </c>
      <c r="I23" s="41">
        <v>8.14</v>
      </c>
      <c r="J23" s="58">
        <v>0</v>
      </c>
      <c r="K23" s="56">
        <f t="shared" si="0"/>
        <v>0</v>
      </c>
      <c r="L23" s="23" t="str">
        <f t="shared" si="1"/>
        <v>OK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s="3" customFormat="1" ht="30.2" customHeight="1" x14ac:dyDescent="0.25">
      <c r="A24" s="66"/>
      <c r="B24" s="69"/>
      <c r="C24" s="40">
        <v>21</v>
      </c>
      <c r="D24" s="42" t="s">
        <v>44</v>
      </c>
      <c r="E24" s="28" t="s">
        <v>61</v>
      </c>
      <c r="F24" s="27" t="s">
        <v>43</v>
      </c>
      <c r="G24" s="33" t="s">
        <v>46</v>
      </c>
      <c r="H24" s="33" t="s">
        <v>51</v>
      </c>
      <c r="I24" s="41">
        <v>8.84</v>
      </c>
      <c r="J24" s="58">
        <v>0</v>
      </c>
      <c r="K24" s="56">
        <f t="shared" si="0"/>
        <v>0</v>
      </c>
      <c r="L24" s="23" t="str">
        <f t="shared" si="1"/>
        <v>OK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s="3" customFormat="1" ht="30.2" customHeight="1" x14ac:dyDescent="0.25">
      <c r="A25" s="66"/>
      <c r="B25" s="69"/>
      <c r="C25" s="40">
        <v>22</v>
      </c>
      <c r="D25" s="42" t="s">
        <v>31</v>
      </c>
      <c r="E25" s="28" t="s">
        <v>41</v>
      </c>
      <c r="F25" s="27" t="s">
        <v>43</v>
      </c>
      <c r="G25" s="33" t="s">
        <v>46</v>
      </c>
      <c r="H25" s="33" t="s">
        <v>52</v>
      </c>
      <c r="I25" s="41">
        <v>21.82</v>
      </c>
      <c r="J25" s="58">
        <v>50</v>
      </c>
      <c r="K25" s="56">
        <f t="shared" si="0"/>
        <v>50</v>
      </c>
      <c r="L25" s="23" t="str">
        <f t="shared" si="1"/>
        <v>OK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3" customFormat="1" ht="30.2" customHeight="1" x14ac:dyDescent="0.25">
      <c r="A26" s="66"/>
      <c r="B26" s="69"/>
      <c r="C26" s="40">
        <v>23</v>
      </c>
      <c r="D26" s="36" t="s">
        <v>34</v>
      </c>
      <c r="E26" s="28" t="s">
        <v>61</v>
      </c>
      <c r="F26" s="27" t="s">
        <v>43</v>
      </c>
      <c r="G26" s="33" t="s">
        <v>46</v>
      </c>
      <c r="H26" s="33" t="s">
        <v>51</v>
      </c>
      <c r="I26" s="41">
        <v>9.27</v>
      </c>
      <c r="J26" s="58">
        <v>0</v>
      </c>
      <c r="K26" s="56">
        <f t="shared" si="0"/>
        <v>0</v>
      </c>
      <c r="L26" s="23" t="str">
        <f t="shared" si="1"/>
        <v>OK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s="3" customFormat="1" ht="30.2" customHeight="1" x14ac:dyDescent="0.25">
      <c r="A27" s="66"/>
      <c r="B27" s="69"/>
      <c r="C27" s="40">
        <v>24</v>
      </c>
      <c r="D27" s="36" t="s">
        <v>35</v>
      </c>
      <c r="E27" s="28" t="s">
        <v>61</v>
      </c>
      <c r="F27" s="27" t="s">
        <v>43</v>
      </c>
      <c r="G27" s="33" t="s">
        <v>46</v>
      </c>
      <c r="H27" s="33" t="s">
        <v>51</v>
      </c>
      <c r="I27" s="41">
        <v>8.2200000000000006</v>
      </c>
      <c r="J27" s="58">
        <v>0</v>
      </c>
      <c r="K27" s="56">
        <f t="shared" si="0"/>
        <v>0</v>
      </c>
      <c r="L27" s="23" t="str">
        <f t="shared" si="1"/>
        <v>OK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s="3" customFormat="1" ht="30.2" customHeight="1" x14ac:dyDescent="0.25">
      <c r="A28" s="66"/>
      <c r="B28" s="69"/>
      <c r="C28" s="40">
        <v>25</v>
      </c>
      <c r="D28" s="36" t="s">
        <v>36</v>
      </c>
      <c r="E28" s="28" t="s">
        <v>61</v>
      </c>
      <c r="F28" s="27" t="s">
        <v>43</v>
      </c>
      <c r="G28" s="33" t="s">
        <v>46</v>
      </c>
      <c r="H28" s="33" t="s">
        <v>63</v>
      </c>
      <c r="I28" s="41">
        <v>7.92</v>
      </c>
      <c r="J28" s="58">
        <v>0</v>
      </c>
      <c r="K28" s="56">
        <f t="shared" si="0"/>
        <v>0</v>
      </c>
      <c r="L28" s="23" t="str">
        <f t="shared" si="1"/>
        <v>OK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s="3" customFormat="1" ht="30.2" customHeight="1" x14ac:dyDescent="0.25">
      <c r="A29" s="66"/>
      <c r="B29" s="69"/>
      <c r="C29" s="40">
        <v>26</v>
      </c>
      <c r="D29" s="36" t="s">
        <v>37</v>
      </c>
      <c r="E29" s="28" t="s">
        <v>61</v>
      </c>
      <c r="F29" s="27" t="s">
        <v>43</v>
      </c>
      <c r="G29" s="33" t="s">
        <v>46</v>
      </c>
      <c r="H29" s="33" t="s">
        <v>51</v>
      </c>
      <c r="I29" s="41">
        <v>11.79</v>
      </c>
      <c r="J29" s="58">
        <v>0</v>
      </c>
      <c r="K29" s="56">
        <f t="shared" si="0"/>
        <v>0</v>
      </c>
      <c r="L29" s="23" t="str">
        <f t="shared" si="1"/>
        <v>OK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s="3" customFormat="1" ht="30.2" customHeight="1" x14ac:dyDescent="0.25">
      <c r="A30" s="66"/>
      <c r="B30" s="69"/>
      <c r="C30" s="40">
        <v>27</v>
      </c>
      <c r="D30" s="36" t="s">
        <v>38</v>
      </c>
      <c r="E30" s="28" t="s">
        <v>61</v>
      </c>
      <c r="F30" s="27" t="s">
        <v>43</v>
      </c>
      <c r="G30" s="33" t="s">
        <v>46</v>
      </c>
      <c r="H30" s="33" t="s">
        <v>51</v>
      </c>
      <c r="I30" s="41">
        <v>15.54</v>
      </c>
      <c r="J30" s="58">
        <v>0</v>
      </c>
      <c r="K30" s="56">
        <f t="shared" si="0"/>
        <v>0</v>
      </c>
      <c r="L30" s="23" t="str">
        <f t="shared" si="1"/>
        <v>OK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s="3" customFormat="1" ht="30.2" customHeight="1" x14ac:dyDescent="0.25">
      <c r="A31" s="66"/>
      <c r="B31" s="69"/>
      <c r="C31" s="40">
        <v>28</v>
      </c>
      <c r="D31" s="36" t="s">
        <v>39</v>
      </c>
      <c r="E31" s="28" t="s">
        <v>42</v>
      </c>
      <c r="F31" s="27" t="s">
        <v>43</v>
      </c>
      <c r="G31" s="33" t="s">
        <v>46</v>
      </c>
      <c r="H31" s="33" t="s">
        <v>53</v>
      </c>
      <c r="I31" s="41">
        <v>15.45</v>
      </c>
      <c r="J31" s="58">
        <v>100</v>
      </c>
      <c r="K31" s="56">
        <f t="shared" si="0"/>
        <v>100</v>
      </c>
      <c r="L31" s="23" t="str">
        <f t="shared" si="1"/>
        <v>OK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s="3" customFormat="1" ht="30.2" customHeight="1" x14ac:dyDescent="0.25">
      <c r="A32" s="67"/>
      <c r="B32" s="70"/>
      <c r="C32" s="40">
        <v>29</v>
      </c>
      <c r="D32" s="36" t="s">
        <v>45</v>
      </c>
      <c r="E32" s="28" t="s">
        <v>61</v>
      </c>
      <c r="F32" s="27" t="s">
        <v>43</v>
      </c>
      <c r="G32" s="33" t="s">
        <v>46</v>
      </c>
      <c r="H32" s="33" t="s">
        <v>51</v>
      </c>
      <c r="I32" s="41">
        <v>16.760000000000002</v>
      </c>
      <c r="J32" s="58">
        <v>6</v>
      </c>
      <c r="K32" s="56">
        <f t="shared" si="0"/>
        <v>6</v>
      </c>
      <c r="L32" s="23" t="str">
        <f t="shared" si="1"/>
        <v>OK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9:26" x14ac:dyDescent="0.25">
      <c r="I33" s="31"/>
      <c r="J33" s="43">
        <f>SUM(J4:J32)</f>
        <v>976</v>
      </c>
      <c r="M33" s="30">
        <f>SUMPRODUCT($I$4:$I$32,M4:M32)</f>
        <v>0</v>
      </c>
      <c r="N33" s="30">
        <f t="shared" ref="N33:Z33" si="2">SUMPRODUCT($I$4:$I$32,N4:N32)</f>
        <v>0</v>
      </c>
      <c r="O33" s="30">
        <f t="shared" si="2"/>
        <v>0</v>
      </c>
      <c r="P33" s="30">
        <f t="shared" si="2"/>
        <v>0</v>
      </c>
      <c r="Q33" s="30">
        <f t="shared" si="2"/>
        <v>0</v>
      </c>
      <c r="R33" s="30">
        <f t="shared" si="2"/>
        <v>0</v>
      </c>
      <c r="S33" s="30">
        <f t="shared" si="2"/>
        <v>0</v>
      </c>
      <c r="T33" s="30">
        <f t="shared" si="2"/>
        <v>0</v>
      </c>
      <c r="U33" s="30">
        <f t="shared" si="2"/>
        <v>0</v>
      </c>
      <c r="V33" s="30">
        <f t="shared" si="2"/>
        <v>0</v>
      </c>
      <c r="W33" s="30">
        <f t="shared" si="2"/>
        <v>0</v>
      </c>
      <c r="X33" s="30">
        <f t="shared" si="2"/>
        <v>0</v>
      </c>
      <c r="Y33" s="30">
        <f t="shared" si="2"/>
        <v>0</v>
      </c>
      <c r="Z33" s="30">
        <f t="shared" si="2"/>
        <v>0</v>
      </c>
    </row>
  </sheetData>
  <mergeCells count="20">
    <mergeCell ref="Y1:Y2"/>
    <mergeCell ref="Z1:Z2"/>
    <mergeCell ref="A2:L2"/>
    <mergeCell ref="P1:P2"/>
    <mergeCell ref="Q1:Q2"/>
    <mergeCell ref="R1:R2"/>
    <mergeCell ref="S1:S2"/>
    <mergeCell ref="T1:T2"/>
    <mergeCell ref="U1:U2"/>
    <mergeCell ref="A1:C1"/>
    <mergeCell ref="D1:I1"/>
    <mergeCell ref="J1:L1"/>
    <mergeCell ref="M1:M2"/>
    <mergeCell ref="N1:N2"/>
    <mergeCell ref="O1:O2"/>
    <mergeCell ref="A4:A32"/>
    <mergeCell ref="B4:B32"/>
    <mergeCell ref="V1:V2"/>
    <mergeCell ref="W1:W2"/>
    <mergeCell ref="X1:X2"/>
  </mergeCells>
  <conditionalFormatting sqref="K4:K32">
    <cfRule type="cellIs" dxfId="9" priority="1" operator="lessThan">
      <formula>0</formula>
    </cfRule>
  </conditionalFormatting>
  <conditionalFormatting sqref="M4:Z32">
    <cfRule type="cellIs" dxfId="8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EFBA9-576D-4B0A-B873-179B4F98A65E}">
  <dimension ref="A1:Z33"/>
  <sheetViews>
    <sheetView zoomScale="80" zoomScaleNormal="80" workbookViewId="0">
      <selection activeCell="K4" sqref="K4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38" style="24" customWidth="1"/>
    <col min="5" max="5" width="8.140625" style="24" customWidth="1"/>
    <col min="6" max="6" width="13.7109375" style="24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5" customWidth="1"/>
    <col min="12" max="12" width="12.5703125" style="4" customWidth="1"/>
    <col min="13" max="13" width="12.5703125" style="5" customWidth="1"/>
    <col min="14" max="14" width="14" style="5" customWidth="1"/>
    <col min="15" max="26" width="12" style="5" customWidth="1"/>
    <col min="27" max="16384" width="9.7109375" style="2"/>
  </cols>
  <sheetData>
    <row r="1" spans="1:26" ht="33.75" customHeight="1" x14ac:dyDescent="0.25">
      <c r="A1" s="72" t="s">
        <v>59</v>
      </c>
      <c r="B1" s="73"/>
      <c r="C1" s="74"/>
      <c r="D1" s="72" t="s">
        <v>58</v>
      </c>
      <c r="E1" s="73"/>
      <c r="F1" s="73"/>
      <c r="G1" s="73"/>
      <c r="H1" s="73"/>
      <c r="I1" s="74"/>
      <c r="J1" s="71" t="s">
        <v>55</v>
      </c>
      <c r="K1" s="71"/>
      <c r="L1" s="71"/>
      <c r="M1" s="64" t="s">
        <v>56</v>
      </c>
      <c r="N1" s="64" t="s">
        <v>56</v>
      </c>
      <c r="O1" s="64" t="s">
        <v>56</v>
      </c>
      <c r="P1" s="64" t="s">
        <v>56</v>
      </c>
      <c r="Q1" s="64" t="s">
        <v>56</v>
      </c>
      <c r="R1" s="64" t="s">
        <v>56</v>
      </c>
      <c r="S1" s="64" t="s">
        <v>56</v>
      </c>
      <c r="T1" s="64" t="s">
        <v>56</v>
      </c>
      <c r="U1" s="64" t="s">
        <v>56</v>
      </c>
      <c r="V1" s="64" t="s">
        <v>56</v>
      </c>
      <c r="W1" s="64" t="s">
        <v>56</v>
      </c>
      <c r="X1" s="64" t="s">
        <v>56</v>
      </c>
      <c r="Y1" s="64" t="s">
        <v>56</v>
      </c>
      <c r="Z1" s="64" t="s">
        <v>56</v>
      </c>
    </row>
    <row r="2" spans="1:26" ht="30.75" customHeight="1" x14ac:dyDescent="0.25">
      <c r="A2" s="71" t="s">
        <v>70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s="3" customFormat="1" ht="48.2" customHeight="1" x14ac:dyDescent="0.2">
      <c r="A3" s="19" t="s">
        <v>5</v>
      </c>
      <c r="B3" s="19" t="s">
        <v>47</v>
      </c>
      <c r="C3" s="19" t="s">
        <v>3</v>
      </c>
      <c r="D3" s="19" t="s">
        <v>64</v>
      </c>
      <c r="E3" s="19" t="s">
        <v>4</v>
      </c>
      <c r="F3" s="19" t="s">
        <v>50</v>
      </c>
      <c r="G3" s="19" t="s">
        <v>48</v>
      </c>
      <c r="H3" s="19" t="s">
        <v>49</v>
      </c>
      <c r="I3" s="19" t="s">
        <v>60</v>
      </c>
      <c r="J3" s="20" t="s">
        <v>6</v>
      </c>
      <c r="K3" s="21" t="s">
        <v>0</v>
      </c>
      <c r="L3" s="18" t="s">
        <v>2</v>
      </c>
      <c r="M3" s="18" t="s">
        <v>1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</row>
    <row r="4" spans="1:26" s="3" customFormat="1" ht="30.2" customHeight="1" x14ac:dyDescent="0.25">
      <c r="A4" s="65">
        <v>1</v>
      </c>
      <c r="B4" s="68" t="s">
        <v>57</v>
      </c>
      <c r="C4" s="40">
        <v>1</v>
      </c>
      <c r="D4" s="42" t="s">
        <v>15</v>
      </c>
      <c r="E4" s="27" t="s">
        <v>61</v>
      </c>
      <c r="F4" s="27" t="s">
        <v>43</v>
      </c>
      <c r="G4" s="33" t="s">
        <v>46</v>
      </c>
      <c r="H4" s="33" t="s">
        <v>51</v>
      </c>
      <c r="I4" s="41">
        <v>16.48</v>
      </c>
      <c r="J4" s="58">
        <v>80</v>
      </c>
      <c r="K4" s="56">
        <f t="shared" ref="K4:K32" si="0">J4-(SUM(M4:U4))</f>
        <v>80</v>
      </c>
      <c r="L4" s="23" t="str">
        <f t="shared" ref="L4:L32" si="1">IF(K4&lt;0,"ATENÇÃO","OK")</f>
        <v>OK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s="3" customFormat="1" ht="30.2" customHeight="1" x14ac:dyDescent="0.25">
      <c r="A5" s="66"/>
      <c r="B5" s="69"/>
      <c r="C5" s="40">
        <v>2</v>
      </c>
      <c r="D5" s="36" t="s">
        <v>16</v>
      </c>
      <c r="E5" s="27" t="s">
        <v>61</v>
      </c>
      <c r="F5" s="27" t="s">
        <v>43</v>
      </c>
      <c r="G5" s="33" t="s">
        <v>46</v>
      </c>
      <c r="H5" s="33" t="s">
        <v>51</v>
      </c>
      <c r="I5" s="41">
        <v>17.55</v>
      </c>
      <c r="J5" s="58">
        <v>10</v>
      </c>
      <c r="K5" s="56">
        <f t="shared" si="0"/>
        <v>10</v>
      </c>
      <c r="L5" s="23" t="str">
        <f t="shared" si="1"/>
        <v>OK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s="3" customFormat="1" ht="30.2" customHeight="1" x14ac:dyDescent="0.25">
      <c r="A6" s="66"/>
      <c r="B6" s="69"/>
      <c r="C6" s="40">
        <v>3</v>
      </c>
      <c r="D6" s="36" t="s">
        <v>17</v>
      </c>
      <c r="E6" s="27" t="s">
        <v>61</v>
      </c>
      <c r="F6" s="27" t="s">
        <v>43</v>
      </c>
      <c r="G6" s="33" t="s">
        <v>46</v>
      </c>
      <c r="H6" s="33" t="s">
        <v>51</v>
      </c>
      <c r="I6" s="41">
        <v>22.94</v>
      </c>
      <c r="J6" s="58">
        <v>0</v>
      </c>
      <c r="K6" s="56">
        <f t="shared" si="0"/>
        <v>0</v>
      </c>
      <c r="L6" s="23" t="str">
        <f t="shared" si="1"/>
        <v>OK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3" customFormat="1" ht="30.2" customHeight="1" x14ac:dyDescent="0.25">
      <c r="A7" s="66"/>
      <c r="B7" s="69"/>
      <c r="C7" s="40">
        <v>4</v>
      </c>
      <c r="D7" s="42" t="s">
        <v>18</v>
      </c>
      <c r="E7" s="27" t="s">
        <v>61</v>
      </c>
      <c r="F7" s="27" t="s">
        <v>43</v>
      </c>
      <c r="G7" s="33" t="s">
        <v>46</v>
      </c>
      <c r="H7" s="33" t="s">
        <v>51</v>
      </c>
      <c r="I7" s="41">
        <v>8.75</v>
      </c>
      <c r="J7" s="34">
        <v>90</v>
      </c>
      <c r="K7" s="56">
        <f t="shared" si="0"/>
        <v>90</v>
      </c>
      <c r="L7" s="23" t="str">
        <f t="shared" si="1"/>
        <v>OK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3" customFormat="1" ht="30.2" customHeight="1" x14ac:dyDescent="0.25">
      <c r="A8" s="66"/>
      <c r="B8" s="69"/>
      <c r="C8" s="40">
        <v>5</v>
      </c>
      <c r="D8" s="37" t="s">
        <v>19</v>
      </c>
      <c r="E8" s="27" t="s">
        <v>61</v>
      </c>
      <c r="F8" s="27" t="s">
        <v>43</v>
      </c>
      <c r="G8" s="33" t="s">
        <v>46</v>
      </c>
      <c r="H8" s="33" t="s">
        <v>51</v>
      </c>
      <c r="I8" s="41">
        <v>12.17</v>
      </c>
      <c r="J8" s="58">
        <v>15</v>
      </c>
      <c r="K8" s="56">
        <f t="shared" si="0"/>
        <v>15</v>
      </c>
      <c r="L8" s="23" t="str">
        <f t="shared" si="1"/>
        <v>OK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s="3" customFormat="1" ht="30.2" customHeight="1" x14ac:dyDescent="0.25">
      <c r="A9" s="66"/>
      <c r="B9" s="69"/>
      <c r="C9" s="40">
        <v>6</v>
      </c>
      <c r="D9" s="42" t="s">
        <v>20</v>
      </c>
      <c r="E9" s="27" t="s">
        <v>61</v>
      </c>
      <c r="F9" s="27" t="s">
        <v>43</v>
      </c>
      <c r="G9" s="33" t="s">
        <v>46</v>
      </c>
      <c r="H9" s="33" t="s">
        <v>51</v>
      </c>
      <c r="I9" s="41">
        <v>7.86</v>
      </c>
      <c r="J9" s="58">
        <v>65</v>
      </c>
      <c r="K9" s="56">
        <f t="shared" si="0"/>
        <v>65</v>
      </c>
      <c r="L9" s="23" t="str">
        <f t="shared" si="1"/>
        <v>OK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s="3" customFormat="1" ht="30.2" customHeight="1" x14ac:dyDescent="0.25">
      <c r="A10" s="66"/>
      <c r="B10" s="69"/>
      <c r="C10" s="40">
        <v>7</v>
      </c>
      <c r="D10" s="42" t="s">
        <v>21</v>
      </c>
      <c r="E10" s="27" t="s">
        <v>61</v>
      </c>
      <c r="F10" s="27" t="s">
        <v>43</v>
      </c>
      <c r="G10" s="33" t="s">
        <v>46</v>
      </c>
      <c r="H10" s="33" t="s">
        <v>51</v>
      </c>
      <c r="I10" s="41">
        <v>12.57</v>
      </c>
      <c r="J10" s="58">
        <v>200</v>
      </c>
      <c r="K10" s="56">
        <f t="shared" si="0"/>
        <v>200</v>
      </c>
      <c r="L10" s="23" t="str">
        <f t="shared" si="1"/>
        <v>OK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s="3" customFormat="1" ht="30.2" customHeight="1" x14ac:dyDescent="0.25">
      <c r="A11" s="66"/>
      <c r="B11" s="69"/>
      <c r="C11" s="40">
        <v>8</v>
      </c>
      <c r="D11" s="42" t="s">
        <v>22</v>
      </c>
      <c r="E11" s="27" t="s">
        <v>61</v>
      </c>
      <c r="F11" s="27" t="s">
        <v>43</v>
      </c>
      <c r="G11" s="33" t="s">
        <v>46</v>
      </c>
      <c r="H11" s="33" t="s">
        <v>51</v>
      </c>
      <c r="I11" s="41">
        <v>11.61</v>
      </c>
      <c r="J11" s="58">
        <v>50</v>
      </c>
      <c r="K11" s="56">
        <f t="shared" si="0"/>
        <v>50</v>
      </c>
      <c r="L11" s="23" t="str">
        <f t="shared" si="1"/>
        <v>OK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s="3" customFormat="1" ht="30.2" customHeight="1" x14ac:dyDescent="0.25">
      <c r="A12" s="66"/>
      <c r="B12" s="69"/>
      <c r="C12" s="40">
        <v>9</v>
      </c>
      <c r="D12" s="42" t="s">
        <v>23</v>
      </c>
      <c r="E12" s="27" t="s">
        <v>61</v>
      </c>
      <c r="F12" s="27" t="s">
        <v>43</v>
      </c>
      <c r="G12" s="33" t="s">
        <v>46</v>
      </c>
      <c r="H12" s="33" t="s">
        <v>51</v>
      </c>
      <c r="I12" s="41">
        <v>11.17</v>
      </c>
      <c r="J12" s="58">
        <v>50</v>
      </c>
      <c r="K12" s="56">
        <f t="shared" si="0"/>
        <v>50</v>
      </c>
      <c r="L12" s="23" t="str">
        <f t="shared" si="1"/>
        <v>OK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s="3" customFormat="1" ht="30.2" customHeight="1" x14ac:dyDescent="0.25">
      <c r="A13" s="66"/>
      <c r="B13" s="69"/>
      <c r="C13" s="40">
        <v>10</v>
      </c>
      <c r="D13" s="42" t="s">
        <v>24</v>
      </c>
      <c r="E13" s="27" t="s">
        <v>61</v>
      </c>
      <c r="F13" s="27" t="s">
        <v>43</v>
      </c>
      <c r="G13" s="33" t="s">
        <v>46</v>
      </c>
      <c r="H13" s="33" t="s">
        <v>51</v>
      </c>
      <c r="I13" s="41">
        <v>8.84</v>
      </c>
      <c r="J13" s="34">
        <v>85</v>
      </c>
      <c r="K13" s="56">
        <f t="shared" si="0"/>
        <v>85</v>
      </c>
      <c r="L13" s="23" t="str">
        <f t="shared" si="1"/>
        <v>OK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s="3" customFormat="1" ht="30.2" customHeight="1" x14ac:dyDescent="0.25">
      <c r="A14" s="66"/>
      <c r="B14" s="69"/>
      <c r="C14" s="40">
        <v>11</v>
      </c>
      <c r="D14" s="38" t="s">
        <v>25</v>
      </c>
      <c r="E14" s="28" t="s">
        <v>61</v>
      </c>
      <c r="F14" s="27" t="s">
        <v>43</v>
      </c>
      <c r="G14" s="33" t="s">
        <v>46</v>
      </c>
      <c r="H14" s="33" t="s">
        <v>51</v>
      </c>
      <c r="I14" s="41">
        <v>8.84</v>
      </c>
      <c r="J14" s="58">
        <v>70</v>
      </c>
      <c r="K14" s="56">
        <f t="shared" si="0"/>
        <v>70</v>
      </c>
      <c r="L14" s="23" t="str">
        <f t="shared" si="1"/>
        <v>OK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s="3" customFormat="1" ht="30.2" customHeight="1" x14ac:dyDescent="0.25">
      <c r="A15" s="66"/>
      <c r="B15" s="69"/>
      <c r="C15" s="40">
        <v>12</v>
      </c>
      <c r="D15" s="42" t="s">
        <v>26</v>
      </c>
      <c r="E15" s="27" t="s">
        <v>40</v>
      </c>
      <c r="F15" s="27" t="s">
        <v>43</v>
      </c>
      <c r="G15" s="33" t="s">
        <v>46</v>
      </c>
      <c r="H15" s="33" t="s">
        <v>52</v>
      </c>
      <c r="I15" s="41">
        <v>20.13</v>
      </c>
      <c r="J15" s="58">
        <v>90</v>
      </c>
      <c r="K15" s="56">
        <f t="shared" si="0"/>
        <v>90</v>
      </c>
      <c r="L15" s="23" t="str">
        <f t="shared" si="1"/>
        <v>OK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3" customFormat="1" ht="30.2" customHeight="1" x14ac:dyDescent="0.25">
      <c r="A16" s="66"/>
      <c r="B16" s="69"/>
      <c r="C16" s="40">
        <v>13</v>
      </c>
      <c r="D16" s="36" t="s">
        <v>27</v>
      </c>
      <c r="E16" s="27" t="s">
        <v>61</v>
      </c>
      <c r="F16" s="27" t="s">
        <v>43</v>
      </c>
      <c r="G16" s="33" t="s">
        <v>46</v>
      </c>
      <c r="H16" s="33" t="s">
        <v>51</v>
      </c>
      <c r="I16" s="41">
        <v>8.99</v>
      </c>
      <c r="J16" s="58">
        <v>20</v>
      </c>
      <c r="K16" s="56">
        <f t="shared" si="0"/>
        <v>20</v>
      </c>
      <c r="L16" s="23" t="str">
        <f t="shared" si="1"/>
        <v>OK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s="3" customFormat="1" ht="30.2" customHeight="1" x14ac:dyDescent="0.25">
      <c r="A17" s="66"/>
      <c r="B17" s="69"/>
      <c r="C17" s="40">
        <v>14</v>
      </c>
      <c r="D17" s="36" t="s">
        <v>28</v>
      </c>
      <c r="E17" s="28" t="s">
        <v>61</v>
      </c>
      <c r="F17" s="27" t="s">
        <v>43</v>
      </c>
      <c r="G17" s="33" t="s">
        <v>46</v>
      </c>
      <c r="H17" s="33" t="s">
        <v>51</v>
      </c>
      <c r="I17" s="41">
        <v>10.44</v>
      </c>
      <c r="J17" s="58">
        <v>0</v>
      </c>
      <c r="K17" s="56">
        <f t="shared" si="0"/>
        <v>0</v>
      </c>
      <c r="L17" s="23" t="str">
        <f t="shared" si="1"/>
        <v>OK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s="3" customFormat="1" ht="30.2" customHeight="1" x14ac:dyDescent="0.25">
      <c r="A18" s="66"/>
      <c r="B18" s="69"/>
      <c r="C18" s="40">
        <v>15</v>
      </c>
      <c r="D18" s="39" t="s">
        <v>62</v>
      </c>
      <c r="E18" s="27" t="s">
        <v>61</v>
      </c>
      <c r="F18" s="27" t="s">
        <v>43</v>
      </c>
      <c r="G18" s="33" t="s">
        <v>46</v>
      </c>
      <c r="H18" s="33" t="s">
        <v>51</v>
      </c>
      <c r="I18" s="41">
        <v>4.68</v>
      </c>
      <c r="J18" s="58">
        <v>35</v>
      </c>
      <c r="K18" s="56">
        <f t="shared" si="0"/>
        <v>35</v>
      </c>
      <c r="L18" s="23" t="str">
        <f t="shared" si="1"/>
        <v>OK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s="3" customFormat="1" ht="30.2" customHeight="1" x14ac:dyDescent="0.25">
      <c r="A19" s="66"/>
      <c r="B19" s="69"/>
      <c r="C19" s="40">
        <v>16</v>
      </c>
      <c r="D19" s="42" t="s">
        <v>29</v>
      </c>
      <c r="E19" s="27" t="s">
        <v>61</v>
      </c>
      <c r="F19" s="27" t="s">
        <v>43</v>
      </c>
      <c r="G19" s="33" t="s">
        <v>46</v>
      </c>
      <c r="H19" s="33" t="s">
        <v>51</v>
      </c>
      <c r="I19" s="41">
        <v>30.01</v>
      </c>
      <c r="J19" s="58">
        <v>50</v>
      </c>
      <c r="K19" s="57">
        <f t="shared" si="0"/>
        <v>50</v>
      </c>
      <c r="L19" s="23" t="str">
        <f t="shared" si="1"/>
        <v>OK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s="3" customFormat="1" ht="30.2" customHeight="1" x14ac:dyDescent="0.25">
      <c r="A20" s="66"/>
      <c r="B20" s="69"/>
      <c r="C20" s="40">
        <v>17</v>
      </c>
      <c r="D20" s="38" t="s">
        <v>30</v>
      </c>
      <c r="E20" s="27" t="s">
        <v>61</v>
      </c>
      <c r="F20" s="27" t="s">
        <v>43</v>
      </c>
      <c r="G20" s="33" t="s">
        <v>46</v>
      </c>
      <c r="H20" s="33" t="s">
        <v>51</v>
      </c>
      <c r="I20" s="41">
        <v>12.17</v>
      </c>
      <c r="J20" s="58">
        <v>15</v>
      </c>
      <c r="K20" s="56">
        <f t="shared" si="0"/>
        <v>15</v>
      </c>
      <c r="L20" s="23" t="str">
        <f t="shared" si="1"/>
        <v>OK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s="3" customFormat="1" ht="30.2" customHeight="1" x14ac:dyDescent="0.25">
      <c r="A21" s="66"/>
      <c r="B21" s="69"/>
      <c r="C21" s="40">
        <v>18</v>
      </c>
      <c r="D21" s="39" t="s">
        <v>31</v>
      </c>
      <c r="E21" s="27" t="s">
        <v>42</v>
      </c>
      <c r="F21" s="27" t="s">
        <v>43</v>
      </c>
      <c r="G21" s="33" t="s">
        <v>46</v>
      </c>
      <c r="H21" s="33" t="s">
        <v>53</v>
      </c>
      <c r="I21" s="41">
        <v>36.78</v>
      </c>
      <c r="J21" s="58">
        <v>30</v>
      </c>
      <c r="K21" s="56">
        <f t="shared" si="0"/>
        <v>30</v>
      </c>
      <c r="L21" s="23" t="str">
        <f t="shared" si="1"/>
        <v>OK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s="3" customFormat="1" ht="45" x14ac:dyDescent="0.25">
      <c r="A22" s="66"/>
      <c r="B22" s="69"/>
      <c r="C22" s="40">
        <v>19</v>
      </c>
      <c r="D22" s="39" t="s">
        <v>32</v>
      </c>
      <c r="E22" s="27" t="s">
        <v>40</v>
      </c>
      <c r="F22" s="27" t="s">
        <v>43</v>
      </c>
      <c r="G22" s="33" t="s">
        <v>46</v>
      </c>
      <c r="H22" s="33" t="s">
        <v>52</v>
      </c>
      <c r="I22" s="41">
        <v>22</v>
      </c>
      <c r="J22" s="34">
        <v>50</v>
      </c>
      <c r="K22" s="56">
        <f t="shared" si="0"/>
        <v>50</v>
      </c>
      <c r="L22" s="23" t="str">
        <f t="shared" si="1"/>
        <v>OK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s="3" customFormat="1" ht="30.2" customHeight="1" x14ac:dyDescent="0.25">
      <c r="A23" s="66"/>
      <c r="B23" s="69"/>
      <c r="C23" s="40">
        <v>20</v>
      </c>
      <c r="D23" s="36" t="s">
        <v>33</v>
      </c>
      <c r="E23" s="27" t="s">
        <v>61</v>
      </c>
      <c r="F23" s="27" t="s">
        <v>43</v>
      </c>
      <c r="G23" s="33" t="s">
        <v>46</v>
      </c>
      <c r="H23" s="33" t="s">
        <v>51</v>
      </c>
      <c r="I23" s="41">
        <v>8.14</v>
      </c>
      <c r="J23" s="58">
        <v>200</v>
      </c>
      <c r="K23" s="56">
        <f t="shared" si="0"/>
        <v>200</v>
      </c>
      <c r="L23" s="23" t="str">
        <f t="shared" si="1"/>
        <v>OK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s="3" customFormat="1" ht="30.2" customHeight="1" x14ac:dyDescent="0.25">
      <c r="A24" s="66"/>
      <c r="B24" s="69"/>
      <c r="C24" s="40">
        <v>21</v>
      </c>
      <c r="D24" s="42" t="s">
        <v>44</v>
      </c>
      <c r="E24" s="28" t="s">
        <v>61</v>
      </c>
      <c r="F24" s="27" t="s">
        <v>43</v>
      </c>
      <c r="G24" s="33" t="s">
        <v>46</v>
      </c>
      <c r="H24" s="33" t="s">
        <v>51</v>
      </c>
      <c r="I24" s="41">
        <v>8.84</v>
      </c>
      <c r="J24" s="58">
        <v>50</v>
      </c>
      <c r="K24" s="56">
        <f t="shared" si="0"/>
        <v>50</v>
      </c>
      <c r="L24" s="23" t="str">
        <f t="shared" si="1"/>
        <v>OK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s="3" customFormat="1" ht="30.2" customHeight="1" x14ac:dyDescent="0.25">
      <c r="A25" s="66"/>
      <c r="B25" s="69"/>
      <c r="C25" s="40">
        <v>22</v>
      </c>
      <c r="D25" s="42" t="s">
        <v>31</v>
      </c>
      <c r="E25" s="28" t="s">
        <v>41</v>
      </c>
      <c r="F25" s="27" t="s">
        <v>43</v>
      </c>
      <c r="G25" s="33" t="s">
        <v>46</v>
      </c>
      <c r="H25" s="33" t="s">
        <v>52</v>
      </c>
      <c r="I25" s="41">
        <v>21.82</v>
      </c>
      <c r="J25" s="58">
        <v>40</v>
      </c>
      <c r="K25" s="56">
        <f t="shared" si="0"/>
        <v>40</v>
      </c>
      <c r="L25" s="23" t="str">
        <f t="shared" si="1"/>
        <v>OK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3" customFormat="1" ht="30.2" customHeight="1" x14ac:dyDescent="0.25">
      <c r="A26" s="66"/>
      <c r="B26" s="69"/>
      <c r="C26" s="40">
        <v>23</v>
      </c>
      <c r="D26" s="36" t="s">
        <v>34</v>
      </c>
      <c r="E26" s="28" t="s">
        <v>61</v>
      </c>
      <c r="F26" s="27" t="s">
        <v>43</v>
      </c>
      <c r="G26" s="33" t="s">
        <v>46</v>
      </c>
      <c r="H26" s="33" t="s">
        <v>51</v>
      </c>
      <c r="I26" s="41">
        <v>9.27</v>
      </c>
      <c r="J26" s="58">
        <v>50</v>
      </c>
      <c r="K26" s="56">
        <f t="shared" si="0"/>
        <v>50</v>
      </c>
      <c r="L26" s="23" t="str">
        <f t="shared" si="1"/>
        <v>OK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s="3" customFormat="1" ht="30.2" customHeight="1" x14ac:dyDescent="0.25">
      <c r="A27" s="66"/>
      <c r="B27" s="69"/>
      <c r="C27" s="40">
        <v>24</v>
      </c>
      <c r="D27" s="36" t="s">
        <v>35</v>
      </c>
      <c r="E27" s="28" t="s">
        <v>61</v>
      </c>
      <c r="F27" s="27" t="s">
        <v>43</v>
      </c>
      <c r="G27" s="33" t="s">
        <v>46</v>
      </c>
      <c r="H27" s="33" t="s">
        <v>51</v>
      </c>
      <c r="I27" s="41">
        <v>8.2200000000000006</v>
      </c>
      <c r="J27" s="58">
        <v>50</v>
      </c>
      <c r="K27" s="56">
        <f t="shared" si="0"/>
        <v>50</v>
      </c>
      <c r="L27" s="23" t="str">
        <f t="shared" si="1"/>
        <v>OK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s="3" customFormat="1" ht="30.2" customHeight="1" x14ac:dyDescent="0.25">
      <c r="A28" s="66"/>
      <c r="B28" s="69"/>
      <c r="C28" s="40">
        <v>25</v>
      </c>
      <c r="D28" s="36" t="s">
        <v>36</v>
      </c>
      <c r="E28" s="28" t="s">
        <v>61</v>
      </c>
      <c r="F28" s="27" t="s">
        <v>43</v>
      </c>
      <c r="G28" s="33" t="s">
        <v>46</v>
      </c>
      <c r="H28" s="33" t="s">
        <v>63</v>
      </c>
      <c r="I28" s="41">
        <v>7.92</v>
      </c>
      <c r="J28" s="58">
        <v>0</v>
      </c>
      <c r="K28" s="56">
        <f t="shared" si="0"/>
        <v>0</v>
      </c>
      <c r="L28" s="23" t="str">
        <f t="shared" si="1"/>
        <v>OK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s="3" customFormat="1" ht="30.2" customHeight="1" x14ac:dyDescent="0.25">
      <c r="A29" s="66"/>
      <c r="B29" s="69"/>
      <c r="C29" s="40">
        <v>26</v>
      </c>
      <c r="D29" s="36" t="s">
        <v>37</v>
      </c>
      <c r="E29" s="28" t="s">
        <v>61</v>
      </c>
      <c r="F29" s="27" t="s">
        <v>43</v>
      </c>
      <c r="G29" s="33" t="s">
        <v>46</v>
      </c>
      <c r="H29" s="33" t="s">
        <v>51</v>
      </c>
      <c r="I29" s="41">
        <v>11.79</v>
      </c>
      <c r="J29" s="58">
        <v>50</v>
      </c>
      <c r="K29" s="56">
        <f t="shared" si="0"/>
        <v>50</v>
      </c>
      <c r="L29" s="23" t="str">
        <f t="shared" si="1"/>
        <v>OK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s="3" customFormat="1" ht="30.2" customHeight="1" x14ac:dyDescent="0.25">
      <c r="A30" s="66"/>
      <c r="B30" s="69"/>
      <c r="C30" s="40">
        <v>27</v>
      </c>
      <c r="D30" s="36" t="s">
        <v>38</v>
      </c>
      <c r="E30" s="28" t="s">
        <v>61</v>
      </c>
      <c r="F30" s="27" t="s">
        <v>43</v>
      </c>
      <c r="G30" s="33" t="s">
        <v>46</v>
      </c>
      <c r="H30" s="33" t="s">
        <v>51</v>
      </c>
      <c r="I30" s="41">
        <v>15.54</v>
      </c>
      <c r="J30" s="58">
        <v>15</v>
      </c>
      <c r="K30" s="56">
        <f t="shared" si="0"/>
        <v>15</v>
      </c>
      <c r="L30" s="23" t="str">
        <f t="shared" si="1"/>
        <v>OK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s="3" customFormat="1" ht="30.2" customHeight="1" x14ac:dyDescent="0.25">
      <c r="A31" s="66"/>
      <c r="B31" s="69"/>
      <c r="C31" s="40">
        <v>28</v>
      </c>
      <c r="D31" s="36" t="s">
        <v>39</v>
      </c>
      <c r="E31" s="28" t="s">
        <v>42</v>
      </c>
      <c r="F31" s="27" t="s">
        <v>43</v>
      </c>
      <c r="G31" s="33" t="s">
        <v>46</v>
      </c>
      <c r="H31" s="33" t="s">
        <v>53</v>
      </c>
      <c r="I31" s="41">
        <v>15.45</v>
      </c>
      <c r="J31" s="58">
        <v>100</v>
      </c>
      <c r="K31" s="56">
        <f t="shared" si="0"/>
        <v>100</v>
      </c>
      <c r="L31" s="23" t="str">
        <f t="shared" si="1"/>
        <v>OK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s="3" customFormat="1" ht="30.2" customHeight="1" x14ac:dyDescent="0.25">
      <c r="A32" s="67"/>
      <c r="B32" s="70"/>
      <c r="C32" s="40">
        <v>29</v>
      </c>
      <c r="D32" s="36" t="s">
        <v>45</v>
      </c>
      <c r="E32" s="28" t="s">
        <v>61</v>
      </c>
      <c r="F32" s="27" t="s">
        <v>43</v>
      </c>
      <c r="G32" s="33" t="s">
        <v>46</v>
      </c>
      <c r="H32" s="33" t="s">
        <v>51</v>
      </c>
      <c r="I32" s="41">
        <v>16.760000000000002</v>
      </c>
      <c r="J32" s="58">
        <v>15</v>
      </c>
      <c r="K32" s="56">
        <f t="shared" si="0"/>
        <v>15</v>
      </c>
      <c r="L32" s="23" t="str">
        <f t="shared" si="1"/>
        <v>OK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9:26" x14ac:dyDescent="0.25">
      <c r="I33" s="31"/>
      <c r="J33" s="43">
        <f>SUM(J4:J32)</f>
        <v>1575</v>
      </c>
      <c r="M33" s="30">
        <f>SUMPRODUCT($I$4:$I$32,M4:M32)</f>
        <v>0</v>
      </c>
      <c r="N33" s="30">
        <f t="shared" ref="N33:Z33" si="2">SUMPRODUCT($I$4:$I$32,N4:N32)</f>
        <v>0</v>
      </c>
      <c r="O33" s="30">
        <f t="shared" si="2"/>
        <v>0</v>
      </c>
      <c r="P33" s="30">
        <f t="shared" si="2"/>
        <v>0</v>
      </c>
      <c r="Q33" s="30">
        <f t="shared" si="2"/>
        <v>0</v>
      </c>
      <c r="R33" s="30">
        <f t="shared" si="2"/>
        <v>0</v>
      </c>
      <c r="S33" s="30">
        <f t="shared" si="2"/>
        <v>0</v>
      </c>
      <c r="T33" s="30">
        <f t="shared" si="2"/>
        <v>0</v>
      </c>
      <c r="U33" s="30">
        <f t="shared" si="2"/>
        <v>0</v>
      </c>
      <c r="V33" s="30">
        <f t="shared" si="2"/>
        <v>0</v>
      </c>
      <c r="W33" s="30">
        <f t="shared" si="2"/>
        <v>0</v>
      </c>
      <c r="X33" s="30">
        <f t="shared" si="2"/>
        <v>0</v>
      </c>
      <c r="Y33" s="30">
        <f t="shared" si="2"/>
        <v>0</v>
      </c>
      <c r="Z33" s="30">
        <f t="shared" si="2"/>
        <v>0</v>
      </c>
    </row>
  </sheetData>
  <mergeCells count="20">
    <mergeCell ref="Y1:Y2"/>
    <mergeCell ref="Z1:Z2"/>
    <mergeCell ref="A2:L2"/>
    <mergeCell ref="P1:P2"/>
    <mergeCell ref="Q1:Q2"/>
    <mergeCell ref="R1:R2"/>
    <mergeCell ref="S1:S2"/>
    <mergeCell ref="T1:T2"/>
    <mergeCell ref="U1:U2"/>
    <mergeCell ref="A1:C1"/>
    <mergeCell ref="D1:I1"/>
    <mergeCell ref="J1:L1"/>
    <mergeCell ref="M1:M2"/>
    <mergeCell ref="N1:N2"/>
    <mergeCell ref="O1:O2"/>
    <mergeCell ref="A4:A32"/>
    <mergeCell ref="B4:B32"/>
    <mergeCell ref="V1:V2"/>
    <mergeCell ref="W1:W2"/>
    <mergeCell ref="X1:X2"/>
  </mergeCells>
  <conditionalFormatting sqref="K4:K32">
    <cfRule type="cellIs" dxfId="7" priority="1" operator="lessThan">
      <formula>0</formula>
    </cfRule>
  </conditionalFormatting>
  <conditionalFormatting sqref="M4:Z32">
    <cfRule type="cellIs" dxfId="6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67C4B-8157-4D59-8AB9-FDD405E8DB37}">
  <dimension ref="A1:Z33"/>
  <sheetViews>
    <sheetView zoomScale="80" zoomScaleNormal="80" workbookViewId="0">
      <selection activeCell="K4" sqref="K4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38" style="24" customWidth="1"/>
    <col min="5" max="5" width="8.140625" style="24" customWidth="1"/>
    <col min="6" max="6" width="13.7109375" style="24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5" customWidth="1"/>
    <col min="12" max="12" width="12.5703125" style="4" customWidth="1"/>
    <col min="13" max="13" width="12.5703125" style="5" customWidth="1"/>
    <col min="14" max="14" width="14" style="5" customWidth="1"/>
    <col min="15" max="26" width="12" style="5" customWidth="1"/>
    <col min="27" max="16384" width="9.7109375" style="2"/>
  </cols>
  <sheetData>
    <row r="1" spans="1:26" ht="33.75" customHeight="1" x14ac:dyDescent="0.25">
      <c r="A1" s="72" t="s">
        <v>59</v>
      </c>
      <c r="B1" s="73"/>
      <c r="C1" s="74"/>
      <c r="D1" s="72" t="s">
        <v>58</v>
      </c>
      <c r="E1" s="73"/>
      <c r="F1" s="73"/>
      <c r="G1" s="73"/>
      <c r="H1" s="73"/>
      <c r="I1" s="74"/>
      <c r="J1" s="71" t="s">
        <v>55</v>
      </c>
      <c r="K1" s="71"/>
      <c r="L1" s="71"/>
      <c r="M1" s="64" t="s">
        <v>56</v>
      </c>
      <c r="N1" s="64" t="s">
        <v>56</v>
      </c>
      <c r="O1" s="64" t="s">
        <v>56</v>
      </c>
      <c r="P1" s="64" t="s">
        <v>56</v>
      </c>
      <c r="Q1" s="64" t="s">
        <v>56</v>
      </c>
      <c r="R1" s="64" t="s">
        <v>56</v>
      </c>
      <c r="S1" s="64" t="s">
        <v>56</v>
      </c>
      <c r="T1" s="64" t="s">
        <v>56</v>
      </c>
      <c r="U1" s="64" t="s">
        <v>56</v>
      </c>
      <c r="V1" s="64" t="s">
        <v>56</v>
      </c>
      <c r="W1" s="64" t="s">
        <v>56</v>
      </c>
      <c r="X1" s="64" t="s">
        <v>56</v>
      </c>
      <c r="Y1" s="64" t="s">
        <v>56</v>
      </c>
      <c r="Z1" s="64" t="s">
        <v>56</v>
      </c>
    </row>
    <row r="2" spans="1:26" ht="30.75" customHeight="1" x14ac:dyDescent="0.25">
      <c r="A2" s="71" t="s">
        <v>71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s="3" customFormat="1" ht="48.2" customHeight="1" x14ac:dyDescent="0.2">
      <c r="A3" s="19" t="s">
        <v>5</v>
      </c>
      <c r="B3" s="19" t="s">
        <v>47</v>
      </c>
      <c r="C3" s="19" t="s">
        <v>3</v>
      </c>
      <c r="D3" s="19" t="s">
        <v>64</v>
      </c>
      <c r="E3" s="19" t="s">
        <v>4</v>
      </c>
      <c r="F3" s="19" t="s">
        <v>50</v>
      </c>
      <c r="G3" s="19" t="s">
        <v>48</v>
      </c>
      <c r="H3" s="19" t="s">
        <v>49</v>
      </c>
      <c r="I3" s="19" t="s">
        <v>60</v>
      </c>
      <c r="J3" s="20" t="s">
        <v>6</v>
      </c>
      <c r="K3" s="21" t="s">
        <v>0</v>
      </c>
      <c r="L3" s="18" t="s">
        <v>2</v>
      </c>
      <c r="M3" s="18" t="s">
        <v>1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</row>
    <row r="4" spans="1:26" s="3" customFormat="1" ht="30.2" customHeight="1" x14ac:dyDescent="0.25">
      <c r="A4" s="65">
        <v>1</v>
      </c>
      <c r="B4" s="68" t="s">
        <v>57</v>
      </c>
      <c r="C4" s="40">
        <v>1</v>
      </c>
      <c r="D4" s="42" t="s">
        <v>15</v>
      </c>
      <c r="E4" s="27" t="s">
        <v>61</v>
      </c>
      <c r="F4" s="27" t="s">
        <v>43</v>
      </c>
      <c r="G4" s="33" t="s">
        <v>46</v>
      </c>
      <c r="H4" s="33" t="s">
        <v>51</v>
      </c>
      <c r="I4" s="41">
        <v>16.48</v>
      </c>
      <c r="J4" s="58">
        <v>100</v>
      </c>
      <c r="K4" s="56">
        <f t="shared" ref="K4:K32" si="0">J4-(SUM(M4:U4))</f>
        <v>100</v>
      </c>
      <c r="L4" s="23" t="str">
        <f t="shared" ref="L4:L32" si="1">IF(K4&lt;0,"ATENÇÃO","OK")</f>
        <v>OK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s="3" customFormat="1" ht="30.2" customHeight="1" x14ac:dyDescent="0.25">
      <c r="A5" s="66"/>
      <c r="B5" s="69"/>
      <c r="C5" s="40">
        <v>2</v>
      </c>
      <c r="D5" s="36" t="s">
        <v>16</v>
      </c>
      <c r="E5" s="27" t="s">
        <v>61</v>
      </c>
      <c r="F5" s="27" t="s">
        <v>43</v>
      </c>
      <c r="G5" s="33" t="s">
        <v>46</v>
      </c>
      <c r="H5" s="33" t="s">
        <v>51</v>
      </c>
      <c r="I5" s="41">
        <v>17.55</v>
      </c>
      <c r="J5" s="58">
        <v>10</v>
      </c>
      <c r="K5" s="56">
        <f t="shared" si="0"/>
        <v>10</v>
      </c>
      <c r="L5" s="23" t="str">
        <f t="shared" si="1"/>
        <v>OK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s="3" customFormat="1" ht="30.2" customHeight="1" x14ac:dyDescent="0.25">
      <c r="A6" s="66"/>
      <c r="B6" s="69"/>
      <c r="C6" s="40">
        <v>3</v>
      </c>
      <c r="D6" s="36" t="s">
        <v>17</v>
      </c>
      <c r="E6" s="27" t="s">
        <v>61</v>
      </c>
      <c r="F6" s="27" t="s">
        <v>43</v>
      </c>
      <c r="G6" s="33" t="s">
        <v>46</v>
      </c>
      <c r="H6" s="33" t="s">
        <v>51</v>
      </c>
      <c r="I6" s="41">
        <v>22.94</v>
      </c>
      <c r="J6" s="58">
        <v>10</v>
      </c>
      <c r="K6" s="56">
        <f t="shared" si="0"/>
        <v>10</v>
      </c>
      <c r="L6" s="23" t="str">
        <f t="shared" si="1"/>
        <v>OK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3" customFormat="1" ht="30.2" customHeight="1" x14ac:dyDescent="0.25">
      <c r="A7" s="66"/>
      <c r="B7" s="69"/>
      <c r="C7" s="40">
        <v>4</v>
      </c>
      <c r="D7" s="42" t="s">
        <v>18</v>
      </c>
      <c r="E7" s="27" t="s">
        <v>61</v>
      </c>
      <c r="F7" s="27" t="s">
        <v>43</v>
      </c>
      <c r="G7" s="33" t="s">
        <v>46</v>
      </c>
      <c r="H7" s="33" t="s">
        <v>51</v>
      </c>
      <c r="I7" s="41">
        <v>8.75</v>
      </c>
      <c r="J7" s="34">
        <v>100</v>
      </c>
      <c r="K7" s="56">
        <f t="shared" si="0"/>
        <v>100</v>
      </c>
      <c r="L7" s="23" t="str">
        <f t="shared" si="1"/>
        <v>OK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3" customFormat="1" ht="30.2" customHeight="1" x14ac:dyDescent="0.25">
      <c r="A8" s="66"/>
      <c r="B8" s="69"/>
      <c r="C8" s="40">
        <v>5</v>
      </c>
      <c r="D8" s="37" t="s">
        <v>19</v>
      </c>
      <c r="E8" s="27" t="s">
        <v>61</v>
      </c>
      <c r="F8" s="27" t="s">
        <v>43</v>
      </c>
      <c r="G8" s="33" t="s">
        <v>46</v>
      </c>
      <c r="H8" s="33" t="s">
        <v>51</v>
      </c>
      <c r="I8" s="41">
        <v>12.17</v>
      </c>
      <c r="J8" s="58">
        <v>5</v>
      </c>
      <c r="K8" s="56">
        <f t="shared" si="0"/>
        <v>5</v>
      </c>
      <c r="L8" s="23" t="str">
        <f t="shared" si="1"/>
        <v>OK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s="3" customFormat="1" ht="30.2" customHeight="1" x14ac:dyDescent="0.25">
      <c r="A9" s="66"/>
      <c r="B9" s="69"/>
      <c r="C9" s="40">
        <v>6</v>
      </c>
      <c r="D9" s="42" t="s">
        <v>20</v>
      </c>
      <c r="E9" s="27" t="s">
        <v>61</v>
      </c>
      <c r="F9" s="27" t="s">
        <v>43</v>
      </c>
      <c r="G9" s="33" t="s">
        <v>46</v>
      </c>
      <c r="H9" s="33" t="s">
        <v>51</v>
      </c>
      <c r="I9" s="41">
        <v>7.86</v>
      </c>
      <c r="J9" s="58">
        <v>5</v>
      </c>
      <c r="K9" s="56">
        <f t="shared" si="0"/>
        <v>5</v>
      </c>
      <c r="L9" s="23" t="str">
        <f t="shared" si="1"/>
        <v>OK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s="3" customFormat="1" ht="30.2" customHeight="1" x14ac:dyDescent="0.25">
      <c r="A10" s="66"/>
      <c r="B10" s="69"/>
      <c r="C10" s="40">
        <v>7</v>
      </c>
      <c r="D10" s="42" t="s">
        <v>21</v>
      </c>
      <c r="E10" s="27" t="s">
        <v>61</v>
      </c>
      <c r="F10" s="27" t="s">
        <v>43</v>
      </c>
      <c r="G10" s="33" t="s">
        <v>46</v>
      </c>
      <c r="H10" s="33" t="s">
        <v>51</v>
      </c>
      <c r="I10" s="41">
        <v>12.57</v>
      </c>
      <c r="J10" s="58">
        <v>30</v>
      </c>
      <c r="K10" s="56">
        <f t="shared" si="0"/>
        <v>30</v>
      </c>
      <c r="L10" s="23" t="str">
        <f t="shared" si="1"/>
        <v>OK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s="3" customFormat="1" ht="30.2" customHeight="1" x14ac:dyDescent="0.25">
      <c r="A11" s="66"/>
      <c r="B11" s="69"/>
      <c r="C11" s="40">
        <v>8</v>
      </c>
      <c r="D11" s="42" t="s">
        <v>22</v>
      </c>
      <c r="E11" s="27" t="s">
        <v>61</v>
      </c>
      <c r="F11" s="27" t="s">
        <v>43</v>
      </c>
      <c r="G11" s="33" t="s">
        <v>46</v>
      </c>
      <c r="H11" s="33" t="s">
        <v>51</v>
      </c>
      <c r="I11" s="41">
        <v>11.61</v>
      </c>
      <c r="J11" s="58">
        <v>20</v>
      </c>
      <c r="K11" s="56">
        <f t="shared" si="0"/>
        <v>20</v>
      </c>
      <c r="L11" s="23" t="str">
        <f t="shared" si="1"/>
        <v>OK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s="3" customFormat="1" ht="30.2" customHeight="1" x14ac:dyDescent="0.25">
      <c r="A12" s="66"/>
      <c r="B12" s="69"/>
      <c r="C12" s="40">
        <v>9</v>
      </c>
      <c r="D12" s="42" t="s">
        <v>23</v>
      </c>
      <c r="E12" s="27" t="s">
        <v>61</v>
      </c>
      <c r="F12" s="27" t="s">
        <v>43</v>
      </c>
      <c r="G12" s="33" t="s">
        <v>46</v>
      </c>
      <c r="H12" s="33" t="s">
        <v>51</v>
      </c>
      <c r="I12" s="41">
        <v>11.17</v>
      </c>
      <c r="J12" s="58">
        <v>50</v>
      </c>
      <c r="K12" s="56">
        <f t="shared" si="0"/>
        <v>50</v>
      </c>
      <c r="L12" s="23" t="str">
        <f t="shared" si="1"/>
        <v>OK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s="3" customFormat="1" ht="30.2" customHeight="1" x14ac:dyDescent="0.25">
      <c r="A13" s="66"/>
      <c r="B13" s="69"/>
      <c r="C13" s="40">
        <v>10</v>
      </c>
      <c r="D13" s="42" t="s">
        <v>24</v>
      </c>
      <c r="E13" s="27" t="s">
        <v>61</v>
      </c>
      <c r="F13" s="27" t="s">
        <v>43</v>
      </c>
      <c r="G13" s="33" t="s">
        <v>46</v>
      </c>
      <c r="H13" s="33" t="s">
        <v>51</v>
      </c>
      <c r="I13" s="41">
        <v>8.84</v>
      </c>
      <c r="J13" s="34">
        <v>100</v>
      </c>
      <c r="K13" s="56">
        <f t="shared" si="0"/>
        <v>100</v>
      </c>
      <c r="L13" s="23" t="str">
        <f t="shared" si="1"/>
        <v>OK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s="3" customFormat="1" ht="30.2" customHeight="1" x14ac:dyDescent="0.25">
      <c r="A14" s="66"/>
      <c r="B14" s="69"/>
      <c r="C14" s="40">
        <v>11</v>
      </c>
      <c r="D14" s="38" t="s">
        <v>25</v>
      </c>
      <c r="E14" s="28" t="s">
        <v>61</v>
      </c>
      <c r="F14" s="27" t="s">
        <v>43</v>
      </c>
      <c r="G14" s="33" t="s">
        <v>46</v>
      </c>
      <c r="H14" s="33" t="s">
        <v>51</v>
      </c>
      <c r="I14" s="41">
        <v>8.84</v>
      </c>
      <c r="J14" s="58">
        <v>1000</v>
      </c>
      <c r="K14" s="56">
        <f t="shared" si="0"/>
        <v>1000</v>
      </c>
      <c r="L14" s="23" t="str">
        <f t="shared" si="1"/>
        <v>OK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s="3" customFormat="1" ht="30.2" customHeight="1" x14ac:dyDescent="0.25">
      <c r="A15" s="66"/>
      <c r="B15" s="69"/>
      <c r="C15" s="40">
        <v>12</v>
      </c>
      <c r="D15" s="42" t="s">
        <v>26</v>
      </c>
      <c r="E15" s="27" t="s">
        <v>40</v>
      </c>
      <c r="F15" s="27" t="s">
        <v>43</v>
      </c>
      <c r="G15" s="33" t="s">
        <v>46</v>
      </c>
      <c r="H15" s="33" t="s">
        <v>52</v>
      </c>
      <c r="I15" s="41">
        <v>20.13</v>
      </c>
      <c r="J15" s="58">
        <v>75</v>
      </c>
      <c r="K15" s="56">
        <f t="shared" si="0"/>
        <v>75</v>
      </c>
      <c r="L15" s="23" t="str">
        <f t="shared" si="1"/>
        <v>OK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3" customFormat="1" ht="30.2" customHeight="1" x14ac:dyDescent="0.25">
      <c r="A16" s="66"/>
      <c r="B16" s="69"/>
      <c r="C16" s="40">
        <v>13</v>
      </c>
      <c r="D16" s="36" t="s">
        <v>27</v>
      </c>
      <c r="E16" s="27" t="s">
        <v>61</v>
      </c>
      <c r="F16" s="27" t="s">
        <v>43</v>
      </c>
      <c r="G16" s="33" t="s">
        <v>46</v>
      </c>
      <c r="H16" s="33" t="s">
        <v>51</v>
      </c>
      <c r="I16" s="41">
        <v>8.99</v>
      </c>
      <c r="J16" s="58">
        <v>0</v>
      </c>
      <c r="K16" s="56">
        <f t="shared" si="0"/>
        <v>0</v>
      </c>
      <c r="L16" s="23" t="str">
        <f t="shared" si="1"/>
        <v>OK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s="3" customFormat="1" ht="30.2" customHeight="1" x14ac:dyDescent="0.25">
      <c r="A17" s="66"/>
      <c r="B17" s="69"/>
      <c r="C17" s="40">
        <v>14</v>
      </c>
      <c r="D17" s="36" t="s">
        <v>28</v>
      </c>
      <c r="E17" s="28" t="s">
        <v>61</v>
      </c>
      <c r="F17" s="27" t="s">
        <v>43</v>
      </c>
      <c r="G17" s="33" t="s">
        <v>46</v>
      </c>
      <c r="H17" s="33" t="s">
        <v>51</v>
      </c>
      <c r="I17" s="41">
        <v>10.44</v>
      </c>
      <c r="J17" s="58">
        <v>0</v>
      </c>
      <c r="K17" s="56">
        <f t="shared" si="0"/>
        <v>0</v>
      </c>
      <c r="L17" s="23" t="str">
        <f t="shared" si="1"/>
        <v>OK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s="3" customFormat="1" ht="30.2" customHeight="1" x14ac:dyDescent="0.25">
      <c r="A18" s="66"/>
      <c r="B18" s="69"/>
      <c r="C18" s="40">
        <v>15</v>
      </c>
      <c r="D18" s="39" t="s">
        <v>62</v>
      </c>
      <c r="E18" s="27" t="s">
        <v>61</v>
      </c>
      <c r="F18" s="27" t="s">
        <v>43</v>
      </c>
      <c r="G18" s="33" t="s">
        <v>46</v>
      </c>
      <c r="H18" s="33" t="s">
        <v>51</v>
      </c>
      <c r="I18" s="41">
        <v>4.68</v>
      </c>
      <c r="J18" s="58">
        <v>75</v>
      </c>
      <c r="K18" s="56">
        <f t="shared" si="0"/>
        <v>75</v>
      </c>
      <c r="L18" s="23" t="str">
        <f t="shared" si="1"/>
        <v>OK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s="3" customFormat="1" ht="30.2" customHeight="1" x14ac:dyDescent="0.25">
      <c r="A19" s="66"/>
      <c r="B19" s="69"/>
      <c r="C19" s="40">
        <v>16</v>
      </c>
      <c r="D19" s="42" t="s">
        <v>29</v>
      </c>
      <c r="E19" s="27" t="s">
        <v>61</v>
      </c>
      <c r="F19" s="27" t="s">
        <v>43</v>
      </c>
      <c r="G19" s="33" t="s">
        <v>46</v>
      </c>
      <c r="H19" s="33" t="s">
        <v>51</v>
      </c>
      <c r="I19" s="41">
        <v>30.01</v>
      </c>
      <c r="J19" s="58">
        <v>0</v>
      </c>
      <c r="K19" s="57">
        <f t="shared" si="0"/>
        <v>0</v>
      </c>
      <c r="L19" s="23" t="str">
        <f t="shared" si="1"/>
        <v>OK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s="3" customFormat="1" ht="30.2" customHeight="1" x14ac:dyDescent="0.25">
      <c r="A20" s="66"/>
      <c r="B20" s="69"/>
      <c r="C20" s="40">
        <v>17</v>
      </c>
      <c r="D20" s="38" t="s">
        <v>30</v>
      </c>
      <c r="E20" s="27" t="s">
        <v>61</v>
      </c>
      <c r="F20" s="27" t="s">
        <v>43</v>
      </c>
      <c r="G20" s="33" t="s">
        <v>46</v>
      </c>
      <c r="H20" s="33" t="s">
        <v>51</v>
      </c>
      <c r="I20" s="41">
        <v>12.17</v>
      </c>
      <c r="J20" s="58">
        <v>0</v>
      </c>
      <c r="K20" s="56">
        <f t="shared" si="0"/>
        <v>0</v>
      </c>
      <c r="L20" s="23" t="str">
        <f t="shared" si="1"/>
        <v>OK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s="3" customFormat="1" ht="30.2" customHeight="1" x14ac:dyDescent="0.25">
      <c r="A21" s="66"/>
      <c r="B21" s="69"/>
      <c r="C21" s="40">
        <v>18</v>
      </c>
      <c r="D21" s="39" t="s">
        <v>31</v>
      </c>
      <c r="E21" s="27" t="s">
        <v>42</v>
      </c>
      <c r="F21" s="27" t="s">
        <v>43</v>
      </c>
      <c r="G21" s="33" t="s">
        <v>46</v>
      </c>
      <c r="H21" s="33" t="s">
        <v>53</v>
      </c>
      <c r="I21" s="41">
        <v>36.78</v>
      </c>
      <c r="J21" s="58">
        <v>10</v>
      </c>
      <c r="K21" s="56">
        <f t="shared" si="0"/>
        <v>10</v>
      </c>
      <c r="L21" s="23" t="str">
        <f t="shared" si="1"/>
        <v>OK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s="3" customFormat="1" ht="45" x14ac:dyDescent="0.25">
      <c r="A22" s="66"/>
      <c r="B22" s="69"/>
      <c r="C22" s="40">
        <v>19</v>
      </c>
      <c r="D22" s="39" t="s">
        <v>32</v>
      </c>
      <c r="E22" s="27" t="s">
        <v>40</v>
      </c>
      <c r="F22" s="27" t="s">
        <v>43</v>
      </c>
      <c r="G22" s="33" t="s">
        <v>46</v>
      </c>
      <c r="H22" s="33" t="s">
        <v>52</v>
      </c>
      <c r="I22" s="41">
        <v>22</v>
      </c>
      <c r="J22" s="34">
        <v>10</v>
      </c>
      <c r="K22" s="56">
        <f t="shared" si="0"/>
        <v>10</v>
      </c>
      <c r="L22" s="23" t="str">
        <f t="shared" si="1"/>
        <v>OK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s="3" customFormat="1" ht="30.2" customHeight="1" x14ac:dyDescent="0.25">
      <c r="A23" s="66"/>
      <c r="B23" s="69"/>
      <c r="C23" s="40">
        <v>20</v>
      </c>
      <c r="D23" s="36" t="s">
        <v>33</v>
      </c>
      <c r="E23" s="27" t="s">
        <v>61</v>
      </c>
      <c r="F23" s="27" t="s">
        <v>43</v>
      </c>
      <c r="G23" s="33" t="s">
        <v>46</v>
      </c>
      <c r="H23" s="33" t="s">
        <v>51</v>
      </c>
      <c r="I23" s="41">
        <v>8.14</v>
      </c>
      <c r="J23" s="58">
        <v>0</v>
      </c>
      <c r="K23" s="56">
        <f t="shared" si="0"/>
        <v>0</v>
      </c>
      <c r="L23" s="23" t="str">
        <f t="shared" si="1"/>
        <v>OK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s="3" customFormat="1" ht="30.2" customHeight="1" x14ac:dyDescent="0.25">
      <c r="A24" s="66"/>
      <c r="B24" s="69"/>
      <c r="C24" s="40">
        <v>21</v>
      </c>
      <c r="D24" s="42" t="s">
        <v>44</v>
      </c>
      <c r="E24" s="28" t="s">
        <v>61</v>
      </c>
      <c r="F24" s="27" t="s">
        <v>43</v>
      </c>
      <c r="G24" s="33" t="s">
        <v>46</v>
      </c>
      <c r="H24" s="33" t="s">
        <v>51</v>
      </c>
      <c r="I24" s="41">
        <v>8.84</v>
      </c>
      <c r="J24" s="58">
        <v>0</v>
      </c>
      <c r="K24" s="56">
        <f t="shared" si="0"/>
        <v>0</v>
      </c>
      <c r="L24" s="23" t="str">
        <f t="shared" si="1"/>
        <v>OK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s="3" customFormat="1" ht="30.2" customHeight="1" x14ac:dyDescent="0.25">
      <c r="A25" s="66"/>
      <c r="B25" s="69"/>
      <c r="C25" s="40">
        <v>22</v>
      </c>
      <c r="D25" s="42" t="s">
        <v>31</v>
      </c>
      <c r="E25" s="28" t="s">
        <v>41</v>
      </c>
      <c r="F25" s="27" t="s">
        <v>43</v>
      </c>
      <c r="G25" s="33" t="s">
        <v>46</v>
      </c>
      <c r="H25" s="33" t="s">
        <v>52</v>
      </c>
      <c r="I25" s="41">
        <v>21.82</v>
      </c>
      <c r="J25" s="58">
        <v>5</v>
      </c>
      <c r="K25" s="56">
        <f t="shared" si="0"/>
        <v>5</v>
      </c>
      <c r="L25" s="23" t="str">
        <f t="shared" si="1"/>
        <v>OK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3" customFormat="1" ht="30.2" customHeight="1" x14ac:dyDescent="0.25">
      <c r="A26" s="66"/>
      <c r="B26" s="69"/>
      <c r="C26" s="40">
        <v>23</v>
      </c>
      <c r="D26" s="36" t="s">
        <v>34</v>
      </c>
      <c r="E26" s="28" t="s">
        <v>61</v>
      </c>
      <c r="F26" s="27" t="s">
        <v>43</v>
      </c>
      <c r="G26" s="33" t="s">
        <v>46</v>
      </c>
      <c r="H26" s="33" t="s">
        <v>51</v>
      </c>
      <c r="I26" s="41">
        <v>9.27</v>
      </c>
      <c r="J26" s="58">
        <v>2500</v>
      </c>
      <c r="K26" s="56">
        <f t="shared" si="0"/>
        <v>2500</v>
      </c>
      <c r="L26" s="23" t="str">
        <f t="shared" si="1"/>
        <v>OK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s="3" customFormat="1" ht="30.2" customHeight="1" x14ac:dyDescent="0.25">
      <c r="A27" s="66"/>
      <c r="B27" s="69"/>
      <c r="C27" s="40">
        <v>24</v>
      </c>
      <c r="D27" s="36" t="s">
        <v>35</v>
      </c>
      <c r="E27" s="28" t="s">
        <v>61</v>
      </c>
      <c r="F27" s="27" t="s">
        <v>43</v>
      </c>
      <c r="G27" s="33" t="s">
        <v>46</v>
      </c>
      <c r="H27" s="33" t="s">
        <v>51</v>
      </c>
      <c r="I27" s="41">
        <v>8.2200000000000006</v>
      </c>
      <c r="J27" s="58">
        <v>2500</v>
      </c>
      <c r="K27" s="56">
        <f t="shared" si="0"/>
        <v>2500</v>
      </c>
      <c r="L27" s="23" t="str">
        <f t="shared" si="1"/>
        <v>OK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s="3" customFormat="1" ht="30.2" customHeight="1" x14ac:dyDescent="0.25">
      <c r="A28" s="66"/>
      <c r="B28" s="69"/>
      <c r="C28" s="40">
        <v>25</v>
      </c>
      <c r="D28" s="36" t="s">
        <v>36</v>
      </c>
      <c r="E28" s="28" t="s">
        <v>61</v>
      </c>
      <c r="F28" s="27" t="s">
        <v>43</v>
      </c>
      <c r="G28" s="33" t="s">
        <v>46</v>
      </c>
      <c r="H28" s="33" t="s">
        <v>63</v>
      </c>
      <c r="I28" s="41">
        <v>7.92</v>
      </c>
      <c r="J28" s="58">
        <v>3000</v>
      </c>
      <c r="K28" s="56">
        <f t="shared" si="0"/>
        <v>3000</v>
      </c>
      <c r="L28" s="23" t="str">
        <f t="shared" si="1"/>
        <v>OK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s="3" customFormat="1" ht="30.2" customHeight="1" x14ac:dyDescent="0.25">
      <c r="A29" s="66"/>
      <c r="B29" s="69"/>
      <c r="C29" s="40">
        <v>26</v>
      </c>
      <c r="D29" s="36" t="s">
        <v>37</v>
      </c>
      <c r="E29" s="28" t="s">
        <v>61</v>
      </c>
      <c r="F29" s="27" t="s">
        <v>43</v>
      </c>
      <c r="G29" s="33" t="s">
        <v>46</v>
      </c>
      <c r="H29" s="33" t="s">
        <v>51</v>
      </c>
      <c r="I29" s="41">
        <v>11.79</v>
      </c>
      <c r="J29" s="58">
        <v>3000</v>
      </c>
      <c r="K29" s="56">
        <f t="shared" si="0"/>
        <v>3000</v>
      </c>
      <c r="L29" s="23" t="str">
        <f t="shared" si="1"/>
        <v>OK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s="3" customFormat="1" ht="30.2" customHeight="1" x14ac:dyDescent="0.25">
      <c r="A30" s="66"/>
      <c r="B30" s="69"/>
      <c r="C30" s="40">
        <v>27</v>
      </c>
      <c r="D30" s="36" t="s">
        <v>38</v>
      </c>
      <c r="E30" s="28" t="s">
        <v>61</v>
      </c>
      <c r="F30" s="27" t="s">
        <v>43</v>
      </c>
      <c r="G30" s="33" t="s">
        <v>46</v>
      </c>
      <c r="H30" s="33" t="s">
        <v>51</v>
      </c>
      <c r="I30" s="41">
        <v>15.54</v>
      </c>
      <c r="J30" s="58">
        <v>200</v>
      </c>
      <c r="K30" s="56">
        <f t="shared" si="0"/>
        <v>200</v>
      </c>
      <c r="L30" s="23" t="str">
        <f t="shared" si="1"/>
        <v>OK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s="3" customFormat="1" ht="30.2" customHeight="1" x14ac:dyDescent="0.25">
      <c r="A31" s="66"/>
      <c r="B31" s="69"/>
      <c r="C31" s="40">
        <v>28</v>
      </c>
      <c r="D31" s="36" t="s">
        <v>39</v>
      </c>
      <c r="E31" s="28" t="s">
        <v>42</v>
      </c>
      <c r="F31" s="27" t="s">
        <v>43</v>
      </c>
      <c r="G31" s="33" t="s">
        <v>46</v>
      </c>
      <c r="H31" s="33" t="s">
        <v>53</v>
      </c>
      <c r="I31" s="41">
        <v>15.45</v>
      </c>
      <c r="J31" s="58">
        <v>80</v>
      </c>
      <c r="K31" s="56">
        <f t="shared" si="0"/>
        <v>80</v>
      </c>
      <c r="L31" s="23" t="str">
        <f t="shared" si="1"/>
        <v>OK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s="3" customFormat="1" ht="30.2" customHeight="1" x14ac:dyDescent="0.25">
      <c r="A32" s="67"/>
      <c r="B32" s="70"/>
      <c r="C32" s="40">
        <v>29</v>
      </c>
      <c r="D32" s="36" t="s">
        <v>45</v>
      </c>
      <c r="E32" s="28" t="s">
        <v>61</v>
      </c>
      <c r="F32" s="27" t="s">
        <v>43</v>
      </c>
      <c r="G32" s="33" t="s">
        <v>46</v>
      </c>
      <c r="H32" s="33" t="s">
        <v>51</v>
      </c>
      <c r="I32" s="41">
        <v>16.760000000000002</v>
      </c>
      <c r="J32" s="58">
        <v>6</v>
      </c>
      <c r="K32" s="56">
        <f t="shared" si="0"/>
        <v>6</v>
      </c>
      <c r="L32" s="23" t="str">
        <f t="shared" si="1"/>
        <v>OK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9:26" x14ac:dyDescent="0.25">
      <c r="I33" s="31"/>
      <c r="J33" s="43">
        <f>SUM(J4:J32)</f>
        <v>12891</v>
      </c>
      <c r="M33" s="30">
        <f>SUMPRODUCT($I$4:$I$32,M4:M32)</f>
        <v>0</v>
      </c>
      <c r="N33" s="30">
        <f t="shared" ref="N33:Z33" si="2">SUMPRODUCT($I$4:$I$32,N4:N32)</f>
        <v>0</v>
      </c>
      <c r="O33" s="30">
        <f t="shared" si="2"/>
        <v>0</v>
      </c>
      <c r="P33" s="30">
        <f t="shared" si="2"/>
        <v>0</v>
      </c>
      <c r="Q33" s="30">
        <f t="shared" si="2"/>
        <v>0</v>
      </c>
      <c r="R33" s="30">
        <f t="shared" si="2"/>
        <v>0</v>
      </c>
      <c r="S33" s="30">
        <f t="shared" si="2"/>
        <v>0</v>
      </c>
      <c r="T33" s="30">
        <f t="shared" si="2"/>
        <v>0</v>
      </c>
      <c r="U33" s="30">
        <f t="shared" si="2"/>
        <v>0</v>
      </c>
      <c r="V33" s="30">
        <f t="shared" si="2"/>
        <v>0</v>
      </c>
      <c r="W33" s="30">
        <f t="shared" si="2"/>
        <v>0</v>
      </c>
      <c r="X33" s="30">
        <f t="shared" si="2"/>
        <v>0</v>
      </c>
      <c r="Y33" s="30">
        <f t="shared" si="2"/>
        <v>0</v>
      </c>
      <c r="Z33" s="30">
        <f t="shared" si="2"/>
        <v>0</v>
      </c>
    </row>
  </sheetData>
  <mergeCells count="20">
    <mergeCell ref="Y1:Y2"/>
    <mergeCell ref="Z1:Z2"/>
    <mergeCell ref="A2:L2"/>
    <mergeCell ref="P1:P2"/>
    <mergeCell ref="Q1:Q2"/>
    <mergeCell ref="R1:R2"/>
    <mergeCell ref="S1:S2"/>
    <mergeCell ref="T1:T2"/>
    <mergeCell ref="U1:U2"/>
    <mergeCell ref="A1:C1"/>
    <mergeCell ref="D1:I1"/>
    <mergeCell ref="J1:L1"/>
    <mergeCell ref="M1:M2"/>
    <mergeCell ref="N1:N2"/>
    <mergeCell ref="O1:O2"/>
    <mergeCell ref="A4:A32"/>
    <mergeCell ref="B4:B32"/>
    <mergeCell ref="V1:V2"/>
    <mergeCell ref="W1:W2"/>
    <mergeCell ref="X1:X2"/>
  </mergeCells>
  <conditionalFormatting sqref="K4:K32">
    <cfRule type="cellIs" dxfId="5" priority="1" operator="lessThan">
      <formula>0</formula>
    </cfRule>
  </conditionalFormatting>
  <conditionalFormatting sqref="M4:Z32">
    <cfRule type="cellIs" dxfId="4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C906C-008F-4277-B6B3-0710B7705AB9}">
  <dimension ref="A1:Z33"/>
  <sheetViews>
    <sheetView zoomScale="80" zoomScaleNormal="80" workbookViewId="0">
      <selection activeCell="K4" sqref="K4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38" style="24" customWidth="1"/>
    <col min="5" max="5" width="8.140625" style="24" customWidth="1"/>
    <col min="6" max="6" width="13.7109375" style="24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5" customWidth="1"/>
    <col min="12" max="12" width="12.5703125" style="4" customWidth="1"/>
    <col min="13" max="13" width="12.5703125" style="5" customWidth="1"/>
    <col min="14" max="14" width="14" style="5" customWidth="1"/>
    <col min="15" max="26" width="12" style="5" customWidth="1"/>
    <col min="27" max="16384" width="9.7109375" style="2"/>
  </cols>
  <sheetData>
    <row r="1" spans="1:26" ht="33.75" customHeight="1" x14ac:dyDescent="0.25">
      <c r="A1" s="72" t="s">
        <v>59</v>
      </c>
      <c r="B1" s="73"/>
      <c r="C1" s="74"/>
      <c r="D1" s="72" t="s">
        <v>58</v>
      </c>
      <c r="E1" s="73"/>
      <c r="F1" s="73"/>
      <c r="G1" s="73"/>
      <c r="H1" s="73"/>
      <c r="I1" s="74"/>
      <c r="J1" s="71" t="s">
        <v>55</v>
      </c>
      <c r="K1" s="71"/>
      <c r="L1" s="71"/>
      <c r="M1" s="64" t="s">
        <v>56</v>
      </c>
      <c r="N1" s="64" t="s">
        <v>56</v>
      </c>
      <c r="O1" s="64" t="s">
        <v>56</v>
      </c>
      <c r="P1" s="64" t="s">
        <v>56</v>
      </c>
      <c r="Q1" s="64" t="s">
        <v>56</v>
      </c>
      <c r="R1" s="64" t="s">
        <v>56</v>
      </c>
      <c r="S1" s="64" t="s">
        <v>56</v>
      </c>
      <c r="T1" s="64" t="s">
        <v>56</v>
      </c>
      <c r="U1" s="64" t="s">
        <v>56</v>
      </c>
      <c r="V1" s="64" t="s">
        <v>56</v>
      </c>
      <c r="W1" s="64" t="s">
        <v>56</v>
      </c>
      <c r="X1" s="64" t="s">
        <v>56</v>
      </c>
      <c r="Y1" s="64" t="s">
        <v>56</v>
      </c>
      <c r="Z1" s="64" t="s">
        <v>56</v>
      </c>
    </row>
    <row r="2" spans="1:26" ht="30.75" customHeight="1" x14ac:dyDescent="0.25">
      <c r="A2" s="71" t="s">
        <v>72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s="3" customFormat="1" ht="48.2" customHeight="1" x14ac:dyDescent="0.2">
      <c r="A3" s="19" t="s">
        <v>5</v>
      </c>
      <c r="B3" s="19" t="s">
        <v>47</v>
      </c>
      <c r="C3" s="19" t="s">
        <v>3</v>
      </c>
      <c r="D3" s="19" t="s">
        <v>64</v>
      </c>
      <c r="E3" s="19" t="s">
        <v>4</v>
      </c>
      <c r="F3" s="19" t="s">
        <v>50</v>
      </c>
      <c r="G3" s="19" t="s">
        <v>48</v>
      </c>
      <c r="H3" s="19" t="s">
        <v>49</v>
      </c>
      <c r="I3" s="19" t="s">
        <v>60</v>
      </c>
      <c r="J3" s="20" t="s">
        <v>6</v>
      </c>
      <c r="K3" s="21" t="s">
        <v>0</v>
      </c>
      <c r="L3" s="18" t="s">
        <v>2</v>
      </c>
      <c r="M3" s="18" t="s">
        <v>1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</row>
    <row r="4" spans="1:26" s="3" customFormat="1" ht="30.2" customHeight="1" x14ac:dyDescent="0.25">
      <c r="A4" s="65">
        <v>1</v>
      </c>
      <c r="B4" s="68" t="s">
        <v>57</v>
      </c>
      <c r="C4" s="40">
        <v>1</v>
      </c>
      <c r="D4" s="42" t="s">
        <v>15</v>
      </c>
      <c r="E4" s="27" t="s">
        <v>61</v>
      </c>
      <c r="F4" s="27" t="s">
        <v>43</v>
      </c>
      <c r="G4" s="33" t="s">
        <v>46</v>
      </c>
      <c r="H4" s="33" t="s">
        <v>51</v>
      </c>
      <c r="I4" s="41">
        <v>16.48</v>
      </c>
      <c r="J4" s="58">
        <v>0</v>
      </c>
      <c r="K4" s="56">
        <f t="shared" ref="K4:K32" si="0">J4-(SUM(M4:U4))</f>
        <v>0</v>
      </c>
      <c r="L4" s="23" t="str">
        <f t="shared" ref="L4:L32" si="1">IF(K4&lt;0,"ATENÇÃO","OK")</f>
        <v>OK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s="3" customFormat="1" ht="30.2" customHeight="1" x14ac:dyDescent="0.25">
      <c r="A5" s="66"/>
      <c r="B5" s="69"/>
      <c r="C5" s="40">
        <v>2</v>
      </c>
      <c r="D5" s="36" t="s">
        <v>16</v>
      </c>
      <c r="E5" s="27" t="s">
        <v>61</v>
      </c>
      <c r="F5" s="27" t="s">
        <v>43</v>
      </c>
      <c r="G5" s="33" t="s">
        <v>46</v>
      </c>
      <c r="H5" s="33" t="s">
        <v>51</v>
      </c>
      <c r="I5" s="41">
        <v>17.55</v>
      </c>
      <c r="J5" s="58">
        <v>5</v>
      </c>
      <c r="K5" s="56">
        <f t="shared" si="0"/>
        <v>5</v>
      </c>
      <c r="L5" s="23" t="str">
        <f t="shared" si="1"/>
        <v>OK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s="3" customFormat="1" ht="30.2" customHeight="1" x14ac:dyDescent="0.25">
      <c r="A6" s="66"/>
      <c r="B6" s="69"/>
      <c r="C6" s="40">
        <v>3</v>
      </c>
      <c r="D6" s="36" t="s">
        <v>17</v>
      </c>
      <c r="E6" s="27" t="s">
        <v>61</v>
      </c>
      <c r="F6" s="27" t="s">
        <v>43</v>
      </c>
      <c r="G6" s="33" t="s">
        <v>46</v>
      </c>
      <c r="H6" s="33" t="s">
        <v>51</v>
      </c>
      <c r="I6" s="41">
        <v>22.94</v>
      </c>
      <c r="J6" s="58">
        <v>0</v>
      </c>
      <c r="K6" s="56">
        <f t="shared" si="0"/>
        <v>0</v>
      </c>
      <c r="L6" s="23" t="str">
        <f t="shared" si="1"/>
        <v>OK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3" customFormat="1" ht="30.2" customHeight="1" x14ac:dyDescent="0.25">
      <c r="A7" s="66"/>
      <c r="B7" s="69"/>
      <c r="C7" s="40">
        <v>4</v>
      </c>
      <c r="D7" s="42" t="s">
        <v>18</v>
      </c>
      <c r="E7" s="27" t="s">
        <v>61</v>
      </c>
      <c r="F7" s="27" t="s">
        <v>43</v>
      </c>
      <c r="G7" s="33" t="s">
        <v>46</v>
      </c>
      <c r="H7" s="33" t="s">
        <v>51</v>
      </c>
      <c r="I7" s="41">
        <v>8.75</v>
      </c>
      <c r="J7" s="34">
        <v>100</v>
      </c>
      <c r="K7" s="56">
        <f t="shared" si="0"/>
        <v>100</v>
      </c>
      <c r="L7" s="23" t="str">
        <f t="shared" si="1"/>
        <v>OK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3" customFormat="1" ht="30.2" customHeight="1" x14ac:dyDescent="0.25">
      <c r="A8" s="66"/>
      <c r="B8" s="69"/>
      <c r="C8" s="40">
        <v>5</v>
      </c>
      <c r="D8" s="37" t="s">
        <v>19</v>
      </c>
      <c r="E8" s="27" t="s">
        <v>61</v>
      </c>
      <c r="F8" s="27" t="s">
        <v>43</v>
      </c>
      <c r="G8" s="33" t="s">
        <v>46</v>
      </c>
      <c r="H8" s="33" t="s">
        <v>51</v>
      </c>
      <c r="I8" s="41">
        <v>12.17</v>
      </c>
      <c r="J8" s="58">
        <v>30</v>
      </c>
      <c r="K8" s="56">
        <f t="shared" si="0"/>
        <v>30</v>
      </c>
      <c r="L8" s="23" t="str">
        <f t="shared" si="1"/>
        <v>OK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s="3" customFormat="1" ht="30.2" customHeight="1" x14ac:dyDescent="0.25">
      <c r="A9" s="66"/>
      <c r="B9" s="69"/>
      <c r="C9" s="40">
        <v>6</v>
      </c>
      <c r="D9" s="42" t="s">
        <v>20</v>
      </c>
      <c r="E9" s="27" t="s">
        <v>61</v>
      </c>
      <c r="F9" s="27" t="s">
        <v>43</v>
      </c>
      <c r="G9" s="33" t="s">
        <v>46</v>
      </c>
      <c r="H9" s="33" t="s">
        <v>51</v>
      </c>
      <c r="I9" s="41">
        <v>7.86</v>
      </c>
      <c r="J9" s="58">
        <v>100</v>
      </c>
      <c r="K9" s="56">
        <f t="shared" si="0"/>
        <v>100</v>
      </c>
      <c r="L9" s="23" t="str">
        <f t="shared" si="1"/>
        <v>OK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s="3" customFormat="1" ht="30.2" customHeight="1" x14ac:dyDescent="0.25">
      <c r="A10" s="66"/>
      <c r="B10" s="69"/>
      <c r="C10" s="40">
        <v>7</v>
      </c>
      <c r="D10" s="42" t="s">
        <v>21</v>
      </c>
      <c r="E10" s="27" t="s">
        <v>61</v>
      </c>
      <c r="F10" s="27" t="s">
        <v>43</v>
      </c>
      <c r="G10" s="33" t="s">
        <v>46</v>
      </c>
      <c r="H10" s="33" t="s">
        <v>51</v>
      </c>
      <c r="I10" s="41">
        <v>12.57</v>
      </c>
      <c r="J10" s="58">
        <v>0</v>
      </c>
      <c r="K10" s="56">
        <f t="shared" si="0"/>
        <v>0</v>
      </c>
      <c r="L10" s="23" t="str">
        <f t="shared" si="1"/>
        <v>OK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s="3" customFormat="1" ht="30.2" customHeight="1" x14ac:dyDescent="0.25">
      <c r="A11" s="66"/>
      <c r="B11" s="69"/>
      <c r="C11" s="40">
        <v>8</v>
      </c>
      <c r="D11" s="42" t="s">
        <v>22</v>
      </c>
      <c r="E11" s="27" t="s">
        <v>61</v>
      </c>
      <c r="F11" s="27" t="s">
        <v>43</v>
      </c>
      <c r="G11" s="33" t="s">
        <v>46</v>
      </c>
      <c r="H11" s="33" t="s">
        <v>51</v>
      </c>
      <c r="I11" s="41">
        <v>11.61</v>
      </c>
      <c r="J11" s="58">
        <v>0</v>
      </c>
      <c r="K11" s="56">
        <f t="shared" si="0"/>
        <v>0</v>
      </c>
      <c r="L11" s="23" t="str">
        <f t="shared" si="1"/>
        <v>OK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s="3" customFormat="1" ht="30.2" customHeight="1" x14ac:dyDescent="0.25">
      <c r="A12" s="66"/>
      <c r="B12" s="69"/>
      <c r="C12" s="40">
        <v>9</v>
      </c>
      <c r="D12" s="42" t="s">
        <v>23</v>
      </c>
      <c r="E12" s="27" t="s">
        <v>61</v>
      </c>
      <c r="F12" s="27" t="s">
        <v>43</v>
      </c>
      <c r="G12" s="33" t="s">
        <v>46</v>
      </c>
      <c r="H12" s="33" t="s">
        <v>51</v>
      </c>
      <c r="I12" s="41">
        <v>11.17</v>
      </c>
      <c r="J12" s="58">
        <v>30</v>
      </c>
      <c r="K12" s="56">
        <f t="shared" si="0"/>
        <v>30</v>
      </c>
      <c r="L12" s="23" t="str">
        <f t="shared" si="1"/>
        <v>OK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s="3" customFormat="1" ht="30.2" customHeight="1" x14ac:dyDescent="0.25">
      <c r="A13" s="66"/>
      <c r="B13" s="69"/>
      <c r="C13" s="40">
        <v>10</v>
      </c>
      <c r="D13" s="42" t="s">
        <v>24</v>
      </c>
      <c r="E13" s="27" t="s">
        <v>61</v>
      </c>
      <c r="F13" s="27" t="s">
        <v>43</v>
      </c>
      <c r="G13" s="33" t="s">
        <v>46</v>
      </c>
      <c r="H13" s="33" t="s">
        <v>51</v>
      </c>
      <c r="I13" s="41">
        <v>8.84</v>
      </c>
      <c r="J13" s="34">
        <v>200</v>
      </c>
      <c r="K13" s="56">
        <f t="shared" si="0"/>
        <v>200</v>
      </c>
      <c r="L13" s="23" t="str">
        <f t="shared" si="1"/>
        <v>OK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s="3" customFormat="1" ht="30.2" customHeight="1" x14ac:dyDescent="0.25">
      <c r="A14" s="66"/>
      <c r="B14" s="69"/>
      <c r="C14" s="40">
        <v>11</v>
      </c>
      <c r="D14" s="38" t="s">
        <v>25</v>
      </c>
      <c r="E14" s="28" t="s">
        <v>61</v>
      </c>
      <c r="F14" s="27" t="s">
        <v>43</v>
      </c>
      <c r="G14" s="33" t="s">
        <v>46</v>
      </c>
      <c r="H14" s="33" t="s">
        <v>51</v>
      </c>
      <c r="I14" s="41">
        <v>8.84</v>
      </c>
      <c r="J14" s="58">
        <v>0</v>
      </c>
      <c r="K14" s="56">
        <f t="shared" si="0"/>
        <v>0</v>
      </c>
      <c r="L14" s="23" t="str">
        <f t="shared" si="1"/>
        <v>OK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s="3" customFormat="1" ht="30.2" customHeight="1" x14ac:dyDescent="0.25">
      <c r="A15" s="66"/>
      <c r="B15" s="69"/>
      <c r="C15" s="40">
        <v>12</v>
      </c>
      <c r="D15" s="42" t="s">
        <v>26</v>
      </c>
      <c r="E15" s="27" t="s">
        <v>40</v>
      </c>
      <c r="F15" s="27" t="s">
        <v>43</v>
      </c>
      <c r="G15" s="33" t="s">
        <v>46</v>
      </c>
      <c r="H15" s="33" t="s">
        <v>52</v>
      </c>
      <c r="I15" s="41">
        <v>20.13</v>
      </c>
      <c r="J15" s="58">
        <v>250</v>
      </c>
      <c r="K15" s="56">
        <f t="shared" si="0"/>
        <v>250</v>
      </c>
      <c r="L15" s="23" t="str">
        <f t="shared" si="1"/>
        <v>OK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3" customFormat="1" ht="30.2" customHeight="1" x14ac:dyDescent="0.25">
      <c r="A16" s="66"/>
      <c r="B16" s="69"/>
      <c r="C16" s="40">
        <v>13</v>
      </c>
      <c r="D16" s="36" t="s">
        <v>27</v>
      </c>
      <c r="E16" s="27" t="s">
        <v>61</v>
      </c>
      <c r="F16" s="27" t="s">
        <v>43</v>
      </c>
      <c r="G16" s="33" t="s">
        <v>46</v>
      </c>
      <c r="H16" s="33" t="s">
        <v>51</v>
      </c>
      <c r="I16" s="41">
        <v>8.99</v>
      </c>
      <c r="J16" s="58">
        <v>0</v>
      </c>
      <c r="K16" s="56">
        <f t="shared" si="0"/>
        <v>0</v>
      </c>
      <c r="L16" s="23" t="str">
        <f t="shared" si="1"/>
        <v>OK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s="3" customFormat="1" ht="30.2" customHeight="1" x14ac:dyDescent="0.25">
      <c r="A17" s="66"/>
      <c r="B17" s="69"/>
      <c r="C17" s="40">
        <v>14</v>
      </c>
      <c r="D17" s="36" t="s">
        <v>28</v>
      </c>
      <c r="E17" s="28" t="s">
        <v>61</v>
      </c>
      <c r="F17" s="27" t="s">
        <v>43</v>
      </c>
      <c r="G17" s="33" t="s">
        <v>46</v>
      </c>
      <c r="H17" s="33" t="s">
        <v>51</v>
      </c>
      <c r="I17" s="41">
        <v>10.44</v>
      </c>
      <c r="J17" s="58">
        <v>0</v>
      </c>
      <c r="K17" s="56">
        <f t="shared" si="0"/>
        <v>0</v>
      </c>
      <c r="L17" s="23" t="str">
        <f t="shared" si="1"/>
        <v>OK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s="3" customFormat="1" ht="30.2" customHeight="1" x14ac:dyDescent="0.25">
      <c r="A18" s="66"/>
      <c r="B18" s="69"/>
      <c r="C18" s="40">
        <v>15</v>
      </c>
      <c r="D18" s="39" t="s">
        <v>62</v>
      </c>
      <c r="E18" s="27" t="s">
        <v>61</v>
      </c>
      <c r="F18" s="27" t="s">
        <v>43</v>
      </c>
      <c r="G18" s="33" t="s">
        <v>46</v>
      </c>
      <c r="H18" s="33" t="s">
        <v>51</v>
      </c>
      <c r="I18" s="41">
        <v>4.68</v>
      </c>
      <c r="J18" s="58">
        <v>100</v>
      </c>
      <c r="K18" s="56">
        <f t="shared" si="0"/>
        <v>100</v>
      </c>
      <c r="L18" s="23" t="str">
        <f t="shared" si="1"/>
        <v>OK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s="3" customFormat="1" ht="30.2" customHeight="1" x14ac:dyDescent="0.25">
      <c r="A19" s="66"/>
      <c r="B19" s="69"/>
      <c r="C19" s="40">
        <v>16</v>
      </c>
      <c r="D19" s="42" t="s">
        <v>29</v>
      </c>
      <c r="E19" s="27" t="s">
        <v>61</v>
      </c>
      <c r="F19" s="27" t="s">
        <v>43</v>
      </c>
      <c r="G19" s="33" t="s">
        <v>46</v>
      </c>
      <c r="H19" s="33" t="s">
        <v>51</v>
      </c>
      <c r="I19" s="41">
        <v>30.01</v>
      </c>
      <c r="J19" s="58">
        <v>0</v>
      </c>
      <c r="K19" s="57">
        <f t="shared" si="0"/>
        <v>0</v>
      </c>
      <c r="L19" s="23" t="str">
        <f t="shared" si="1"/>
        <v>OK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s="3" customFormat="1" ht="30.2" customHeight="1" x14ac:dyDescent="0.25">
      <c r="A20" s="66"/>
      <c r="B20" s="69"/>
      <c r="C20" s="40">
        <v>17</v>
      </c>
      <c r="D20" s="38" t="s">
        <v>30</v>
      </c>
      <c r="E20" s="27" t="s">
        <v>61</v>
      </c>
      <c r="F20" s="27" t="s">
        <v>43</v>
      </c>
      <c r="G20" s="33" t="s">
        <v>46</v>
      </c>
      <c r="H20" s="33" t="s">
        <v>51</v>
      </c>
      <c r="I20" s="41">
        <v>12.17</v>
      </c>
      <c r="J20" s="58">
        <v>0</v>
      </c>
      <c r="K20" s="56">
        <f t="shared" si="0"/>
        <v>0</v>
      </c>
      <c r="L20" s="23" t="str">
        <f t="shared" si="1"/>
        <v>OK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s="3" customFormat="1" ht="30.2" customHeight="1" x14ac:dyDescent="0.25">
      <c r="A21" s="66"/>
      <c r="B21" s="69"/>
      <c r="C21" s="40">
        <v>18</v>
      </c>
      <c r="D21" s="39" t="s">
        <v>31</v>
      </c>
      <c r="E21" s="27" t="s">
        <v>42</v>
      </c>
      <c r="F21" s="27" t="s">
        <v>43</v>
      </c>
      <c r="G21" s="33" t="s">
        <v>46</v>
      </c>
      <c r="H21" s="33" t="s">
        <v>53</v>
      </c>
      <c r="I21" s="41">
        <v>36.78</v>
      </c>
      <c r="J21" s="58">
        <v>4</v>
      </c>
      <c r="K21" s="56">
        <f t="shared" si="0"/>
        <v>4</v>
      </c>
      <c r="L21" s="23" t="str">
        <f t="shared" si="1"/>
        <v>OK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s="3" customFormat="1" ht="45" x14ac:dyDescent="0.25">
      <c r="A22" s="66"/>
      <c r="B22" s="69"/>
      <c r="C22" s="40">
        <v>19</v>
      </c>
      <c r="D22" s="39" t="s">
        <v>32</v>
      </c>
      <c r="E22" s="27" t="s">
        <v>40</v>
      </c>
      <c r="F22" s="27" t="s">
        <v>43</v>
      </c>
      <c r="G22" s="33" t="s">
        <v>46</v>
      </c>
      <c r="H22" s="33" t="s">
        <v>52</v>
      </c>
      <c r="I22" s="41">
        <v>22</v>
      </c>
      <c r="J22" s="34">
        <v>50</v>
      </c>
      <c r="K22" s="56">
        <f t="shared" si="0"/>
        <v>50</v>
      </c>
      <c r="L22" s="23" t="str">
        <f t="shared" si="1"/>
        <v>OK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s="3" customFormat="1" ht="30.2" customHeight="1" x14ac:dyDescent="0.25">
      <c r="A23" s="66"/>
      <c r="B23" s="69"/>
      <c r="C23" s="40">
        <v>20</v>
      </c>
      <c r="D23" s="36" t="s">
        <v>33</v>
      </c>
      <c r="E23" s="27" t="s">
        <v>61</v>
      </c>
      <c r="F23" s="27" t="s">
        <v>43</v>
      </c>
      <c r="G23" s="33" t="s">
        <v>46</v>
      </c>
      <c r="H23" s="33" t="s">
        <v>51</v>
      </c>
      <c r="I23" s="41">
        <v>8.14</v>
      </c>
      <c r="J23" s="58">
        <v>0</v>
      </c>
      <c r="K23" s="56">
        <f t="shared" si="0"/>
        <v>0</v>
      </c>
      <c r="L23" s="23" t="str">
        <f t="shared" si="1"/>
        <v>OK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s="3" customFormat="1" ht="30.2" customHeight="1" x14ac:dyDescent="0.25">
      <c r="A24" s="66"/>
      <c r="B24" s="69"/>
      <c r="C24" s="40">
        <v>21</v>
      </c>
      <c r="D24" s="42" t="s">
        <v>44</v>
      </c>
      <c r="E24" s="28" t="s">
        <v>61</v>
      </c>
      <c r="F24" s="27" t="s">
        <v>43</v>
      </c>
      <c r="G24" s="33" t="s">
        <v>46</v>
      </c>
      <c r="H24" s="33" t="s">
        <v>51</v>
      </c>
      <c r="I24" s="41">
        <v>8.84</v>
      </c>
      <c r="J24" s="58">
        <v>50</v>
      </c>
      <c r="K24" s="56">
        <f t="shared" si="0"/>
        <v>50</v>
      </c>
      <c r="L24" s="23" t="str">
        <f t="shared" si="1"/>
        <v>OK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s="3" customFormat="1" ht="30.2" customHeight="1" x14ac:dyDescent="0.25">
      <c r="A25" s="66"/>
      <c r="B25" s="69"/>
      <c r="C25" s="40">
        <v>22</v>
      </c>
      <c r="D25" s="42" t="s">
        <v>31</v>
      </c>
      <c r="E25" s="28" t="s">
        <v>41</v>
      </c>
      <c r="F25" s="27" t="s">
        <v>43</v>
      </c>
      <c r="G25" s="33" t="s">
        <v>46</v>
      </c>
      <c r="H25" s="33" t="s">
        <v>52</v>
      </c>
      <c r="I25" s="41">
        <v>21.82</v>
      </c>
      <c r="J25" s="58">
        <v>8</v>
      </c>
      <c r="K25" s="56">
        <f t="shared" si="0"/>
        <v>8</v>
      </c>
      <c r="L25" s="23" t="str">
        <f t="shared" si="1"/>
        <v>OK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3" customFormat="1" ht="30.2" customHeight="1" x14ac:dyDescent="0.25">
      <c r="A26" s="66"/>
      <c r="B26" s="69"/>
      <c r="C26" s="40">
        <v>23</v>
      </c>
      <c r="D26" s="36" t="s">
        <v>34</v>
      </c>
      <c r="E26" s="28" t="s">
        <v>61</v>
      </c>
      <c r="F26" s="27" t="s">
        <v>43</v>
      </c>
      <c r="G26" s="33" t="s">
        <v>46</v>
      </c>
      <c r="H26" s="33" t="s">
        <v>51</v>
      </c>
      <c r="I26" s="41">
        <v>9.27</v>
      </c>
      <c r="J26" s="58">
        <v>0</v>
      </c>
      <c r="K26" s="56">
        <f t="shared" si="0"/>
        <v>0</v>
      </c>
      <c r="L26" s="23" t="str">
        <f t="shared" si="1"/>
        <v>OK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s="3" customFormat="1" ht="30.2" customHeight="1" x14ac:dyDescent="0.25">
      <c r="A27" s="66"/>
      <c r="B27" s="69"/>
      <c r="C27" s="40">
        <v>24</v>
      </c>
      <c r="D27" s="36" t="s">
        <v>35</v>
      </c>
      <c r="E27" s="28" t="s">
        <v>61</v>
      </c>
      <c r="F27" s="27" t="s">
        <v>43</v>
      </c>
      <c r="G27" s="33" t="s">
        <v>46</v>
      </c>
      <c r="H27" s="33" t="s">
        <v>51</v>
      </c>
      <c r="I27" s="41">
        <v>8.2200000000000006</v>
      </c>
      <c r="J27" s="58">
        <v>0</v>
      </c>
      <c r="K27" s="56">
        <f t="shared" si="0"/>
        <v>0</v>
      </c>
      <c r="L27" s="23" t="str">
        <f t="shared" si="1"/>
        <v>OK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s="3" customFormat="1" ht="30.2" customHeight="1" x14ac:dyDescent="0.25">
      <c r="A28" s="66"/>
      <c r="B28" s="69"/>
      <c r="C28" s="40">
        <v>25</v>
      </c>
      <c r="D28" s="36" t="s">
        <v>36</v>
      </c>
      <c r="E28" s="28" t="s">
        <v>61</v>
      </c>
      <c r="F28" s="27" t="s">
        <v>43</v>
      </c>
      <c r="G28" s="33" t="s">
        <v>46</v>
      </c>
      <c r="H28" s="33" t="s">
        <v>63</v>
      </c>
      <c r="I28" s="41">
        <v>7.92</v>
      </c>
      <c r="J28" s="58">
        <v>0</v>
      </c>
      <c r="K28" s="56">
        <f t="shared" si="0"/>
        <v>0</v>
      </c>
      <c r="L28" s="23" t="str">
        <f t="shared" si="1"/>
        <v>OK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s="3" customFormat="1" ht="30.2" customHeight="1" x14ac:dyDescent="0.25">
      <c r="A29" s="66"/>
      <c r="B29" s="69"/>
      <c r="C29" s="40">
        <v>26</v>
      </c>
      <c r="D29" s="36" t="s">
        <v>37</v>
      </c>
      <c r="E29" s="28" t="s">
        <v>61</v>
      </c>
      <c r="F29" s="27" t="s">
        <v>43</v>
      </c>
      <c r="G29" s="33" t="s">
        <v>46</v>
      </c>
      <c r="H29" s="33" t="s">
        <v>51</v>
      </c>
      <c r="I29" s="41">
        <v>11.79</v>
      </c>
      <c r="J29" s="58">
        <v>0</v>
      </c>
      <c r="K29" s="56">
        <f t="shared" si="0"/>
        <v>0</v>
      </c>
      <c r="L29" s="23" t="str">
        <f t="shared" si="1"/>
        <v>OK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s="3" customFormat="1" ht="30.2" customHeight="1" x14ac:dyDescent="0.25">
      <c r="A30" s="66"/>
      <c r="B30" s="69"/>
      <c r="C30" s="40">
        <v>27</v>
      </c>
      <c r="D30" s="36" t="s">
        <v>38</v>
      </c>
      <c r="E30" s="28" t="s">
        <v>61</v>
      </c>
      <c r="F30" s="27" t="s">
        <v>43</v>
      </c>
      <c r="G30" s="33" t="s">
        <v>46</v>
      </c>
      <c r="H30" s="33" t="s">
        <v>51</v>
      </c>
      <c r="I30" s="41">
        <v>15.54</v>
      </c>
      <c r="J30" s="58">
        <v>0</v>
      </c>
      <c r="K30" s="56">
        <f t="shared" si="0"/>
        <v>0</v>
      </c>
      <c r="L30" s="23" t="str">
        <f t="shared" si="1"/>
        <v>OK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s="3" customFormat="1" ht="30.2" customHeight="1" x14ac:dyDescent="0.25">
      <c r="A31" s="66"/>
      <c r="B31" s="69"/>
      <c r="C31" s="40">
        <v>28</v>
      </c>
      <c r="D31" s="36" t="s">
        <v>39</v>
      </c>
      <c r="E31" s="28" t="s">
        <v>42</v>
      </c>
      <c r="F31" s="27" t="s">
        <v>43</v>
      </c>
      <c r="G31" s="33" t="s">
        <v>46</v>
      </c>
      <c r="H31" s="33" t="s">
        <v>53</v>
      </c>
      <c r="I31" s="41">
        <v>15.45</v>
      </c>
      <c r="J31" s="58">
        <v>40</v>
      </c>
      <c r="K31" s="56">
        <f t="shared" si="0"/>
        <v>40</v>
      </c>
      <c r="L31" s="23" t="str">
        <f t="shared" si="1"/>
        <v>OK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s="3" customFormat="1" ht="30.2" customHeight="1" x14ac:dyDescent="0.25">
      <c r="A32" s="67"/>
      <c r="B32" s="70"/>
      <c r="C32" s="40">
        <v>29</v>
      </c>
      <c r="D32" s="36" t="s">
        <v>45</v>
      </c>
      <c r="E32" s="28" t="s">
        <v>61</v>
      </c>
      <c r="F32" s="27" t="s">
        <v>43</v>
      </c>
      <c r="G32" s="33" t="s">
        <v>46</v>
      </c>
      <c r="H32" s="33" t="s">
        <v>51</v>
      </c>
      <c r="I32" s="41">
        <v>16.760000000000002</v>
      </c>
      <c r="J32" s="58">
        <v>30</v>
      </c>
      <c r="K32" s="56">
        <f t="shared" si="0"/>
        <v>30</v>
      </c>
      <c r="L32" s="23" t="str">
        <f t="shared" si="1"/>
        <v>OK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9:26" x14ac:dyDescent="0.25">
      <c r="I33" s="31"/>
      <c r="J33" s="43">
        <f>SUM(J4:J32)</f>
        <v>997</v>
      </c>
      <c r="M33" s="30">
        <f>SUMPRODUCT($I$4:$I$32,M4:M32)</f>
        <v>0</v>
      </c>
      <c r="N33" s="30">
        <f t="shared" ref="N33:Z33" si="2">SUMPRODUCT($I$4:$I$32,N4:N32)</f>
        <v>0</v>
      </c>
      <c r="O33" s="30">
        <f t="shared" si="2"/>
        <v>0</v>
      </c>
      <c r="P33" s="30">
        <f t="shared" si="2"/>
        <v>0</v>
      </c>
      <c r="Q33" s="30">
        <f t="shared" si="2"/>
        <v>0</v>
      </c>
      <c r="R33" s="30">
        <f t="shared" si="2"/>
        <v>0</v>
      </c>
      <c r="S33" s="30">
        <f t="shared" si="2"/>
        <v>0</v>
      </c>
      <c r="T33" s="30">
        <f t="shared" si="2"/>
        <v>0</v>
      </c>
      <c r="U33" s="30">
        <f t="shared" si="2"/>
        <v>0</v>
      </c>
      <c r="V33" s="30">
        <f t="shared" si="2"/>
        <v>0</v>
      </c>
      <c r="W33" s="30">
        <f t="shared" si="2"/>
        <v>0</v>
      </c>
      <c r="X33" s="30">
        <f t="shared" si="2"/>
        <v>0</v>
      </c>
      <c r="Y33" s="30">
        <f t="shared" si="2"/>
        <v>0</v>
      </c>
      <c r="Z33" s="30">
        <f t="shared" si="2"/>
        <v>0</v>
      </c>
    </row>
  </sheetData>
  <mergeCells count="20">
    <mergeCell ref="Y1:Y2"/>
    <mergeCell ref="Z1:Z2"/>
    <mergeCell ref="A2:L2"/>
    <mergeCell ref="P1:P2"/>
    <mergeCell ref="Q1:Q2"/>
    <mergeCell ref="R1:R2"/>
    <mergeCell ref="S1:S2"/>
    <mergeCell ref="T1:T2"/>
    <mergeCell ref="U1:U2"/>
    <mergeCell ref="A1:C1"/>
    <mergeCell ref="D1:I1"/>
    <mergeCell ref="J1:L1"/>
    <mergeCell ref="M1:M2"/>
    <mergeCell ref="N1:N2"/>
    <mergeCell ref="O1:O2"/>
    <mergeCell ref="A4:A32"/>
    <mergeCell ref="B4:B32"/>
    <mergeCell ref="V1:V2"/>
    <mergeCell ref="W1:W2"/>
    <mergeCell ref="X1:X2"/>
  </mergeCells>
  <conditionalFormatting sqref="K4:K32">
    <cfRule type="cellIs" dxfId="3" priority="1" operator="lessThan">
      <formula>0</formula>
    </cfRule>
  </conditionalFormatting>
  <conditionalFormatting sqref="M4:Z32">
    <cfRule type="cellIs" dxfId="2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REITORIA-COVEST</vt:lpstr>
      <vt:lpstr>REITORIA-PROEX</vt:lpstr>
      <vt:lpstr>REITORIA-MUSEU</vt:lpstr>
      <vt:lpstr>ESAG</vt:lpstr>
      <vt:lpstr>CEAD</vt:lpstr>
      <vt:lpstr>FAED</vt:lpstr>
      <vt:lpstr>CEART</vt:lpstr>
      <vt:lpstr>CEFID</vt:lpstr>
      <vt:lpstr>CERES</vt:lpstr>
      <vt:lpstr>CESFI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LARISSA DE MENDONCA SCHLICKMANN</cp:lastModifiedBy>
  <cp:lastPrinted>2014-06-04T18:55:53Z</cp:lastPrinted>
  <dcterms:created xsi:type="dcterms:W3CDTF">2010-06-19T20:43:11Z</dcterms:created>
  <dcterms:modified xsi:type="dcterms:W3CDTF">2024-07-02T19:30:30Z</dcterms:modified>
</cp:coreProperties>
</file>