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EstaPasta_de_trabalho" defaultThemeVersion="124226"/>
  <mc:AlternateContent xmlns:mc="http://schemas.openxmlformats.org/markup-compatibility/2006">
    <mc:Choice Requires="x15">
      <x15ac:absPath xmlns:x15ac="http://schemas.microsoft.com/office/spreadsheetml/2010/11/ac" url="\\179.97.96.73\clico\05. Controle atas registro de preços\"/>
    </mc:Choice>
  </mc:AlternateContent>
  <bookViews>
    <workbookView xWindow="0" yWindow="0" windowWidth="28800" windowHeight="11610" tabRatio="911" firstSheet="11" activeTab="11"/>
  </bookViews>
  <sheets>
    <sheet name="REITORIA_SEMS" sheetId="1" state="hidden" r:id="rId1"/>
    <sheet name="REITORIA_MUSEU" sheetId="18" state="hidden" r:id="rId2"/>
    <sheet name="CAV" sheetId="19" state="hidden" r:id="rId3"/>
    <sheet name="CCT" sheetId="20" state="hidden" r:id="rId4"/>
    <sheet name="CEAD" sheetId="21" state="hidden" r:id="rId5"/>
    <sheet name="CEART" sheetId="22" state="hidden" r:id="rId6"/>
    <sheet name="CEAVI" sheetId="23" state="hidden" r:id="rId7"/>
    <sheet name="CEFID" sheetId="24" state="hidden" r:id="rId8"/>
    <sheet name="CEO" sheetId="25" state="hidden" r:id="rId9"/>
    <sheet name="CEPLAN" sheetId="26" state="hidden" r:id="rId10"/>
    <sheet name="CERES" sheetId="27" state="hidden" r:id="rId11"/>
    <sheet name="CESFI" sheetId="28" r:id="rId12"/>
    <sheet name="CESMO" sheetId="29" state="hidden" r:id="rId13"/>
    <sheet name="ESAG" sheetId="30" state="hidden" r:id="rId14"/>
    <sheet name="FAED" sheetId="31" state="hidden" r:id="rId15"/>
    <sheet name="GESTOR" sheetId="14" state="hidden" r:id="rId16"/>
  </sheets>
  <definedNames>
    <definedName name="CEO">#REF!</definedName>
    <definedName name="CEPLAN" localSheetId="15">#REF!</definedName>
    <definedName name="CEPLAN">#REF!</definedName>
    <definedName name="copia">#REF!</definedName>
    <definedName name="diasuteis" localSheetId="15">#REF!</definedName>
    <definedName name="diasuteis">#REF!</definedName>
    <definedName name="Ferias" localSheetId="15">#REF!</definedName>
    <definedName name="Ferias">#REF!</definedName>
    <definedName name="RD" localSheetId="15">OFFSET(#REF!,(MATCH(SMALL(#REF!,ROW()-10),#REF!,0)-1),0)</definedName>
    <definedName name="RD">OFFSET(#REF!,(MATCH(SMALL(#REF!,ROW()-10),#REF!,0)-1),0)</definedName>
  </definedNames>
  <calcPr calcId="162913"/>
  <customWorkbookViews>
    <customWorkbookView name="RAFAEL XAVIER DOS SANTOS MURARO - Modo de exibição pessoal" guid="{621D8238-5429-498F-AC6E-560DC77BBC2F}" mergeInterval="0" personalView="1" maximized="1" xWindow="-8" yWindow="-8" windowWidth="1936" windowHeight="1056" tabRatio="857" activeSheetId="1"/>
    <customWorkbookView name="CAMILA DE ALMEIDA LUCA - Modo de exibição pessoal" guid="{4F310B60-E7C4-463C-82E5-32855552E117}" mergeInterval="0" personalView="1" maximized="1" xWindow="-1288" yWindow="-423" windowWidth="1296" windowHeight="1040" tabRatio="857" activeSheetId="12" showComments="commIndAndComment"/>
    <customWorkbookView name="MARCELO DARCI DE SOUZA - Modo de exibição pessoal" guid="{29377F80-2479-4EEE-B758-5B51FB237957}" mergeInterval="0" personalView="1" maximized="1" xWindow="-8" yWindow="-8" windowWidth="1936" windowHeight="1056" tabRatio="857" activeSheetId="3"/>
    <customWorkbookView name="PAULO EDISON DE LIMA - Modo de exibição pessoal" guid="{B9C3DAFA-017A-49F7-AED8-93B14E732368}" mergeInterval="0" personalView="1" maximized="1" xWindow="1912" yWindow="-8" windowWidth="1936" windowHeight="1056" tabRatio="85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14" l="1"/>
  <c r="L7" i="14"/>
  <c r="L8" i="14"/>
  <c r="L9" i="14"/>
  <c r="L10" i="14"/>
  <c r="L11" i="14"/>
  <c r="L12" i="14"/>
  <c r="L13"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46" i="14"/>
  <c r="L47" i="14"/>
  <c r="L48" i="14"/>
  <c r="L49" i="14"/>
  <c r="L50" i="14"/>
  <c r="L51" i="14"/>
  <c r="L52" i="14"/>
  <c r="L53" i="14"/>
  <c r="L54" i="14"/>
  <c r="L55" i="14"/>
  <c r="L56" i="14"/>
  <c r="L57" i="14"/>
  <c r="O57" i="14" s="1"/>
  <c r="L58" i="14"/>
  <c r="O58" i="14" s="1"/>
  <c r="L59" i="14"/>
  <c r="M59" i="14" s="1"/>
  <c r="L60" i="14"/>
  <c r="O60" i="14" s="1"/>
  <c r="L61" i="14"/>
  <c r="L62" i="14"/>
  <c r="L63" i="14"/>
  <c r="L64" i="14"/>
  <c r="L65" i="14"/>
  <c r="O65" i="14" s="1"/>
  <c r="L66" i="14"/>
  <c r="O66" i="14" s="1"/>
  <c r="L67" i="14"/>
  <c r="O67" i="14" s="1"/>
  <c r="L68" i="14"/>
  <c r="O68" i="14" s="1"/>
  <c r="L69" i="14"/>
  <c r="L70" i="14"/>
  <c r="L71" i="14"/>
  <c r="M71" i="14" s="1"/>
  <c r="L72" i="14"/>
  <c r="M72" i="14" s="1"/>
  <c r="L73" i="14"/>
  <c r="O73" i="14" s="1"/>
  <c r="L74" i="14"/>
  <c r="O74" i="14" s="1"/>
  <c r="L75" i="14"/>
  <c r="O75" i="14" s="1"/>
  <c r="L76" i="14"/>
  <c r="O76" i="14" s="1"/>
  <c r="L77" i="14"/>
  <c r="L78" i="14"/>
  <c r="L79" i="14"/>
  <c r="L80" i="14"/>
  <c r="M80" i="14" s="1"/>
  <c r="L81" i="14"/>
  <c r="O81" i="14" s="1"/>
  <c r="L4" i="14"/>
  <c r="K82" i="14"/>
  <c r="K5" i="14"/>
  <c r="K6" i="14"/>
  <c r="K7" i="14"/>
  <c r="K8" i="14"/>
  <c r="K9"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3" i="14"/>
  <c r="K54" i="14"/>
  <c r="K55" i="14"/>
  <c r="N55" i="14" s="1"/>
  <c r="K56" i="14"/>
  <c r="K57" i="14"/>
  <c r="K58" i="14"/>
  <c r="N58" i="14" s="1"/>
  <c r="K59" i="14"/>
  <c r="K60" i="14"/>
  <c r="N60" i="14" s="1"/>
  <c r="K61" i="14"/>
  <c r="K62" i="14"/>
  <c r="K63" i="14"/>
  <c r="N63" i="14" s="1"/>
  <c r="K64" i="14"/>
  <c r="K65" i="14"/>
  <c r="K66" i="14"/>
  <c r="N66" i="14" s="1"/>
  <c r="K67" i="14"/>
  <c r="K68" i="14"/>
  <c r="N68" i="14" s="1"/>
  <c r="K69" i="14"/>
  <c r="K70" i="14"/>
  <c r="K71" i="14"/>
  <c r="N71" i="14" s="1"/>
  <c r="K72" i="14"/>
  <c r="K73" i="14"/>
  <c r="K74" i="14"/>
  <c r="N74" i="14" s="1"/>
  <c r="K75" i="14"/>
  <c r="K76" i="14"/>
  <c r="N76" i="14" s="1"/>
  <c r="K77" i="14"/>
  <c r="K78" i="14"/>
  <c r="K79" i="14"/>
  <c r="N79" i="14" s="1"/>
  <c r="K80" i="14"/>
  <c r="K81" i="14"/>
  <c r="K4" i="14"/>
  <c r="O54" i="14"/>
  <c r="O55" i="14"/>
  <c r="O56" i="14"/>
  <c r="O61" i="14"/>
  <c r="O62" i="14"/>
  <c r="O63" i="14"/>
  <c r="O64" i="14"/>
  <c r="O69" i="14"/>
  <c r="O70" i="14"/>
  <c r="O71" i="14"/>
  <c r="O72" i="14"/>
  <c r="O77" i="14"/>
  <c r="O78" i="14"/>
  <c r="O79" i="14"/>
  <c r="O80" i="14"/>
  <c r="N54" i="14"/>
  <c r="N56" i="14"/>
  <c r="N57" i="14"/>
  <c r="N59" i="14"/>
  <c r="N61" i="14"/>
  <c r="N62" i="14"/>
  <c r="N64" i="14"/>
  <c r="N65" i="14"/>
  <c r="N67" i="14"/>
  <c r="N69" i="14"/>
  <c r="N70" i="14"/>
  <c r="N72" i="14"/>
  <c r="N73" i="14"/>
  <c r="N75" i="14"/>
  <c r="N77" i="14"/>
  <c r="N78" i="14"/>
  <c r="N80" i="14"/>
  <c r="N81" i="14"/>
  <c r="M54" i="14"/>
  <c r="M55" i="14"/>
  <c r="M56" i="14"/>
  <c r="M57" i="14"/>
  <c r="M58" i="14"/>
  <c r="M61" i="14"/>
  <c r="M62" i="14"/>
  <c r="M63" i="14"/>
  <c r="M64" i="14"/>
  <c r="M65" i="14"/>
  <c r="M66" i="14"/>
  <c r="M69" i="14"/>
  <c r="M70" i="14"/>
  <c r="M77" i="14"/>
  <c r="M78" i="14"/>
  <c r="M79" i="14"/>
  <c r="K50" i="31"/>
  <c r="K51" i="31"/>
  <c r="K52" i="31"/>
  <c r="L52" i="31" s="1"/>
  <c r="M52" i="31" s="1"/>
  <c r="K53" i="31"/>
  <c r="L53" i="31" s="1"/>
  <c r="M53" i="31" s="1"/>
  <c r="K54" i="31"/>
  <c r="K55" i="31"/>
  <c r="K56" i="31"/>
  <c r="L56" i="31" s="1"/>
  <c r="M56" i="31" s="1"/>
  <c r="K57" i="31"/>
  <c r="L57" i="31" s="1"/>
  <c r="M57" i="31" s="1"/>
  <c r="K58" i="31"/>
  <c r="K59" i="31"/>
  <c r="K60" i="31"/>
  <c r="L60" i="31" s="1"/>
  <c r="M60" i="31" s="1"/>
  <c r="K61" i="31"/>
  <c r="L61" i="31" s="1"/>
  <c r="M61" i="31" s="1"/>
  <c r="K62" i="31"/>
  <c r="K63" i="31"/>
  <c r="K64" i="31"/>
  <c r="L64" i="31" s="1"/>
  <c r="M64" i="31" s="1"/>
  <c r="K65" i="31"/>
  <c r="L65" i="31" s="1"/>
  <c r="M65" i="31" s="1"/>
  <c r="K66" i="31"/>
  <c r="K67" i="31"/>
  <c r="K68" i="31"/>
  <c r="L68" i="31" s="1"/>
  <c r="M68" i="31" s="1"/>
  <c r="K69" i="31"/>
  <c r="L69" i="31" s="1"/>
  <c r="M69" i="31" s="1"/>
  <c r="K70" i="31"/>
  <c r="K71" i="31"/>
  <c r="K72" i="31"/>
  <c r="L72" i="31" s="1"/>
  <c r="M72" i="31" s="1"/>
  <c r="K73" i="31"/>
  <c r="L73" i="31" s="1"/>
  <c r="M73" i="31" s="1"/>
  <c r="K74" i="31"/>
  <c r="K75" i="31"/>
  <c r="K76" i="31"/>
  <c r="L76" i="31" s="1"/>
  <c r="M76" i="31" s="1"/>
  <c r="K77" i="31"/>
  <c r="L77" i="31" s="1"/>
  <c r="M77" i="31" s="1"/>
  <c r="K78" i="31"/>
  <c r="K79" i="31"/>
  <c r="K80" i="31"/>
  <c r="L80" i="31" s="1"/>
  <c r="M80" i="31" s="1"/>
  <c r="K81" i="31"/>
  <c r="L81" i="31" s="1"/>
  <c r="M81" i="31" s="1"/>
  <c r="K49" i="31"/>
  <c r="L49" i="31" s="1"/>
  <c r="M49" i="31" s="1"/>
  <c r="K48" i="31"/>
  <c r="K47" i="31"/>
  <c r="K46" i="31"/>
  <c r="K45" i="31"/>
  <c r="L45" i="31" s="1"/>
  <c r="M45" i="31" s="1"/>
  <c r="K44" i="31"/>
  <c r="K43" i="31"/>
  <c r="K42" i="31"/>
  <c r="K41" i="31"/>
  <c r="K40" i="31"/>
  <c r="K39" i="31"/>
  <c r="K32" i="31"/>
  <c r="K33" i="31"/>
  <c r="K34" i="31"/>
  <c r="L34" i="31" s="1"/>
  <c r="M34" i="31" s="1"/>
  <c r="K35" i="31"/>
  <c r="K36" i="31"/>
  <c r="K37" i="31"/>
  <c r="K38" i="31"/>
  <c r="L38" i="31" s="1"/>
  <c r="M38" i="31" s="1"/>
  <c r="K31" i="31"/>
  <c r="K30" i="31"/>
  <c r="K29" i="31"/>
  <c r="K28" i="31"/>
  <c r="K27" i="31"/>
  <c r="K26" i="31"/>
  <c r="K25" i="31"/>
  <c r="K24" i="31"/>
  <c r="K23" i="31"/>
  <c r="K22" i="31"/>
  <c r="K21" i="31"/>
  <c r="K20" i="31"/>
  <c r="K19" i="31"/>
  <c r="K18" i="31"/>
  <c r="K17" i="31"/>
  <c r="K16" i="31"/>
  <c r="K15" i="31"/>
  <c r="K14" i="31"/>
  <c r="K13" i="31"/>
  <c r="K12" i="31"/>
  <c r="K11" i="31"/>
  <c r="K10" i="31"/>
  <c r="K9" i="31"/>
  <c r="K8" i="31"/>
  <c r="L8" i="31" s="1"/>
  <c r="M8" i="31" s="1"/>
  <c r="K7" i="31"/>
  <c r="K6" i="31"/>
  <c r="K5" i="31"/>
  <c r="K4" i="31"/>
  <c r="AA82" i="31"/>
  <c r="Z82" i="31"/>
  <c r="Y82" i="31"/>
  <c r="X82" i="31"/>
  <c r="W82" i="31"/>
  <c r="V82" i="31"/>
  <c r="U82" i="31"/>
  <c r="T82" i="31"/>
  <c r="S82" i="31"/>
  <c r="R82" i="31"/>
  <c r="Q82" i="31"/>
  <c r="P82" i="31"/>
  <c r="O82" i="31"/>
  <c r="N82" i="31"/>
  <c r="L79" i="31"/>
  <c r="M79" i="31" s="1"/>
  <c r="L78" i="31"/>
  <c r="M78" i="31" s="1"/>
  <c r="L75" i="31"/>
  <c r="M75" i="31" s="1"/>
  <c r="L74" i="31"/>
  <c r="M74" i="31" s="1"/>
  <c r="L71" i="31"/>
  <c r="M71" i="31" s="1"/>
  <c r="L70" i="31"/>
  <c r="M70" i="31" s="1"/>
  <c r="L67" i="31"/>
  <c r="M67" i="31" s="1"/>
  <c r="L66" i="31"/>
  <c r="M66" i="31" s="1"/>
  <c r="L63" i="31"/>
  <c r="M63" i="31" s="1"/>
  <c r="L62" i="31"/>
  <c r="M62" i="31" s="1"/>
  <c r="L59" i="31"/>
  <c r="M59" i="31" s="1"/>
  <c r="L58" i="31"/>
  <c r="M58" i="31" s="1"/>
  <c r="L55" i="31"/>
  <c r="M55" i="31" s="1"/>
  <c r="L54" i="31"/>
  <c r="M54" i="31" s="1"/>
  <c r="L51" i="31"/>
  <c r="M51" i="31" s="1"/>
  <c r="L50" i="31"/>
  <c r="M50" i="31" s="1"/>
  <c r="L48" i="31"/>
  <c r="M48" i="31" s="1"/>
  <c r="L47" i="31"/>
  <c r="M47" i="31" s="1"/>
  <c r="L46" i="31"/>
  <c r="M46" i="31" s="1"/>
  <c r="L44" i="31"/>
  <c r="M44" i="31" s="1"/>
  <c r="L43" i="31"/>
  <c r="M43" i="31" s="1"/>
  <c r="L42" i="31"/>
  <c r="M42" i="31" s="1"/>
  <c r="L41" i="31"/>
  <c r="M41" i="31" s="1"/>
  <c r="L40" i="31"/>
  <c r="M40" i="31" s="1"/>
  <c r="L39" i="31"/>
  <c r="M39" i="31" s="1"/>
  <c r="L37" i="31"/>
  <c r="M37" i="31" s="1"/>
  <c r="L36" i="31"/>
  <c r="M36" i="31" s="1"/>
  <c r="L35" i="31"/>
  <c r="M35" i="31" s="1"/>
  <c r="L33" i="31"/>
  <c r="M33" i="31" s="1"/>
  <c r="L32" i="31"/>
  <c r="M32" i="31" s="1"/>
  <c r="L31" i="31"/>
  <c r="M31" i="31" s="1"/>
  <c r="L30" i="31"/>
  <c r="M30" i="31" s="1"/>
  <c r="L29" i="31"/>
  <c r="M29" i="31" s="1"/>
  <c r="L28" i="31"/>
  <c r="M28" i="31" s="1"/>
  <c r="L27" i="31"/>
  <c r="M27" i="31" s="1"/>
  <c r="L26" i="31"/>
  <c r="M26" i="31" s="1"/>
  <c r="L25" i="31"/>
  <c r="M25" i="31" s="1"/>
  <c r="L24" i="31"/>
  <c r="M24" i="31" s="1"/>
  <c r="L23" i="31"/>
  <c r="M23" i="31" s="1"/>
  <c r="L22" i="31"/>
  <c r="M22" i="31" s="1"/>
  <c r="L21" i="31"/>
  <c r="M21" i="31" s="1"/>
  <c r="L20" i="31"/>
  <c r="M20" i="31" s="1"/>
  <c r="L19" i="31"/>
  <c r="M19" i="31" s="1"/>
  <c r="L18" i="31"/>
  <c r="M18" i="31" s="1"/>
  <c r="L17" i="31"/>
  <c r="M17" i="31" s="1"/>
  <c r="L16" i="31"/>
  <c r="M16" i="31" s="1"/>
  <c r="L15" i="31"/>
  <c r="M15" i="31" s="1"/>
  <c r="L14" i="31"/>
  <c r="M14" i="31" s="1"/>
  <c r="L13" i="31"/>
  <c r="M13" i="31" s="1"/>
  <c r="L12" i="31"/>
  <c r="M12" i="31" s="1"/>
  <c r="L11" i="31"/>
  <c r="M11" i="31" s="1"/>
  <c r="L10" i="31"/>
  <c r="M10" i="31" s="1"/>
  <c r="L9" i="31"/>
  <c r="M9" i="31" s="1"/>
  <c r="L6" i="31"/>
  <c r="M6" i="31" s="1"/>
  <c r="L5" i="31"/>
  <c r="M5" i="31" s="1"/>
  <c r="L4" i="31"/>
  <c r="M4" i="31" s="1"/>
  <c r="K73" i="30"/>
  <c r="K74" i="30"/>
  <c r="K75" i="30"/>
  <c r="K76" i="30"/>
  <c r="L76" i="30" s="1"/>
  <c r="M76" i="30" s="1"/>
  <c r="K77" i="30"/>
  <c r="L77" i="30" s="1"/>
  <c r="M77" i="30" s="1"/>
  <c r="K78" i="30"/>
  <c r="K79" i="30"/>
  <c r="L79" i="30" s="1"/>
  <c r="M79" i="30" s="1"/>
  <c r="K80" i="30"/>
  <c r="L80" i="30" s="1"/>
  <c r="M80" i="30" s="1"/>
  <c r="K81" i="30"/>
  <c r="K62" i="30"/>
  <c r="K63" i="30"/>
  <c r="K64" i="30"/>
  <c r="K65" i="30"/>
  <c r="K66" i="30"/>
  <c r="L66" i="30" s="1"/>
  <c r="M66" i="30" s="1"/>
  <c r="K67" i="30"/>
  <c r="L67" i="30" s="1"/>
  <c r="M67" i="30" s="1"/>
  <c r="K68" i="30"/>
  <c r="L68" i="30" s="1"/>
  <c r="M68" i="30" s="1"/>
  <c r="K69" i="30"/>
  <c r="L69" i="30" s="1"/>
  <c r="M69" i="30" s="1"/>
  <c r="K70" i="30"/>
  <c r="K71" i="30"/>
  <c r="K72" i="30"/>
  <c r="K54" i="30"/>
  <c r="L54" i="30" s="1"/>
  <c r="M54" i="30" s="1"/>
  <c r="K55" i="30"/>
  <c r="K56" i="30"/>
  <c r="K57" i="30"/>
  <c r="K58" i="30"/>
  <c r="K59" i="30"/>
  <c r="K60" i="30"/>
  <c r="L60" i="30" s="1"/>
  <c r="M60" i="30" s="1"/>
  <c r="K61" i="30"/>
  <c r="L61" i="30" s="1"/>
  <c r="M61" i="30" s="1"/>
  <c r="K48" i="30"/>
  <c r="K49" i="30"/>
  <c r="K50" i="30"/>
  <c r="K51" i="30"/>
  <c r="K52" i="30"/>
  <c r="K53" i="30"/>
  <c r="L53" i="30" s="1"/>
  <c r="M53" i="30" s="1"/>
  <c r="K47" i="30"/>
  <c r="L47" i="30" s="1"/>
  <c r="M47" i="30" s="1"/>
  <c r="K46" i="30"/>
  <c r="L46" i="30" s="1"/>
  <c r="M46" i="30" s="1"/>
  <c r="K45" i="30"/>
  <c r="K44" i="30"/>
  <c r="K43" i="30"/>
  <c r="K42" i="30"/>
  <c r="K41" i="30"/>
  <c r="K40" i="30"/>
  <c r="K39" i="30"/>
  <c r="K38" i="30"/>
  <c r="K31" i="30"/>
  <c r="K32" i="30"/>
  <c r="K33" i="30"/>
  <c r="L33" i="30" s="1"/>
  <c r="M33" i="30" s="1"/>
  <c r="K34" i="30"/>
  <c r="K35" i="30"/>
  <c r="K36" i="30"/>
  <c r="K37" i="30"/>
  <c r="L37" i="30" s="1"/>
  <c r="M37" i="30" s="1"/>
  <c r="K30" i="30"/>
  <c r="K29" i="30"/>
  <c r="K28" i="30"/>
  <c r="K27" i="30"/>
  <c r="K26" i="30"/>
  <c r="K25" i="30"/>
  <c r="K23" i="30"/>
  <c r="K24" i="30"/>
  <c r="K22" i="30"/>
  <c r="K21" i="30"/>
  <c r="K20" i="30"/>
  <c r="K19" i="30"/>
  <c r="K17" i="30"/>
  <c r="K18" i="30"/>
  <c r="K16" i="30"/>
  <c r="K15" i="30"/>
  <c r="K11" i="30"/>
  <c r="K12" i="30"/>
  <c r="K13" i="30"/>
  <c r="K14" i="30"/>
  <c r="K10" i="30"/>
  <c r="K9" i="30"/>
  <c r="K7" i="30"/>
  <c r="K8" i="30"/>
  <c r="K6" i="30"/>
  <c r="K5" i="30"/>
  <c r="K4" i="30"/>
  <c r="AA82" i="30"/>
  <c r="Z82" i="30"/>
  <c r="Y82" i="30"/>
  <c r="X82" i="30"/>
  <c r="W82" i="30"/>
  <c r="V82" i="30"/>
  <c r="U82" i="30"/>
  <c r="T82" i="30"/>
  <c r="S82" i="30"/>
  <c r="R82" i="30"/>
  <c r="Q82" i="30"/>
  <c r="P82" i="30"/>
  <c r="O82" i="30"/>
  <c r="N82" i="30"/>
  <c r="L81" i="30"/>
  <c r="M81" i="30" s="1"/>
  <c r="L78" i="30"/>
  <c r="M78" i="30" s="1"/>
  <c r="L75" i="30"/>
  <c r="M75" i="30" s="1"/>
  <c r="L74" i="30"/>
  <c r="M74" i="30" s="1"/>
  <c r="L73" i="30"/>
  <c r="M73" i="30" s="1"/>
  <c r="L72" i="30"/>
  <c r="M72" i="30" s="1"/>
  <c r="L71" i="30"/>
  <c r="M71" i="30" s="1"/>
  <c r="L70" i="30"/>
  <c r="M70" i="30" s="1"/>
  <c r="L65" i="30"/>
  <c r="M65" i="30" s="1"/>
  <c r="L64" i="30"/>
  <c r="M64" i="30" s="1"/>
  <c r="L63" i="30"/>
  <c r="M63" i="30" s="1"/>
  <c r="L62" i="30"/>
  <c r="M62" i="30" s="1"/>
  <c r="L59" i="30"/>
  <c r="M59" i="30" s="1"/>
  <c r="L58" i="30"/>
  <c r="M58" i="30" s="1"/>
  <c r="L57" i="30"/>
  <c r="M57" i="30" s="1"/>
  <c r="L56" i="30"/>
  <c r="M56" i="30" s="1"/>
  <c r="L55" i="30"/>
  <c r="M55" i="30" s="1"/>
  <c r="L52" i="30"/>
  <c r="M52" i="30" s="1"/>
  <c r="L51" i="30"/>
  <c r="M51" i="30" s="1"/>
  <c r="L50" i="30"/>
  <c r="M50" i="30" s="1"/>
  <c r="L49" i="30"/>
  <c r="M49" i="30" s="1"/>
  <c r="L48" i="30"/>
  <c r="M48" i="30" s="1"/>
  <c r="L45" i="30"/>
  <c r="M45" i="30" s="1"/>
  <c r="L44" i="30"/>
  <c r="M44" i="30" s="1"/>
  <c r="L43" i="30"/>
  <c r="M43" i="30" s="1"/>
  <c r="L42" i="30"/>
  <c r="M42" i="30" s="1"/>
  <c r="L41" i="30"/>
  <c r="M41" i="30" s="1"/>
  <c r="L40" i="30"/>
  <c r="M40" i="30" s="1"/>
  <c r="L39" i="30"/>
  <c r="M39" i="30" s="1"/>
  <c r="L38" i="30"/>
  <c r="M38" i="30" s="1"/>
  <c r="L36" i="30"/>
  <c r="M36" i="30" s="1"/>
  <c r="L35" i="30"/>
  <c r="M35" i="30" s="1"/>
  <c r="L34" i="30"/>
  <c r="M34" i="30" s="1"/>
  <c r="L32" i="30"/>
  <c r="M32" i="30" s="1"/>
  <c r="L31" i="30"/>
  <c r="M31" i="30" s="1"/>
  <c r="L30" i="30"/>
  <c r="M30" i="30" s="1"/>
  <c r="L29" i="30"/>
  <c r="M29" i="30" s="1"/>
  <c r="L28" i="30"/>
  <c r="M28" i="30" s="1"/>
  <c r="L27" i="30"/>
  <c r="M27" i="30" s="1"/>
  <c r="L26" i="30"/>
  <c r="M26" i="30" s="1"/>
  <c r="L25" i="30"/>
  <c r="M25" i="30" s="1"/>
  <c r="L24" i="30"/>
  <c r="M24" i="30" s="1"/>
  <c r="L23" i="30"/>
  <c r="M23" i="30" s="1"/>
  <c r="L22" i="30"/>
  <c r="M22" i="30" s="1"/>
  <c r="L21" i="30"/>
  <c r="M21" i="30" s="1"/>
  <c r="L20" i="30"/>
  <c r="M20" i="30" s="1"/>
  <c r="L19" i="30"/>
  <c r="M19" i="30" s="1"/>
  <c r="L18" i="30"/>
  <c r="M18" i="30" s="1"/>
  <c r="L17" i="30"/>
  <c r="M17" i="30" s="1"/>
  <c r="L16" i="30"/>
  <c r="M16" i="30" s="1"/>
  <c r="L15" i="30"/>
  <c r="M15" i="30" s="1"/>
  <c r="L14" i="30"/>
  <c r="M14" i="30" s="1"/>
  <c r="L13" i="30"/>
  <c r="M13" i="30" s="1"/>
  <c r="L12" i="30"/>
  <c r="M12" i="30" s="1"/>
  <c r="L11" i="30"/>
  <c r="M11" i="30" s="1"/>
  <c r="L10" i="30"/>
  <c r="M10" i="30" s="1"/>
  <c r="L9" i="30"/>
  <c r="M9" i="30" s="1"/>
  <c r="L8" i="30"/>
  <c r="M8" i="30" s="1"/>
  <c r="L6" i="30"/>
  <c r="M6" i="30" s="1"/>
  <c r="L5" i="30"/>
  <c r="M5" i="30" s="1"/>
  <c r="L4" i="30"/>
  <c r="M4" i="30" s="1"/>
  <c r="K81" i="29"/>
  <c r="K80" i="29"/>
  <c r="K79" i="29"/>
  <c r="K73" i="29"/>
  <c r="K74" i="29"/>
  <c r="K75" i="29"/>
  <c r="K76" i="29"/>
  <c r="K77" i="29"/>
  <c r="K78" i="29"/>
  <c r="L78" i="29" s="1"/>
  <c r="M78" i="29" s="1"/>
  <c r="K62" i="29"/>
  <c r="K63" i="29"/>
  <c r="K64" i="29"/>
  <c r="K65" i="29"/>
  <c r="L65" i="29" s="1"/>
  <c r="M65" i="29" s="1"/>
  <c r="K66" i="29"/>
  <c r="L66" i="29" s="1"/>
  <c r="M66" i="29" s="1"/>
  <c r="K67" i="29"/>
  <c r="L67" i="29" s="1"/>
  <c r="M67" i="29" s="1"/>
  <c r="K68" i="29"/>
  <c r="L68" i="29" s="1"/>
  <c r="M68" i="29" s="1"/>
  <c r="K69" i="29"/>
  <c r="K70" i="29"/>
  <c r="K71" i="29"/>
  <c r="K72" i="29"/>
  <c r="K55" i="29"/>
  <c r="K56" i="29"/>
  <c r="K57" i="29"/>
  <c r="L57" i="29" s="1"/>
  <c r="M57" i="29" s="1"/>
  <c r="K58" i="29"/>
  <c r="K59" i="29"/>
  <c r="K60" i="29"/>
  <c r="K61" i="29"/>
  <c r="L61" i="29" s="1"/>
  <c r="M61" i="29" s="1"/>
  <c r="K44" i="29"/>
  <c r="K45" i="29"/>
  <c r="K46" i="29"/>
  <c r="K47" i="29"/>
  <c r="K48" i="29"/>
  <c r="K49" i="29"/>
  <c r="K50" i="29"/>
  <c r="K51" i="29"/>
  <c r="K52" i="29"/>
  <c r="K53" i="29"/>
  <c r="K54" i="29"/>
  <c r="K36" i="29"/>
  <c r="K37" i="29"/>
  <c r="K38" i="29"/>
  <c r="K39" i="29"/>
  <c r="K40" i="29"/>
  <c r="K41" i="29"/>
  <c r="K42" i="29"/>
  <c r="K43" i="29"/>
  <c r="L43" i="29" s="1"/>
  <c r="M43" i="29" s="1"/>
  <c r="K28" i="29"/>
  <c r="K29" i="29"/>
  <c r="K30" i="29"/>
  <c r="K31" i="29"/>
  <c r="K32" i="29"/>
  <c r="K33" i="29"/>
  <c r="K34" i="29"/>
  <c r="K35" i="29"/>
  <c r="L35" i="29" s="1"/>
  <c r="M35" i="29" s="1"/>
  <c r="K23" i="29"/>
  <c r="K24" i="29"/>
  <c r="K25" i="29"/>
  <c r="K26" i="29"/>
  <c r="K27" i="29"/>
  <c r="K16" i="29"/>
  <c r="K17" i="29"/>
  <c r="K18" i="29"/>
  <c r="L18" i="29" s="1"/>
  <c r="M18" i="29" s="1"/>
  <c r="K19" i="29"/>
  <c r="K20" i="29"/>
  <c r="K21" i="29"/>
  <c r="K22" i="29"/>
  <c r="L22" i="29" s="1"/>
  <c r="M22" i="29" s="1"/>
  <c r="K15" i="29"/>
  <c r="K14" i="29"/>
  <c r="K9" i="29"/>
  <c r="K10" i="29"/>
  <c r="K11" i="29"/>
  <c r="K12" i="29"/>
  <c r="K13" i="29"/>
  <c r="K8" i="29"/>
  <c r="K7" i="29"/>
  <c r="K5" i="29"/>
  <c r="K6" i="29"/>
  <c r="K4" i="29"/>
  <c r="AA82" i="29"/>
  <c r="Z82" i="29"/>
  <c r="Y82" i="29"/>
  <c r="X82" i="29"/>
  <c r="W82" i="29"/>
  <c r="V82" i="29"/>
  <c r="U82" i="29"/>
  <c r="T82" i="29"/>
  <c r="S82" i="29"/>
  <c r="R82" i="29"/>
  <c r="Q82" i="29"/>
  <c r="P82" i="29"/>
  <c r="O82" i="29"/>
  <c r="N82" i="29"/>
  <c r="L81" i="29"/>
  <c r="M81" i="29" s="1"/>
  <c r="L80" i="29"/>
  <c r="M80" i="29" s="1"/>
  <c r="L79" i="29"/>
  <c r="M79" i="29" s="1"/>
  <c r="L77" i="29"/>
  <c r="M77" i="29" s="1"/>
  <c r="L76" i="29"/>
  <c r="M76" i="29" s="1"/>
  <c r="L75" i="29"/>
  <c r="M75" i="29" s="1"/>
  <c r="L74" i="29"/>
  <c r="M74" i="29" s="1"/>
  <c r="L73" i="29"/>
  <c r="M73" i="29" s="1"/>
  <c r="L72" i="29"/>
  <c r="M72" i="29" s="1"/>
  <c r="L71" i="29"/>
  <c r="M71" i="29" s="1"/>
  <c r="L70" i="29"/>
  <c r="M70" i="29" s="1"/>
  <c r="L69" i="29"/>
  <c r="M69" i="29" s="1"/>
  <c r="L64" i="29"/>
  <c r="M64" i="29" s="1"/>
  <c r="L63" i="29"/>
  <c r="M63" i="29" s="1"/>
  <c r="L62" i="29"/>
  <c r="M62" i="29" s="1"/>
  <c r="L60" i="29"/>
  <c r="M60" i="29" s="1"/>
  <c r="L59" i="29"/>
  <c r="M59" i="29" s="1"/>
  <c r="L58" i="29"/>
  <c r="M58" i="29" s="1"/>
  <c r="L56" i="29"/>
  <c r="M56" i="29" s="1"/>
  <c r="L55" i="29"/>
  <c r="M55" i="29" s="1"/>
  <c r="L54" i="29"/>
  <c r="M54" i="29" s="1"/>
  <c r="L53" i="29"/>
  <c r="M53" i="29" s="1"/>
  <c r="L52" i="29"/>
  <c r="M52" i="29" s="1"/>
  <c r="L51" i="29"/>
  <c r="M51" i="29" s="1"/>
  <c r="L50" i="29"/>
  <c r="M50" i="29" s="1"/>
  <c r="L49" i="29"/>
  <c r="M49" i="29" s="1"/>
  <c r="L48" i="29"/>
  <c r="M48" i="29" s="1"/>
  <c r="L47" i="29"/>
  <c r="M47" i="29" s="1"/>
  <c r="L46" i="29"/>
  <c r="M46" i="29" s="1"/>
  <c r="L45" i="29"/>
  <c r="M45" i="29" s="1"/>
  <c r="L44" i="29"/>
  <c r="M44" i="29" s="1"/>
  <c r="L42" i="29"/>
  <c r="M42" i="29" s="1"/>
  <c r="L41" i="29"/>
  <c r="M41" i="29" s="1"/>
  <c r="L40" i="29"/>
  <c r="M40" i="29" s="1"/>
  <c r="L39" i="29"/>
  <c r="M39" i="29" s="1"/>
  <c r="L38" i="29"/>
  <c r="M38" i="29" s="1"/>
  <c r="L37" i="29"/>
  <c r="M37" i="29" s="1"/>
  <c r="L36" i="29"/>
  <c r="M36" i="29" s="1"/>
  <c r="L34" i="29"/>
  <c r="M34" i="29" s="1"/>
  <c r="L33" i="29"/>
  <c r="M33" i="29" s="1"/>
  <c r="L32" i="29"/>
  <c r="M32" i="29" s="1"/>
  <c r="L31" i="29"/>
  <c r="M31" i="29" s="1"/>
  <c r="L30" i="29"/>
  <c r="M30" i="29" s="1"/>
  <c r="L29" i="29"/>
  <c r="M29" i="29" s="1"/>
  <c r="L28" i="29"/>
  <c r="M28" i="29" s="1"/>
  <c r="L27" i="29"/>
  <c r="M27" i="29" s="1"/>
  <c r="L26" i="29"/>
  <c r="M26" i="29" s="1"/>
  <c r="L25" i="29"/>
  <c r="M25" i="29" s="1"/>
  <c r="L24" i="29"/>
  <c r="M24" i="29" s="1"/>
  <c r="L23" i="29"/>
  <c r="M23" i="29" s="1"/>
  <c r="L21" i="29"/>
  <c r="M21" i="29" s="1"/>
  <c r="L20" i="29"/>
  <c r="M20" i="29" s="1"/>
  <c r="L19" i="29"/>
  <c r="M19" i="29" s="1"/>
  <c r="L17" i="29"/>
  <c r="M17" i="29" s="1"/>
  <c r="L16" i="29"/>
  <c r="M16" i="29" s="1"/>
  <c r="L15" i="29"/>
  <c r="M15" i="29" s="1"/>
  <c r="L14" i="29"/>
  <c r="M14" i="29" s="1"/>
  <c r="L13" i="29"/>
  <c r="M13" i="29" s="1"/>
  <c r="L12" i="29"/>
  <c r="M12" i="29" s="1"/>
  <c r="L11" i="29"/>
  <c r="M11" i="29" s="1"/>
  <c r="L10" i="29"/>
  <c r="M10" i="29" s="1"/>
  <c r="L9" i="29"/>
  <c r="M9" i="29" s="1"/>
  <c r="L8" i="29"/>
  <c r="M8" i="29" s="1"/>
  <c r="L7" i="29"/>
  <c r="M7" i="29" s="1"/>
  <c r="L6" i="29"/>
  <c r="M6" i="29" s="1"/>
  <c r="L5" i="29"/>
  <c r="M5" i="29" s="1"/>
  <c r="K79" i="28"/>
  <c r="K80" i="28"/>
  <c r="K81" i="28"/>
  <c r="K73" i="28"/>
  <c r="K74" i="28"/>
  <c r="K75" i="28"/>
  <c r="K76" i="28"/>
  <c r="K77" i="28"/>
  <c r="K78" i="28"/>
  <c r="L78" i="28" s="1"/>
  <c r="M78" i="28" s="1"/>
  <c r="K66" i="28"/>
  <c r="K67" i="28"/>
  <c r="K68" i="28"/>
  <c r="K69" i="28"/>
  <c r="K70" i="28"/>
  <c r="K71" i="28"/>
  <c r="K72" i="28"/>
  <c r="K56" i="28"/>
  <c r="K57" i="28"/>
  <c r="K58" i="28"/>
  <c r="K59" i="28"/>
  <c r="L59" i="28" s="1"/>
  <c r="M59" i="28" s="1"/>
  <c r="K60" i="28"/>
  <c r="L60" i="28" s="1"/>
  <c r="M60" i="28" s="1"/>
  <c r="K61" i="28"/>
  <c r="K62" i="28"/>
  <c r="K63" i="28"/>
  <c r="L63" i="28" s="1"/>
  <c r="M63" i="28" s="1"/>
  <c r="K64" i="28"/>
  <c r="K65" i="28"/>
  <c r="K48" i="28"/>
  <c r="K49" i="28"/>
  <c r="K50" i="28"/>
  <c r="K51" i="28"/>
  <c r="K52" i="28"/>
  <c r="K53" i="28"/>
  <c r="K54" i="28"/>
  <c r="L54" i="28" s="1"/>
  <c r="M54" i="28" s="1"/>
  <c r="K55" i="28"/>
  <c r="L55" i="28" s="1"/>
  <c r="M55" i="28" s="1"/>
  <c r="K47" i="28"/>
  <c r="K46" i="28"/>
  <c r="K45" i="28"/>
  <c r="K44" i="28"/>
  <c r="K43" i="28"/>
  <c r="L43" i="28" s="1"/>
  <c r="M43" i="28" s="1"/>
  <c r="K42" i="28"/>
  <c r="K41" i="28"/>
  <c r="K40" i="28"/>
  <c r="K39" i="28"/>
  <c r="K38" i="28"/>
  <c r="K35" i="28"/>
  <c r="K36" i="28"/>
  <c r="K37" i="28"/>
  <c r="K34" i="28"/>
  <c r="K33" i="28"/>
  <c r="K32" i="28"/>
  <c r="K27" i="28"/>
  <c r="K28" i="28"/>
  <c r="K29" i="28"/>
  <c r="K30" i="28"/>
  <c r="K31" i="28"/>
  <c r="K26" i="28"/>
  <c r="K25" i="28"/>
  <c r="K23" i="28"/>
  <c r="K24" i="28"/>
  <c r="K22" i="28"/>
  <c r="K21" i="28"/>
  <c r="K20" i="28"/>
  <c r="K19" i="28"/>
  <c r="K18" i="28"/>
  <c r="K15" i="28"/>
  <c r="K16" i="28"/>
  <c r="K17" i="28"/>
  <c r="K14" i="28"/>
  <c r="K13" i="28"/>
  <c r="K12" i="28"/>
  <c r="K11" i="28"/>
  <c r="K10" i="28"/>
  <c r="K9" i="28"/>
  <c r="K8" i="28"/>
  <c r="K6" i="28"/>
  <c r="K5" i="28"/>
  <c r="K4" i="28"/>
  <c r="AA82" i="28"/>
  <c r="Z82" i="28"/>
  <c r="Y82" i="28"/>
  <c r="X82" i="28"/>
  <c r="W82" i="28"/>
  <c r="V82" i="28"/>
  <c r="U82" i="28"/>
  <c r="T82" i="28"/>
  <c r="S82" i="28"/>
  <c r="R82" i="28"/>
  <c r="Q82" i="28"/>
  <c r="P82" i="28"/>
  <c r="O82" i="28"/>
  <c r="N82" i="28"/>
  <c r="L81" i="28"/>
  <c r="M81" i="28" s="1"/>
  <c r="L80" i="28"/>
  <c r="M80" i="28" s="1"/>
  <c r="L79" i="28"/>
  <c r="M79" i="28" s="1"/>
  <c r="L77" i="28"/>
  <c r="M77" i="28" s="1"/>
  <c r="L76" i="28"/>
  <c r="M76" i="28" s="1"/>
  <c r="L75" i="28"/>
  <c r="M75" i="28" s="1"/>
  <c r="L74" i="28"/>
  <c r="M74" i="28" s="1"/>
  <c r="L73" i="28"/>
  <c r="M73" i="28" s="1"/>
  <c r="L72" i="28"/>
  <c r="M72" i="28" s="1"/>
  <c r="L71" i="28"/>
  <c r="M71" i="28" s="1"/>
  <c r="L70" i="28"/>
  <c r="M70" i="28" s="1"/>
  <c r="L69" i="28"/>
  <c r="M69" i="28" s="1"/>
  <c r="L68" i="28"/>
  <c r="M68" i="28" s="1"/>
  <c r="L67" i="28"/>
  <c r="M67" i="28" s="1"/>
  <c r="L66" i="28"/>
  <c r="M66" i="28" s="1"/>
  <c r="L65" i="28"/>
  <c r="M65" i="28" s="1"/>
  <c r="L64" i="28"/>
  <c r="M64" i="28" s="1"/>
  <c r="L62" i="28"/>
  <c r="M62" i="28" s="1"/>
  <c r="L61" i="28"/>
  <c r="M61" i="28" s="1"/>
  <c r="L58" i="28"/>
  <c r="M58" i="28" s="1"/>
  <c r="L57" i="28"/>
  <c r="M57" i="28" s="1"/>
  <c r="L56" i="28"/>
  <c r="M56" i="28" s="1"/>
  <c r="L53" i="28"/>
  <c r="M53" i="28" s="1"/>
  <c r="L52" i="28"/>
  <c r="M52" i="28" s="1"/>
  <c r="L51" i="28"/>
  <c r="M51" i="28" s="1"/>
  <c r="L50" i="28"/>
  <c r="M50" i="28" s="1"/>
  <c r="L49" i="28"/>
  <c r="M49" i="28" s="1"/>
  <c r="L48" i="28"/>
  <c r="M48" i="28" s="1"/>
  <c r="L47" i="28"/>
  <c r="M47" i="28" s="1"/>
  <c r="L46" i="28"/>
  <c r="M46" i="28" s="1"/>
  <c r="L45" i="28"/>
  <c r="M45" i="28" s="1"/>
  <c r="L44" i="28"/>
  <c r="M44" i="28" s="1"/>
  <c r="L42" i="28"/>
  <c r="M42" i="28" s="1"/>
  <c r="L41" i="28"/>
  <c r="M41" i="28" s="1"/>
  <c r="L40" i="28"/>
  <c r="M40" i="28" s="1"/>
  <c r="L39" i="28"/>
  <c r="M39" i="28" s="1"/>
  <c r="L38" i="28"/>
  <c r="M38" i="28" s="1"/>
  <c r="L37" i="28"/>
  <c r="M37" i="28" s="1"/>
  <c r="L36" i="28"/>
  <c r="M36" i="28" s="1"/>
  <c r="L35" i="28"/>
  <c r="M35" i="28" s="1"/>
  <c r="L34" i="28"/>
  <c r="M34" i="28" s="1"/>
  <c r="L33" i="28"/>
  <c r="M33" i="28" s="1"/>
  <c r="L32" i="28"/>
  <c r="M32" i="28" s="1"/>
  <c r="L31" i="28"/>
  <c r="M31" i="28" s="1"/>
  <c r="L30" i="28"/>
  <c r="M30" i="28" s="1"/>
  <c r="L29" i="28"/>
  <c r="M29" i="28" s="1"/>
  <c r="L28" i="28"/>
  <c r="M28" i="28" s="1"/>
  <c r="L27" i="28"/>
  <c r="M27" i="28" s="1"/>
  <c r="L26" i="28"/>
  <c r="M26" i="28" s="1"/>
  <c r="L25" i="28"/>
  <c r="M25" i="28" s="1"/>
  <c r="L24" i="28"/>
  <c r="M24" i="28" s="1"/>
  <c r="L23" i="28"/>
  <c r="M23" i="28" s="1"/>
  <c r="L22" i="28"/>
  <c r="M22" i="28" s="1"/>
  <c r="L21" i="28"/>
  <c r="M21" i="28" s="1"/>
  <c r="L20" i="28"/>
  <c r="M20" i="28" s="1"/>
  <c r="L19" i="28"/>
  <c r="M19" i="28" s="1"/>
  <c r="L18" i="28"/>
  <c r="M18" i="28" s="1"/>
  <c r="L17" i="28"/>
  <c r="M17" i="28" s="1"/>
  <c r="L16" i="28"/>
  <c r="M16" i="28" s="1"/>
  <c r="L15" i="28"/>
  <c r="M15" i="28" s="1"/>
  <c r="L14" i="28"/>
  <c r="M14" i="28" s="1"/>
  <c r="L13" i="28"/>
  <c r="M13" i="28" s="1"/>
  <c r="L12" i="28"/>
  <c r="M12" i="28" s="1"/>
  <c r="L11" i="28"/>
  <c r="M11" i="28" s="1"/>
  <c r="L10" i="28"/>
  <c r="M10" i="28" s="1"/>
  <c r="L9" i="28"/>
  <c r="M9" i="28" s="1"/>
  <c r="L8" i="28"/>
  <c r="M8" i="28" s="1"/>
  <c r="L6" i="28"/>
  <c r="M6" i="28" s="1"/>
  <c r="L5" i="28"/>
  <c r="M5" i="28" s="1"/>
  <c r="L4" i="28"/>
  <c r="M4" i="28" s="1"/>
  <c r="K77" i="27"/>
  <c r="K78" i="27"/>
  <c r="K79" i="27"/>
  <c r="K80" i="27"/>
  <c r="K81" i="27"/>
  <c r="K67" i="27"/>
  <c r="K68" i="27"/>
  <c r="K69" i="27"/>
  <c r="K70" i="27"/>
  <c r="L70" i="27" s="1"/>
  <c r="M70" i="27" s="1"/>
  <c r="K71" i="27"/>
  <c r="L71" i="27" s="1"/>
  <c r="M71" i="27" s="1"/>
  <c r="K72" i="27"/>
  <c r="L72" i="27" s="1"/>
  <c r="M72" i="27" s="1"/>
  <c r="K73" i="27"/>
  <c r="K74" i="27"/>
  <c r="L74" i="27" s="1"/>
  <c r="M74" i="27" s="1"/>
  <c r="K75" i="27"/>
  <c r="K76" i="27"/>
  <c r="K59" i="27"/>
  <c r="K60" i="27"/>
  <c r="K61" i="27"/>
  <c r="K62" i="27"/>
  <c r="L62" i="27" s="1"/>
  <c r="M62" i="27" s="1"/>
  <c r="K63" i="27"/>
  <c r="K64" i="27"/>
  <c r="K65" i="27"/>
  <c r="L65" i="27" s="1"/>
  <c r="M65" i="27" s="1"/>
  <c r="K66" i="27"/>
  <c r="L66" i="27" s="1"/>
  <c r="M66" i="27" s="1"/>
  <c r="K52" i="27"/>
  <c r="K53" i="27"/>
  <c r="K54" i="27"/>
  <c r="K55" i="27"/>
  <c r="K56" i="27"/>
  <c r="K57" i="27"/>
  <c r="K58" i="27"/>
  <c r="L58" i="27" s="1"/>
  <c r="M58" i="27" s="1"/>
  <c r="K47" i="27"/>
  <c r="K48" i="27"/>
  <c r="L48" i="27" s="1"/>
  <c r="M48" i="27" s="1"/>
  <c r="K49" i="27"/>
  <c r="K50" i="27"/>
  <c r="K51" i="27"/>
  <c r="K46" i="27"/>
  <c r="K45" i="27"/>
  <c r="K44" i="27"/>
  <c r="K43" i="27"/>
  <c r="K42" i="27"/>
  <c r="K41" i="27"/>
  <c r="K40" i="27"/>
  <c r="K39" i="27"/>
  <c r="K38" i="27"/>
  <c r="K35" i="27"/>
  <c r="K36" i="27"/>
  <c r="K37" i="27"/>
  <c r="K34" i="27"/>
  <c r="K33" i="27"/>
  <c r="K32" i="27"/>
  <c r="K31" i="27"/>
  <c r="K30" i="27"/>
  <c r="K29" i="27"/>
  <c r="K28" i="27"/>
  <c r="K27" i="27"/>
  <c r="K26" i="27"/>
  <c r="K25" i="27"/>
  <c r="K24" i="27"/>
  <c r="K23" i="27"/>
  <c r="K22" i="27"/>
  <c r="K21" i="27"/>
  <c r="K20" i="27"/>
  <c r="K16" i="27"/>
  <c r="K17" i="27"/>
  <c r="K18" i="27"/>
  <c r="K19" i="27"/>
  <c r="K15" i="27"/>
  <c r="K14" i="27"/>
  <c r="K13" i="27"/>
  <c r="K12" i="27"/>
  <c r="K11" i="27"/>
  <c r="K10" i="27"/>
  <c r="K9" i="27"/>
  <c r="K8" i="27"/>
  <c r="K7" i="27"/>
  <c r="K6" i="27"/>
  <c r="K5" i="27"/>
  <c r="K4" i="27"/>
  <c r="AA82" i="27"/>
  <c r="Z82" i="27"/>
  <c r="Y82" i="27"/>
  <c r="X82" i="27"/>
  <c r="W82" i="27"/>
  <c r="V82" i="27"/>
  <c r="U82" i="27"/>
  <c r="T82" i="27"/>
  <c r="S82" i="27"/>
  <c r="R82" i="27"/>
  <c r="Q82" i="27"/>
  <c r="P82" i="27"/>
  <c r="O82" i="27"/>
  <c r="N82" i="27"/>
  <c r="L81" i="27"/>
  <c r="M81" i="27" s="1"/>
  <c r="L80" i="27"/>
  <c r="M80" i="27" s="1"/>
  <c r="L79" i="27"/>
  <c r="M79" i="27" s="1"/>
  <c r="L78" i="27"/>
  <c r="M78" i="27" s="1"/>
  <c r="L77" i="27"/>
  <c r="M77" i="27" s="1"/>
  <c r="L76" i="27"/>
  <c r="M76" i="27" s="1"/>
  <c r="L75" i="27"/>
  <c r="M75" i="27" s="1"/>
  <c r="L73" i="27"/>
  <c r="M73" i="27" s="1"/>
  <c r="L69" i="27"/>
  <c r="M69" i="27" s="1"/>
  <c r="L68" i="27"/>
  <c r="M68" i="27" s="1"/>
  <c r="L67" i="27"/>
  <c r="M67" i="27" s="1"/>
  <c r="L64" i="27"/>
  <c r="M64" i="27" s="1"/>
  <c r="L63" i="27"/>
  <c r="M63" i="27" s="1"/>
  <c r="L61" i="27"/>
  <c r="M61" i="27" s="1"/>
  <c r="L60" i="27"/>
  <c r="M60" i="27" s="1"/>
  <c r="L59" i="27"/>
  <c r="M59" i="27" s="1"/>
  <c r="L57" i="27"/>
  <c r="M57" i="27" s="1"/>
  <c r="L56" i="27"/>
  <c r="M56" i="27" s="1"/>
  <c r="L55" i="27"/>
  <c r="M55" i="27" s="1"/>
  <c r="L54" i="27"/>
  <c r="M54" i="27" s="1"/>
  <c r="L53" i="27"/>
  <c r="M53" i="27" s="1"/>
  <c r="L52" i="27"/>
  <c r="M52" i="27" s="1"/>
  <c r="L51" i="27"/>
  <c r="M51" i="27" s="1"/>
  <c r="L50" i="27"/>
  <c r="M50" i="27" s="1"/>
  <c r="L49" i="27"/>
  <c r="M49" i="27" s="1"/>
  <c r="L47" i="27"/>
  <c r="M47" i="27" s="1"/>
  <c r="L46" i="27"/>
  <c r="M46" i="27" s="1"/>
  <c r="L45" i="27"/>
  <c r="M45" i="27" s="1"/>
  <c r="L44" i="27"/>
  <c r="M44" i="27" s="1"/>
  <c r="L43" i="27"/>
  <c r="M43" i="27" s="1"/>
  <c r="L42" i="27"/>
  <c r="M42" i="27" s="1"/>
  <c r="L41" i="27"/>
  <c r="M41" i="27" s="1"/>
  <c r="L40" i="27"/>
  <c r="M40" i="27" s="1"/>
  <c r="L39" i="27"/>
  <c r="M39" i="27" s="1"/>
  <c r="L38" i="27"/>
  <c r="M38" i="27" s="1"/>
  <c r="L37" i="27"/>
  <c r="M37" i="27" s="1"/>
  <c r="L36" i="27"/>
  <c r="M36" i="27" s="1"/>
  <c r="L35" i="27"/>
  <c r="M35" i="27" s="1"/>
  <c r="L34" i="27"/>
  <c r="M34" i="27" s="1"/>
  <c r="L33" i="27"/>
  <c r="M33" i="27" s="1"/>
  <c r="L32" i="27"/>
  <c r="M32" i="27" s="1"/>
  <c r="L31" i="27"/>
  <c r="M31" i="27" s="1"/>
  <c r="L30" i="27"/>
  <c r="M30" i="27" s="1"/>
  <c r="L29" i="27"/>
  <c r="M29" i="27" s="1"/>
  <c r="L28" i="27"/>
  <c r="M28" i="27" s="1"/>
  <c r="L27" i="27"/>
  <c r="M27" i="27" s="1"/>
  <c r="L26" i="27"/>
  <c r="M26" i="27" s="1"/>
  <c r="L25" i="27"/>
  <c r="M25" i="27" s="1"/>
  <c r="L24" i="27"/>
  <c r="M24" i="27" s="1"/>
  <c r="L23" i="27"/>
  <c r="M23" i="27" s="1"/>
  <c r="L22" i="27"/>
  <c r="M22" i="27" s="1"/>
  <c r="L21" i="27"/>
  <c r="M21" i="27" s="1"/>
  <c r="L20" i="27"/>
  <c r="M20" i="27" s="1"/>
  <c r="L19" i="27"/>
  <c r="M19" i="27" s="1"/>
  <c r="L18" i="27"/>
  <c r="M18" i="27" s="1"/>
  <c r="L17" i="27"/>
  <c r="M17" i="27" s="1"/>
  <c r="L16" i="27"/>
  <c r="M16" i="27" s="1"/>
  <c r="L15" i="27"/>
  <c r="M15" i="27" s="1"/>
  <c r="L14" i="27"/>
  <c r="M14" i="27" s="1"/>
  <c r="L13" i="27"/>
  <c r="M13" i="27" s="1"/>
  <c r="L12" i="27"/>
  <c r="M12" i="27" s="1"/>
  <c r="L11" i="27"/>
  <c r="M11" i="27" s="1"/>
  <c r="L10" i="27"/>
  <c r="M10" i="27" s="1"/>
  <c r="L9" i="27"/>
  <c r="M9" i="27" s="1"/>
  <c r="L8" i="27"/>
  <c r="M8" i="27" s="1"/>
  <c r="L7" i="27"/>
  <c r="M7" i="27" s="1"/>
  <c r="L6" i="27"/>
  <c r="M6" i="27" s="1"/>
  <c r="L5" i="27"/>
  <c r="M5" i="27" s="1"/>
  <c r="L4" i="27"/>
  <c r="M4" i="27" s="1"/>
  <c r="K77" i="26"/>
  <c r="K78" i="26"/>
  <c r="K79" i="26"/>
  <c r="K80" i="26"/>
  <c r="K81" i="26"/>
  <c r="K70" i="26"/>
  <c r="K71" i="26"/>
  <c r="K72" i="26"/>
  <c r="K73" i="26"/>
  <c r="K74" i="26"/>
  <c r="L74" i="26" s="1"/>
  <c r="M74" i="26" s="1"/>
  <c r="K75" i="26"/>
  <c r="K76" i="26"/>
  <c r="K69" i="26"/>
  <c r="K68" i="26"/>
  <c r="K67" i="26"/>
  <c r="K66" i="26"/>
  <c r="K65" i="26"/>
  <c r="K64" i="26"/>
  <c r="K63" i="26"/>
  <c r="K62" i="26"/>
  <c r="K61" i="26"/>
  <c r="K58" i="26"/>
  <c r="K59" i="26"/>
  <c r="K60" i="26"/>
  <c r="K48" i="26"/>
  <c r="K49" i="26"/>
  <c r="K50" i="26"/>
  <c r="K51" i="26"/>
  <c r="K52" i="26"/>
  <c r="L52" i="26" s="1"/>
  <c r="M52" i="26" s="1"/>
  <c r="K53" i="26"/>
  <c r="L53" i="26" s="1"/>
  <c r="M53" i="26" s="1"/>
  <c r="K54" i="26"/>
  <c r="K55" i="26"/>
  <c r="L55" i="26" s="1"/>
  <c r="M55" i="26" s="1"/>
  <c r="K56" i="26"/>
  <c r="K57" i="26"/>
  <c r="K39" i="26"/>
  <c r="K40" i="26"/>
  <c r="K41" i="26"/>
  <c r="K42" i="26"/>
  <c r="K43" i="26"/>
  <c r="K44" i="26"/>
  <c r="K45" i="26"/>
  <c r="K46" i="26"/>
  <c r="L46" i="26" s="1"/>
  <c r="M46" i="26" s="1"/>
  <c r="K47" i="26"/>
  <c r="K33" i="26"/>
  <c r="K34" i="26"/>
  <c r="K35" i="26"/>
  <c r="K36" i="26"/>
  <c r="K37" i="26"/>
  <c r="K38" i="26"/>
  <c r="L38" i="26" s="1"/>
  <c r="M38" i="26" s="1"/>
  <c r="K22" i="26"/>
  <c r="K23" i="26"/>
  <c r="K24" i="26"/>
  <c r="K25" i="26"/>
  <c r="K26" i="26"/>
  <c r="L26" i="26" s="1"/>
  <c r="M26" i="26" s="1"/>
  <c r="K27" i="26"/>
  <c r="L27" i="26" s="1"/>
  <c r="M27" i="26" s="1"/>
  <c r="K28" i="26"/>
  <c r="L28" i="26" s="1"/>
  <c r="M28" i="26" s="1"/>
  <c r="K29" i="26"/>
  <c r="K30" i="26"/>
  <c r="K31" i="26"/>
  <c r="K32" i="26"/>
  <c r="K11" i="26"/>
  <c r="K12" i="26"/>
  <c r="K13" i="26"/>
  <c r="K14" i="26"/>
  <c r="K15" i="26"/>
  <c r="L15" i="26" s="1"/>
  <c r="M15" i="26" s="1"/>
  <c r="K16" i="26"/>
  <c r="L16" i="26" s="1"/>
  <c r="M16" i="26" s="1"/>
  <c r="K17" i="26"/>
  <c r="L17" i="26" s="1"/>
  <c r="M17" i="26" s="1"/>
  <c r="K18" i="26"/>
  <c r="K19" i="26"/>
  <c r="K20" i="26"/>
  <c r="K21" i="26"/>
  <c r="K10" i="26"/>
  <c r="K9" i="26"/>
  <c r="K8" i="26"/>
  <c r="K7" i="26"/>
  <c r="K6" i="26"/>
  <c r="K5" i="26"/>
  <c r="K4" i="26"/>
  <c r="AA82" i="26"/>
  <c r="Z82" i="26"/>
  <c r="Y82" i="26"/>
  <c r="X82" i="26"/>
  <c r="W82" i="26"/>
  <c r="V82" i="26"/>
  <c r="U82" i="26"/>
  <c r="T82" i="26"/>
  <c r="S82" i="26"/>
  <c r="R82" i="26"/>
  <c r="Q82" i="26"/>
  <c r="P82" i="26"/>
  <c r="O82" i="26"/>
  <c r="N82" i="26"/>
  <c r="L81" i="26"/>
  <c r="M81" i="26" s="1"/>
  <c r="L80" i="26"/>
  <c r="M80" i="26" s="1"/>
  <c r="L79" i="26"/>
  <c r="M79" i="26" s="1"/>
  <c r="L78" i="26"/>
  <c r="M78" i="26" s="1"/>
  <c r="L77" i="26"/>
  <c r="M77" i="26" s="1"/>
  <c r="L76" i="26"/>
  <c r="M76" i="26" s="1"/>
  <c r="L75" i="26"/>
  <c r="M75" i="26" s="1"/>
  <c r="L73" i="26"/>
  <c r="M73" i="26" s="1"/>
  <c r="L72" i="26"/>
  <c r="M72" i="26" s="1"/>
  <c r="L71" i="26"/>
  <c r="M71" i="26" s="1"/>
  <c r="L70" i="26"/>
  <c r="M70" i="26" s="1"/>
  <c r="L69" i="26"/>
  <c r="M69" i="26" s="1"/>
  <c r="L68" i="26"/>
  <c r="M68" i="26" s="1"/>
  <c r="L67" i="26"/>
  <c r="M67" i="26" s="1"/>
  <c r="L66" i="26"/>
  <c r="M66" i="26" s="1"/>
  <c r="L65" i="26"/>
  <c r="M65" i="26" s="1"/>
  <c r="L64" i="26"/>
  <c r="M64" i="26" s="1"/>
  <c r="L63" i="26"/>
  <c r="M63" i="26" s="1"/>
  <c r="L62" i="26"/>
  <c r="M62" i="26" s="1"/>
  <c r="L61" i="26"/>
  <c r="M61" i="26" s="1"/>
  <c r="L60" i="26"/>
  <c r="M60" i="26" s="1"/>
  <c r="L59" i="26"/>
  <c r="M59" i="26" s="1"/>
  <c r="L58" i="26"/>
  <c r="M58" i="26" s="1"/>
  <c r="L57" i="26"/>
  <c r="M57" i="26" s="1"/>
  <c r="L56" i="26"/>
  <c r="M56" i="26" s="1"/>
  <c r="L54" i="26"/>
  <c r="M54" i="26" s="1"/>
  <c r="L51" i="26"/>
  <c r="M51" i="26" s="1"/>
  <c r="L50" i="26"/>
  <c r="M50" i="26" s="1"/>
  <c r="L49" i="26"/>
  <c r="M49" i="26" s="1"/>
  <c r="L48" i="26"/>
  <c r="M48" i="26" s="1"/>
  <c r="L47" i="26"/>
  <c r="M47" i="26" s="1"/>
  <c r="L45" i="26"/>
  <c r="M45" i="26" s="1"/>
  <c r="L44" i="26"/>
  <c r="M44" i="26" s="1"/>
  <c r="L43" i="26"/>
  <c r="M43" i="26" s="1"/>
  <c r="L42" i="26"/>
  <c r="M42" i="26" s="1"/>
  <c r="L41" i="26"/>
  <c r="M41" i="26" s="1"/>
  <c r="L40" i="26"/>
  <c r="M40" i="26" s="1"/>
  <c r="L39" i="26"/>
  <c r="M39" i="26" s="1"/>
  <c r="L37" i="26"/>
  <c r="M37" i="26" s="1"/>
  <c r="L36" i="26"/>
  <c r="M36" i="26" s="1"/>
  <c r="L35" i="26"/>
  <c r="M35" i="26" s="1"/>
  <c r="L34" i="26"/>
  <c r="M34" i="26" s="1"/>
  <c r="L33" i="26"/>
  <c r="M33" i="26" s="1"/>
  <c r="L32" i="26"/>
  <c r="M32" i="26" s="1"/>
  <c r="L31" i="26"/>
  <c r="M31" i="26" s="1"/>
  <c r="L30" i="26"/>
  <c r="M30" i="26" s="1"/>
  <c r="L29" i="26"/>
  <c r="M29" i="26" s="1"/>
  <c r="L25" i="26"/>
  <c r="M25" i="26" s="1"/>
  <c r="L24" i="26"/>
  <c r="M24" i="26" s="1"/>
  <c r="L23" i="26"/>
  <c r="M23" i="26" s="1"/>
  <c r="L22" i="26"/>
  <c r="M22" i="26" s="1"/>
  <c r="L21" i="26"/>
  <c r="M21" i="26" s="1"/>
  <c r="L20" i="26"/>
  <c r="M20" i="26" s="1"/>
  <c r="L19" i="26"/>
  <c r="M19" i="26" s="1"/>
  <c r="L18" i="26"/>
  <c r="M18" i="26" s="1"/>
  <c r="L14" i="26"/>
  <c r="M14" i="26" s="1"/>
  <c r="L13" i="26"/>
  <c r="M13" i="26" s="1"/>
  <c r="L12" i="26"/>
  <c r="M12" i="26" s="1"/>
  <c r="L11" i="26"/>
  <c r="M11" i="26" s="1"/>
  <c r="L10" i="26"/>
  <c r="M10" i="26" s="1"/>
  <c r="L9" i="26"/>
  <c r="M9" i="26" s="1"/>
  <c r="L8" i="26"/>
  <c r="M8" i="26" s="1"/>
  <c r="L7" i="26"/>
  <c r="M7" i="26" s="1"/>
  <c r="L6" i="26"/>
  <c r="M6" i="26" s="1"/>
  <c r="L5" i="26"/>
  <c r="M5" i="26" s="1"/>
  <c r="L4" i="26"/>
  <c r="M4" i="26" s="1"/>
  <c r="K80" i="25"/>
  <c r="K81" i="25"/>
  <c r="K79" i="25"/>
  <c r="K78" i="25"/>
  <c r="K77" i="25"/>
  <c r="K76" i="25"/>
  <c r="K75" i="25"/>
  <c r="K74" i="25"/>
  <c r="K73" i="25"/>
  <c r="K72" i="25"/>
  <c r="K71" i="25"/>
  <c r="K70" i="25"/>
  <c r="L70" i="25" s="1"/>
  <c r="M70" i="25" s="1"/>
  <c r="K69" i="25"/>
  <c r="K61" i="25"/>
  <c r="K62" i="25"/>
  <c r="K63" i="25"/>
  <c r="L63" i="25" s="1"/>
  <c r="M63" i="25" s="1"/>
  <c r="K64" i="25"/>
  <c r="L64" i="25" s="1"/>
  <c r="M64" i="25" s="1"/>
  <c r="K65" i="25"/>
  <c r="K66" i="25"/>
  <c r="K67" i="25"/>
  <c r="L67" i="25" s="1"/>
  <c r="M67" i="25" s="1"/>
  <c r="K68" i="25"/>
  <c r="L68" i="25" s="1"/>
  <c r="M68" i="25" s="1"/>
  <c r="K53" i="25"/>
  <c r="K54" i="25"/>
  <c r="K55" i="25"/>
  <c r="L55" i="25" s="1"/>
  <c r="M55" i="25" s="1"/>
  <c r="K56" i="25"/>
  <c r="L56" i="25" s="1"/>
  <c r="M56" i="25" s="1"/>
  <c r="K57" i="25"/>
  <c r="K58" i="25"/>
  <c r="K59" i="25"/>
  <c r="L59" i="25" s="1"/>
  <c r="M59" i="25" s="1"/>
  <c r="K60" i="25"/>
  <c r="L60" i="25" s="1"/>
  <c r="M60" i="25" s="1"/>
  <c r="K45" i="25"/>
  <c r="K46" i="25"/>
  <c r="K47" i="25"/>
  <c r="L47" i="25" s="1"/>
  <c r="M47" i="25" s="1"/>
  <c r="K48" i="25"/>
  <c r="L48" i="25" s="1"/>
  <c r="M48" i="25" s="1"/>
  <c r="K49" i="25"/>
  <c r="K50" i="25"/>
  <c r="K51" i="25"/>
  <c r="L51" i="25" s="1"/>
  <c r="M51" i="25" s="1"/>
  <c r="K52" i="25"/>
  <c r="L52" i="25" s="1"/>
  <c r="M52" i="25" s="1"/>
  <c r="K39" i="25"/>
  <c r="K40" i="25"/>
  <c r="K41" i="25"/>
  <c r="K42" i="25"/>
  <c r="L42" i="25" s="1"/>
  <c r="M42" i="25" s="1"/>
  <c r="K43" i="25"/>
  <c r="K44" i="25"/>
  <c r="K38" i="25"/>
  <c r="K37" i="25"/>
  <c r="K36" i="25"/>
  <c r="K35" i="25"/>
  <c r="K34" i="25"/>
  <c r="K32" i="25"/>
  <c r="K33" i="25"/>
  <c r="K31" i="25"/>
  <c r="K30" i="25"/>
  <c r="K29" i="25"/>
  <c r="K28" i="25"/>
  <c r="L28" i="25" s="1"/>
  <c r="M28" i="25" s="1"/>
  <c r="K27" i="25"/>
  <c r="K26" i="25"/>
  <c r="L26" i="25" s="1"/>
  <c r="M26" i="25" s="1"/>
  <c r="K25" i="25"/>
  <c r="K23" i="25"/>
  <c r="K24" i="25"/>
  <c r="K22" i="25"/>
  <c r="K21" i="25"/>
  <c r="K20" i="25"/>
  <c r="K19" i="25"/>
  <c r="K18" i="25"/>
  <c r="K17" i="25"/>
  <c r="K16" i="25"/>
  <c r="K15" i="25"/>
  <c r="K14" i="25"/>
  <c r="K13" i="25"/>
  <c r="K12" i="25"/>
  <c r="K11" i="25"/>
  <c r="K10" i="25"/>
  <c r="K9" i="25"/>
  <c r="K8" i="25"/>
  <c r="K7" i="25"/>
  <c r="K6" i="25"/>
  <c r="K5" i="25"/>
  <c r="K4" i="25"/>
  <c r="AA82" i="25"/>
  <c r="Z82" i="25"/>
  <c r="Y82" i="25"/>
  <c r="X82" i="25"/>
  <c r="W82" i="25"/>
  <c r="V82" i="25"/>
  <c r="U82" i="25"/>
  <c r="T82" i="25"/>
  <c r="S82" i="25"/>
  <c r="R82" i="25"/>
  <c r="Q82" i="25"/>
  <c r="P82" i="25"/>
  <c r="O82" i="25"/>
  <c r="N82" i="25"/>
  <c r="L81" i="25"/>
  <c r="M81" i="25" s="1"/>
  <c r="L80" i="25"/>
  <c r="M80" i="25" s="1"/>
  <c r="L79" i="25"/>
  <c r="M79" i="25" s="1"/>
  <c r="L78" i="25"/>
  <c r="M78" i="25" s="1"/>
  <c r="L77" i="25"/>
  <c r="M77" i="25" s="1"/>
  <c r="L76" i="25"/>
  <c r="M76" i="25" s="1"/>
  <c r="L75" i="25"/>
  <c r="M75" i="25" s="1"/>
  <c r="L74" i="25"/>
  <c r="M74" i="25" s="1"/>
  <c r="L73" i="25"/>
  <c r="M73" i="25" s="1"/>
  <c r="L72" i="25"/>
  <c r="M72" i="25" s="1"/>
  <c r="L71" i="25"/>
  <c r="M71" i="25" s="1"/>
  <c r="L69" i="25"/>
  <c r="M69" i="25" s="1"/>
  <c r="L66" i="25"/>
  <c r="M66" i="25" s="1"/>
  <c r="L65" i="25"/>
  <c r="M65" i="25" s="1"/>
  <c r="L62" i="25"/>
  <c r="M62" i="25" s="1"/>
  <c r="L61" i="25"/>
  <c r="M61" i="25" s="1"/>
  <c r="L58" i="25"/>
  <c r="M58" i="25" s="1"/>
  <c r="L57" i="25"/>
  <c r="M57" i="25" s="1"/>
  <c r="L54" i="25"/>
  <c r="M54" i="25" s="1"/>
  <c r="L53" i="25"/>
  <c r="M53" i="25" s="1"/>
  <c r="L50" i="25"/>
  <c r="M50" i="25" s="1"/>
  <c r="L49" i="25"/>
  <c r="M49" i="25" s="1"/>
  <c r="L46" i="25"/>
  <c r="M46" i="25" s="1"/>
  <c r="L45" i="25"/>
  <c r="M45" i="25" s="1"/>
  <c r="L44" i="25"/>
  <c r="M44" i="25" s="1"/>
  <c r="L43" i="25"/>
  <c r="M43" i="25" s="1"/>
  <c r="L41" i="25"/>
  <c r="M41" i="25" s="1"/>
  <c r="L40" i="25"/>
  <c r="M40" i="25" s="1"/>
  <c r="L39" i="25"/>
  <c r="M39" i="25" s="1"/>
  <c r="L38" i="25"/>
  <c r="M38" i="25" s="1"/>
  <c r="L37" i="25"/>
  <c r="M37" i="25" s="1"/>
  <c r="L36" i="25"/>
  <c r="M36" i="25" s="1"/>
  <c r="L35" i="25"/>
  <c r="M35" i="25" s="1"/>
  <c r="L34" i="25"/>
  <c r="M34" i="25" s="1"/>
  <c r="L33" i="25"/>
  <c r="M33" i="25" s="1"/>
  <c r="L32" i="25"/>
  <c r="M32" i="25" s="1"/>
  <c r="L31" i="25"/>
  <c r="M31" i="25" s="1"/>
  <c r="L30" i="25"/>
  <c r="M30" i="25" s="1"/>
  <c r="L29" i="25"/>
  <c r="M29" i="25" s="1"/>
  <c r="L27" i="25"/>
  <c r="M27" i="25" s="1"/>
  <c r="L25" i="25"/>
  <c r="M25" i="25" s="1"/>
  <c r="L24" i="25"/>
  <c r="M24" i="25" s="1"/>
  <c r="L23" i="25"/>
  <c r="M23" i="25" s="1"/>
  <c r="L22" i="25"/>
  <c r="M22" i="25" s="1"/>
  <c r="L21" i="25"/>
  <c r="M21" i="25" s="1"/>
  <c r="L20" i="25"/>
  <c r="M20" i="25" s="1"/>
  <c r="L19" i="25"/>
  <c r="M19" i="25" s="1"/>
  <c r="L18" i="25"/>
  <c r="M18" i="25" s="1"/>
  <c r="L17" i="25"/>
  <c r="M17" i="25" s="1"/>
  <c r="L16" i="25"/>
  <c r="M16" i="25" s="1"/>
  <c r="L15" i="25"/>
  <c r="M15" i="25" s="1"/>
  <c r="L14" i="25"/>
  <c r="M14" i="25" s="1"/>
  <c r="L13" i="25"/>
  <c r="M13" i="25" s="1"/>
  <c r="L12" i="25"/>
  <c r="M12" i="25" s="1"/>
  <c r="L11" i="25"/>
  <c r="M11" i="25" s="1"/>
  <c r="L10" i="25"/>
  <c r="M10" i="25" s="1"/>
  <c r="L9" i="25"/>
  <c r="M9" i="25" s="1"/>
  <c r="L8" i="25"/>
  <c r="M8" i="25" s="1"/>
  <c r="L6" i="25"/>
  <c r="M6" i="25" s="1"/>
  <c r="L5" i="25"/>
  <c r="M5" i="25" s="1"/>
  <c r="L4" i="25"/>
  <c r="M4" i="25" s="1"/>
  <c r="K80" i="24"/>
  <c r="K81" i="24"/>
  <c r="K71" i="24"/>
  <c r="K72" i="24"/>
  <c r="K73" i="24"/>
  <c r="K74" i="24"/>
  <c r="L74" i="24" s="1"/>
  <c r="M74" i="24" s="1"/>
  <c r="K75" i="24"/>
  <c r="K76" i="24"/>
  <c r="K77" i="24"/>
  <c r="K78" i="24"/>
  <c r="L78" i="24" s="1"/>
  <c r="M78" i="24" s="1"/>
  <c r="K79" i="24"/>
  <c r="K60" i="24"/>
  <c r="K61" i="24"/>
  <c r="K62" i="24"/>
  <c r="K63" i="24"/>
  <c r="L63" i="24" s="1"/>
  <c r="M63" i="24" s="1"/>
  <c r="K64" i="24"/>
  <c r="L64" i="24" s="1"/>
  <c r="M64" i="24" s="1"/>
  <c r="K65" i="24"/>
  <c r="L65" i="24" s="1"/>
  <c r="M65" i="24" s="1"/>
  <c r="K66" i="24"/>
  <c r="L66" i="24" s="1"/>
  <c r="M66" i="24" s="1"/>
  <c r="K67" i="24"/>
  <c r="K68" i="24"/>
  <c r="K69" i="24"/>
  <c r="K70" i="24"/>
  <c r="K50" i="24"/>
  <c r="K51" i="24"/>
  <c r="K52" i="24"/>
  <c r="K53" i="24"/>
  <c r="L53" i="24" s="1"/>
  <c r="M53" i="24" s="1"/>
  <c r="K54" i="24"/>
  <c r="L54" i="24" s="1"/>
  <c r="M54" i="24" s="1"/>
  <c r="K55" i="24"/>
  <c r="L55" i="24" s="1"/>
  <c r="M55" i="24" s="1"/>
  <c r="K56" i="24"/>
  <c r="K57" i="24"/>
  <c r="L57" i="24" s="1"/>
  <c r="M57" i="24" s="1"/>
  <c r="K58" i="24"/>
  <c r="K59" i="24"/>
  <c r="K49" i="24"/>
  <c r="K48" i="24"/>
  <c r="K47" i="24"/>
  <c r="K46" i="24"/>
  <c r="K45" i="24"/>
  <c r="K44" i="24"/>
  <c r="K43" i="24"/>
  <c r="K42" i="24"/>
  <c r="K41" i="24"/>
  <c r="K40" i="24"/>
  <c r="K39" i="24"/>
  <c r="K38" i="24"/>
  <c r="K35" i="24"/>
  <c r="K36" i="24"/>
  <c r="K37" i="24"/>
  <c r="K34" i="24"/>
  <c r="K33" i="24"/>
  <c r="K32" i="24"/>
  <c r="K31" i="24"/>
  <c r="K30" i="24"/>
  <c r="K29" i="24"/>
  <c r="K28" i="24"/>
  <c r="K27" i="24"/>
  <c r="K26" i="24"/>
  <c r="K25" i="24"/>
  <c r="K24" i="24"/>
  <c r="K23" i="24"/>
  <c r="K22" i="24"/>
  <c r="K21" i="24"/>
  <c r="K20" i="24"/>
  <c r="K19" i="24"/>
  <c r="K18" i="24"/>
  <c r="K17" i="24"/>
  <c r="K16" i="24"/>
  <c r="K15" i="24"/>
  <c r="K14" i="24"/>
  <c r="K13" i="24"/>
  <c r="K11" i="24"/>
  <c r="K12" i="24"/>
  <c r="K10" i="24"/>
  <c r="K9" i="24"/>
  <c r="K8" i="24"/>
  <c r="K7" i="24"/>
  <c r="K6" i="24"/>
  <c r="K5" i="24"/>
  <c r="K4" i="24"/>
  <c r="AA82" i="24"/>
  <c r="Z82" i="24"/>
  <c r="Y82" i="24"/>
  <c r="X82" i="24"/>
  <c r="W82" i="24"/>
  <c r="V82" i="24"/>
  <c r="U82" i="24"/>
  <c r="T82" i="24"/>
  <c r="S82" i="24"/>
  <c r="R82" i="24"/>
  <c r="Q82" i="24"/>
  <c r="P82" i="24"/>
  <c r="O82" i="24"/>
  <c r="N82" i="24"/>
  <c r="L81" i="24"/>
  <c r="M81" i="24" s="1"/>
  <c r="L80" i="24"/>
  <c r="M80" i="24" s="1"/>
  <c r="L79" i="24"/>
  <c r="M79" i="24" s="1"/>
  <c r="L77" i="24"/>
  <c r="M77" i="24" s="1"/>
  <c r="L76" i="24"/>
  <c r="M76" i="24" s="1"/>
  <c r="L75" i="24"/>
  <c r="M75" i="24" s="1"/>
  <c r="L73" i="24"/>
  <c r="M73" i="24" s="1"/>
  <c r="L72" i="24"/>
  <c r="M72" i="24" s="1"/>
  <c r="L71" i="24"/>
  <c r="M71" i="24" s="1"/>
  <c r="L70" i="24"/>
  <c r="M70" i="24" s="1"/>
  <c r="L69" i="24"/>
  <c r="M69" i="24" s="1"/>
  <c r="L68" i="24"/>
  <c r="M68" i="24" s="1"/>
  <c r="L67" i="24"/>
  <c r="M67" i="24" s="1"/>
  <c r="L62" i="24"/>
  <c r="M62" i="24" s="1"/>
  <c r="L61" i="24"/>
  <c r="M61" i="24" s="1"/>
  <c r="L60" i="24"/>
  <c r="M60" i="24" s="1"/>
  <c r="L59" i="24"/>
  <c r="M59" i="24" s="1"/>
  <c r="L58" i="24"/>
  <c r="M58" i="24" s="1"/>
  <c r="L56" i="24"/>
  <c r="M56" i="24" s="1"/>
  <c r="L52" i="24"/>
  <c r="M52" i="24" s="1"/>
  <c r="L51" i="24"/>
  <c r="M51" i="24" s="1"/>
  <c r="L50" i="24"/>
  <c r="M50" i="24" s="1"/>
  <c r="L49" i="24"/>
  <c r="M49" i="24" s="1"/>
  <c r="L48" i="24"/>
  <c r="M48" i="24" s="1"/>
  <c r="L47" i="24"/>
  <c r="M47" i="24" s="1"/>
  <c r="L46" i="24"/>
  <c r="M46" i="24" s="1"/>
  <c r="L45" i="24"/>
  <c r="M45" i="24" s="1"/>
  <c r="L44" i="24"/>
  <c r="M44" i="24" s="1"/>
  <c r="L43" i="24"/>
  <c r="M43" i="24" s="1"/>
  <c r="L42" i="24"/>
  <c r="M42" i="24" s="1"/>
  <c r="L41" i="24"/>
  <c r="M41" i="24" s="1"/>
  <c r="L40" i="24"/>
  <c r="M40" i="24" s="1"/>
  <c r="L39" i="24"/>
  <c r="M39" i="24" s="1"/>
  <c r="L38" i="24"/>
  <c r="M38" i="24" s="1"/>
  <c r="L37" i="24"/>
  <c r="M37" i="24" s="1"/>
  <c r="L36" i="24"/>
  <c r="M36" i="24" s="1"/>
  <c r="L35" i="24"/>
  <c r="M35" i="24" s="1"/>
  <c r="L34" i="24"/>
  <c r="M34" i="24" s="1"/>
  <c r="L33" i="24"/>
  <c r="M33" i="24" s="1"/>
  <c r="L32" i="24"/>
  <c r="M32" i="24" s="1"/>
  <c r="L31" i="24"/>
  <c r="M31" i="24" s="1"/>
  <c r="L30" i="24"/>
  <c r="M30" i="24" s="1"/>
  <c r="L29" i="24"/>
  <c r="M29" i="24" s="1"/>
  <c r="L28" i="24"/>
  <c r="M28" i="24" s="1"/>
  <c r="L27" i="24"/>
  <c r="M27" i="24" s="1"/>
  <c r="L26" i="24"/>
  <c r="M26" i="24" s="1"/>
  <c r="L25" i="24"/>
  <c r="M25" i="24" s="1"/>
  <c r="L24" i="24"/>
  <c r="M24" i="24" s="1"/>
  <c r="L23" i="24"/>
  <c r="M23" i="24" s="1"/>
  <c r="L22" i="24"/>
  <c r="M22" i="24" s="1"/>
  <c r="L21" i="24"/>
  <c r="M21" i="24" s="1"/>
  <c r="L20" i="24"/>
  <c r="M20" i="24" s="1"/>
  <c r="L19" i="24"/>
  <c r="M19" i="24" s="1"/>
  <c r="L18" i="24"/>
  <c r="M18" i="24" s="1"/>
  <c r="L17" i="24"/>
  <c r="M17" i="24" s="1"/>
  <c r="L16" i="24"/>
  <c r="M16" i="24" s="1"/>
  <c r="L15" i="24"/>
  <c r="M15" i="24" s="1"/>
  <c r="L14" i="24"/>
  <c r="M14" i="24" s="1"/>
  <c r="L13" i="24"/>
  <c r="M13" i="24" s="1"/>
  <c r="L12" i="24"/>
  <c r="M12" i="24" s="1"/>
  <c r="L11" i="24"/>
  <c r="M11" i="24" s="1"/>
  <c r="L10" i="24"/>
  <c r="M10" i="24" s="1"/>
  <c r="L9" i="24"/>
  <c r="M9" i="24" s="1"/>
  <c r="L8" i="24"/>
  <c r="M8" i="24" s="1"/>
  <c r="L7" i="24"/>
  <c r="M7" i="24" s="1"/>
  <c r="L6" i="24"/>
  <c r="M6" i="24" s="1"/>
  <c r="L5" i="24"/>
  <c r="M5" i="24" s="1"/>
  <c r="L4" i="24"/>
  <c r="M4" i="24" s="1"/>
  <c r="K78" i="23"/>
  <c r="K79" i="23"/>
  <c r="K80" i="23"/>
  <c r="K81" i="23"/>
  <c r="K68" i="23"/>
  <c r="K69" i="23"/>
  <c r="K70" i="23"/>
  <c r="K71" i="23"/>
  <c r="L71" i="23" s="1"/>
  <c r="M71" i="23" s="1"/>
  <c r="K72" i="23"/>
  <c r="L72" i="23" s="1"/>
  <c r="M72" i="23" s="1"/>
  <c r="K73" i="23"/>
  <c r="L73" i="23" s="1"/>
  <c r="M73" i="23" s="1"/>
  <c r="K74" i="23"/>
  <c r="K75" i="23"/>
  <c r="L75" i="23" s="1"/>
  <c r="M75" i="23" s="1"/>
  <c r="K76" i="23"/>
  <c r="K77" i="23"/>
  <c r="K57" i="23"/>
  <c r="K58" i="23"/>
  <c r="K59" i="23"/>
  <c r="K60" i="23"/>
  <c r="K61" i="23"/>
  <c r="L61" i="23" s="1"/>
  <c r="M61" i="23" s="1"/>
  <c r="K62" i="23"/>
  <c r="L62" i="23" s="1"/>
  <c r="M62" i="23" s="1"/>
  <c r="K63" i="23"/>
  <c r="L63" i="23" s="1"/>
  <c r="M63" i="23" s="1"/>
  <c r="K64" i="23"/>
  <c r="L64" i="23" s="1"/>
  <c r="M64" i="23" s="1"/>
  <c r="K65" i="23"/>
  <c r="K66" i="23"/>
  <c r="K67" i="23"/>
  <c r="K49" i="23"/>
  <c r="K50" i="23"/>
  <c r="K51" i="23"/>
  <c r="L51" i="23" s="1"/>
  <c r="M51" i="23" s="1"/>
  <c r="K52" i="23"/>
  <c r="L52" i="23" s="1"/>
  <c r="M52" i="23" s="1"/>
  <c r="K53" i="23"/>
  <c r="K54" i="23"/>
  <c r="K55" i="23"/>
  <c r="L55" i="23" s="1"/>
  <c r="M55" i="23" s="1"/>
  <c r="K56" i="23"/>
  <c r="L56" i="23" s="1"/>
  <c r="M56" i="23" s="1"/>
  <c r="K48" i="23"/>
  <c r="K47" i="23"/>
  <c r="K46" i="23"/>
  <c r="L46" i="23" s="1"/>
  <c r="M46" i="23" s="1"/>
  <c r="K45" i="23"/>
  <c r="K44" i="23"/>
  <c r="L44" i="23" s="1"/>
  <c r="M44" i="23" s="1"/>
  <c r="K43" i="23"/>
  <c r="K42" i="23"/>
  <c r="K41" i="23"/>
  <c r="K40" i="23"/>
  <c r="K39" i="23"/>
  <c r="K34" i="23"/>
  <c r="K35" i="23"/>
  <c r="K36" i="23"/>
  <c r="K37" i="23"/>
  <c r="K38" i="23"/>
  <c r="K33" i="23"/>
  <c r="K32" i="23"/>
  <c r="K24" i="23"/>
  <c r="K25" i="23"/>
  <c r="K26" i="23"/>
  <c r="L26" i="23" s="1"/>
  <c r="M26" i="23" s="1"/>
  <c r="K27" i="23"/>
  <c r="L27" i="23" s="1"/>
  <c r="M27" i="23" s="1"/>
  <c r="K28" i="23"/>
  <c r="K29" i="23"/>
  <c r="K30" i="23"/>
  <c r="L30" i="23" s="1"/>
  <c r="M30" i="23" s="1"/>
  <c r="K31" i="23"/>
  <c r="L31" i="23" s="1"/>
  <c r="M31" i="23" s="1"/>
  <c r="K16" i="23"/>
  <c r="K17" i="23"/>
  <c r="K18" i="23"/>
  <c r="L18" i="23" s="1"/>
  <c r="M18" i="23" s="1"/>
  <c r="K19" i="23"/>
  <c r="L19" i="23" s="1"/>
  <c r="M19" i="23" s="1"/>
  <c r="K20" i="23"/>
  <c r="K21" i="23"/>
  <c r="K22" i="23"/>
  <c r="L22" i="23" s="1"/>
  <c r="M22" i="23" s="1"/>
  <c r="K23" i="23"/>
  <c r="L23" i="23" s="1"/>
  <c r="M23" i="23" s="1"/>
  <c r="K15" i="23"/>
  <c r="K14" i="23"/>
  <c r="K10" i="23"/>
  <c r="K11" i="23"/>
  <c r="K12" i="23"/>
  <c r="K13" i="23"/>
  <c r="K9" i="23"/>
  <c r="K8" i="23"/>
  <c r="K7" i="23"/>
  <c r="K6" i="23"/>
  <c r="K5" i="23"/>
  <c r="K4" i="23"/>
  <c r="AA82" i="23"/>
  <c r="Z82" i="23"/>
  <c r="Y82" i="23"/>
  <c r="X82" i="23"/>
  <c r="W82" i="23"/>
  <c r="V82" i="23"/>
  <c r="U82" i="23"/>
  <c r="T82" i="23"/>
  <c r="S82" i="23"/>
  <c r="R82" i="23"/>
  <c r="Q82" i="23"/>
  <c r="P82" i="23"/>
  <c r="O82" i="23"/>
  <c r="N82" i="23"/>
  <c r="L81" i="23"/>
  <c r="M81" i="23" s="1"/>
  <c r="L80" i="23"/>
  <c r="M80" i="23" s="1"/>
  <c r="L79" i="23"/>
  <c r="M79" i="23" s="1"/>
  <c r="L78" i="23"/>
  <c r="M78" i="23" s="1"/>
  <c r="L77" i="23"/>
  <c r="M77" i="23" s="1"/>
  <c r="L76" i="23"/>
  <c r="M76" i="23" s="1"/>
  <c r="L74" i="23"/>
  <c r="M74" i="23" s="1"/>
  <c r="L70" i="23"/>
  <c r="M70" i="23" s="1"/>
  <c r="L69" i="23"/>
  <c r="M69" i="23" s="1"/>
  <c r="L68" i="23"/>
  <c r="M68" i="23" s="1"/>
  <c r="L67" i="23"/>
  <c r="M67" i="23" s="1"/>
  <c r="L66" i="23"/>
  <c r="M66" i="23" s="1"/>
  <c r="L65" i="23"/>
  <c r="M65" i="23" s="1"/>
  <c r="L60" i="23"/>
  <c r="M60" i="23" s="1"/>
  <c r="L59" i="23"/>
  <c r="M59" i="23" s="1"/>
  <c r="L58" i="23"/>
  <c r="M58" i="23" s="1"/>
  <c r="L57" i="23"/>
  <c r="M57" i="23" s="1"/>
  <c r="L54" i="23"/>
  <c r="M54" i="23" s="1"/>
  <c r="L53" i="23"/>
  <c r="M53" i="23" s="1"/>
  <c r="L50" i="23"/>
  <c r="M50" i="23" s="1"/>
  <c r="L49" i="23"/>
  <c r="M49" i="23" s="1"/>
  <c r="L48" i="23"/>
  <c r="M48" i="23" s="1"/>
  <c r="L47" i="23"/>
  <c r="M47" i="23" s="1"/>
  <c r="L45" i="23"/>
  <c r="M45" i="23" s="1"/>
  <c r="L43" i="23"/>
  <c r="M43" i="23" s="1"/>
  <c r="L42" i="23"/>
  <c r="M42" i="23" s="1"/>
  <c r="L41" i="23"/>
  <c r="M41" i="23" s="1"/>
  <c r="L40" i="23"/>
  <c r="M40" i="23" s="1"/>
  <c r="L39" i="23"/>
  <c r="M39" i="23" s="1"/>
  <c r="L38" i="23"/>
  <c r="M38" i="23" s="1"/>
  <c r="L37" i="23"/>
  <c r="M37" i="23" s="1"/>
  <c r="L36" i="23"/>
  <c r="M36" i="23" s="1"/>
  <c r="L35" i="23"/>
  <c r="M35" i="23" s="1"/>
  <c r="L34" i="23"/>
  <c r="M34" i="23" s="1"/>
  <c r="L33" i="23"/>
  <c r="M33" i="23" s="1"/>
  <c r="L32" i="23"/>
  <c r="M32" i="23" s="1"/>
  <c r="L29" i="23"/>
  <c r="M29" i="23" s="1"/>
  <c r="L28" i="23"/>
  <c r="M28" i="23" s="1"/>
  <c r="L25" i="23"/>
  <c r="M25" i="23" s="1"/>
  <c r="L24" i="23"/>
  <c r="M24" i="23" s="1"/>
  <c r="L21" i="23"/>
  <c r="M21" i="23" s="1"/>
  <c r="L20" i="23"/>
  <c r="M20" i="23" s="1"/>
  <c r="L17" i="23"/>
  <c r="M17" i="23" s="1"/>
  <c r="L16" i="23"/>
  <c r="M16" i="23" s="1"/>
  <c r="L15" i="23"/>
  <c r="M15" i="23" s="1"/>
  <c r="L14" i="23"/>
  <c r="M14" i="23" s="1"/>
  <c r="L13" i="23"/>
  <c r="M13" i="23" s="1"/>
  <c r="L12" i="23"/>
  <c r="M12" i="23" s="1"/>
  <c r="L11" i="23"/>
  <c r="M11" i="23" s="1"/>
  <c r="L10" i="23"/>
  <c r="M10" i="23" s="1"/>
  <c r="L9" i="23"/>
  <c r="M9" i="23" s="1"/>
  <c r="L8" i="23"/>
  <c r="M8" i="23" s="1"/>
  <c r="L7" i="23"/>
  <c r="M7" i="23" s="1"/>
  <c r="L6" i="23"/>
  <c r="M6" i="23" s="1"/>
  <c r="L5" i="23"/>
  <c r="M5" i="23" s="1"/>
  <c r="L4" i="23"/>
  <c r="M4" i="23" s="1"/>
  <c r="K80" i="22"/>
  <c r="K81" i="22"/>
  <c r="K74" i="22"/>
  <c r="K75" i="22"/>
  <c r="K76" i="22"/>
  <c r="K77" i="22"/>
  <c r="K78" i="22"/>
  <c r="K79" i="22"/>
  <c r="L79" i="22" s="1"/>
  <c r="M79" i="22" s="1"/>
  <c r="K68" i="22"/>
  <c r="K69" i="22"/>
  <c r="K70" i="22"/>
  <c r="K71" i="22"/>
  <c r="K72" i="22"/>
  <c r="K73" i="22"/>
  <c r="K62" i="22"/>
  <c r="K63" i="22"/>
  <c r="K64" i="22"/>
  <c r="K65" i="22"/>
  <c r="K66" i="22"/>
  <c r="K67" i="22"/>
  <c r="L67" i="22" s="1"/>
  <c r="M67" i="22" s="1"/>
  <c r="K56" i="22"/>
  <c r="K57" i="22"/>
  <c r="K58" i="22"/>
  <c r="K59" i="22"/>
  <c r="K60" i="22"/>
  <c r="K61" i="22"/>
  <c r="L61" i="22" s="1"/>
  <c r="M61" i="22" s="1"/>
  <c r="K50" i="22"/>
  <c r="K51" i="22"/>
  <c r="L51" i="22" s="1"/>
  <c r="M51" i="22" s="1"/>
  <c r="K52" i="22"/>
  <c r="K53" i="22"/>
  <c r="K54" i="22"/>
  <c r="K55" i="22"/>
  <c r="L55" i="22" s="1"/>
  <c r="M55" i="22" s="1"/>
  <c r="K49" i="22"/>
  <c r="K48" i="22"/>
  <c r="K47" i="22"/>
  <c r="L47" i="22" s="1"/>
  <c r="M47" i="22" s="1"/>
  <c r="K46" i="22"/>
  <c r="K45" i="22"/>
  <c r="K44" i="22"/>
  <c r="L44" i="22" s="1"/>
  <c r="M44" i="22" s="1"/>
  <c r="K43" i="22"/>
  <c r="K42" i="22"/>
  <c r="K41" i="22"/>
  <c r="K40" i="22"/>
  <c r="K39" i="22"/>
  <c r="K38" i="22"/>
  <c r="K37" i="22"/>
  <c r="K36" i="22"/>
  <c r="K35" i="22"/>
  <c r="K34" i="22"/>
  <c r="K33" i="22"/>
  <c r="K32" i="22"/>
  <c r="K31" i="22"/>
  <c r="K30" i="22"/>
  <c r="K29" i="22"/>
  <c r="K28" i="22"/>
  <c r="K27" i="22"/>
  <c r="K26" i="22"/>
  <c r="K25" i="22"/>
  <c r="K24" i="22"/>
  <c r="K23" i="22"/>
  <c r="K22" i="22"/>
  <c r="K21" i="22"/>
  <c r="K20" i="22"/>
  <c r="K19" i="22"/>
  <c r="K18" i="22"/>
  <c r="K17" i="22"/>
  <c r="K16" i="22"/>
  <c r="K15" i="22"/>
  <c r="K14" i="22"/>
  <c r="K13" i="22"/>
  <c r="K12" i="22"/>
  <c r="K11" i="22"/>
  <c r="K10" i="22"/>
  <c r="K9" i="22"/>
  <c r="K8" i="22"/>
  <c r="K7" i="22"/>
  <c r="K6" i="22"/>
  <c r="K5" i="22"/>
  <c r="K4" i="22"/>
  <c r="AA82" i="22"/>
  <c r="Z82" i="22"/>
  <c r="Y82" i="22"/>
  <c r="X82" i="22"/>
  <c r="W82" i="22"/>
  <c r="V82" i="22"/>
  <c r="U82" i="22"/>
  <c r="T82" i="22"/>
  <c r="S82" i="22"/>
  <c r="R82" i="22"/>
  <c r="Q82" i="22"/>
  <c r="P82" i="22"/>
  <c r="O82" i="22"/>
  <c r="N82" i="22"/>
  <c r="L81" i="22"/>
  <c r="M81" i="22" s="1"/>
  <c r="L80" i="22"/>
  <c r="M80" i="22" s="1"/>
  <c r="L78" i="22"/>
  <c r="M78" i="22" s="1"/>
  <c r="L77" i="22"/>
  <c r="M77" i="22" s="1"/>
  <c r="L76" i="22"/>
  <c r="M76" i="22" s="1"/>
  <c r="L75" i="22"/>
  <c r="M75" i="22" s="1"/>
  <c r="L74" i="22"/>
  <c r="M74" i="22" s="1"/>
  <c r="L73" i="22"/>
  <c r="M73" i="22" s="1"/>
  <c r="L72" i="22"/>
  <c r="M72" i="22" s="1"/>
  <c r="L71" i="22"/>
  <c r="M71" i="22" s="1"/>
  <c r="L70" i="22"/>
  <c r="M70" i="22" s="1"/>
  <c r="L69" i="22"/>
  <c r="M69" i="22" s="1"/>
  <c r="L68" i="22"/>
  <c r="M68" i="22" s="1"/>
  <c r="L66" i="22"/>
  <c r="M66" i="22" s="1"/>
  <c r="L65" i="22"/>
  <c r="M65" i="22" s="1"/>
  <c r="L64" i="22"/>
  <c r="M64" i="22" s="1"/>
  <c r="L63" i="22"/>
  <c r="M63" i="22" s="1"/>
  <c r="L62" i="22"/>
  <c r="M62" i="22" s="1"/>
  <c r="L60" i="22"/>
  <c r="M60" i="22" s="1"/>
  <c r="L59" i="22"/>
  <c r="M59" i="22" s="1"/>
  <c r="L58" i="22"/>
  <c r="M58" i="22" s="1"/>
  <c r="L57" i="22"/>
  <c r="M57" i="22" s="1"/>
  <c r="L56" i="22"/>
  <c r="M56" i="22" s="1"/>
  <c r="L54" i="22"/>
  <c r="M54" i="22" s="1"/>
  <c r="L53" i="22"/>
  <c r="M53" i="22" s="1"/>
  <c r="L52" i="22"/>
  <c r="M52" i="22" s="1"/>
  <c r="L50" i="22"/>
  <c r="M50" i="22" s="1"/>
  <c r="L49" i="22"/>
  <c r="M49" i="22" s="1"/>
  <c r="L48" i="22"/>
  <c r="M48" i="22" s="1"/>
  <c r="L46" i="22"/>
  <c r="M46" i="22" s="1"/>
  <c r="L45" i="22"/>
  <c r="M45" i="22" s="1"/>
  <c r="L43" i="22"/>
  <c r="M43" i="22" s="1"/>
  <c r="L42" i="22"/>
  <c r="M42" i="22" s="1"/>
  <c r="L41" i="22"/>
  <c r="M41" i="22" s="1"/>
  <c r="L40" i="22"/>
  <c r="M40" i="22" s="1"/>
  <c r="L39" i="22"/>
  <c r="M39" i="22" s="1"/>
  <c r="L38" i="22"/>
  <c r="M38" i="22" s="1"/>
  <c r="L37" i="22"/>
  <c r="M37" i="22" s="1"/>
  <c r="L36" i="22"/>
  <c r="M36" i="22" s="1"/>
  <c r="L35" i="22"/>
  <c r="M35" i="22" s="1"/>
  <c r="L34" i="22"/>
  <c r="M34" i="22" s="1"/>
  <c r="L33" i="22"/>
  <c r="M33" i="22" s="1"/>
  <c r="L32" i="22"/>
  <c r="M32" i="22" s="1"/>
  <c r="L31" i="22"/>
  <c r="M31" i="22" s="1"/>
  <c r="L30" i="22"/>
  <c r="M30" i="22" s="1"/>
  <c r="L29" i="22"/>
  <c r="M29" i="22" s="1"/>
  <c r="L28" i="22"/>
  <c r="M28" i="22" s="1"/>
  <c r="L27" i="22"/>
  <c r="M27" i="22" s="1"/>
  <c r="L26" i="22"/>
  <c r="M26" i="22" s="1"/>
  <c r="L25" i="22"/>
  <c r="M25" i="22" s="1"/>
  <c r="L24" i="22"/>
  <c r="M24" i="22" s="1"/>
  <c r="L23" i="22"/>
  <c r="M23" i="22" s="1"/>
  <c r="L22" i="22"/>
  <c r="M22" i="22" s="1"/>
  <c r="L21" i="22"/>
  <c r="M21" i="22" s="1"/>
  <c r="L20" i="22"/>
  <c r="M20" i="22" s="1"/>
  <c r="L19" i="22"/>
  <c r="M19" i="22" s="1"/>
  <c r="L18" i="22"/>
  <c r="M18" i="22" s="1"/>
  <c r="L17" i="22"/>
  <c r="M17" i="22" s="1"/>
  <c r="L16" i="22"/>
  <c r="M16" i="22" s="1"/>
  <c r="L15" i="22"/>
  <c r="M15" i="22" s="1"/>
  <c r="L14" i="22"/>
  <c r="M14" i="22" s="1"/>
  <c r="L13" i="22"/>
  <c r="M13" i="22" s="1"/>
  <c r="L12" i="22"/>
  <c r="M12" i="22" s="1"/>
  <c r="L11" i="22"/>
  <c r="M11" i="22" s="1"/>
  <c r="L10" i="22"/>
  <c r="M10" i="22" s="1"/>
  <c r="L9" i="22"/>
  <c r="M9" i="22" s="1"/>
  <c r="L8" i="22"/>
  <c r="M8" i="22" s="1"/>
  <c r="L6" i="22"/>
  <c r="M6" i="22" s="1"/>
  <c r="L5" i="22"/>
  <c r="M5" i="22" s="1"/>
  <c r="L4" i="22"/>
  <c r="M4" i="22" s="1"/>
  <c r="K75" i="21"/>
  <c r="K76" i="21"/>
  <c r="K77" i="21"/>
  <c r="L77" i="21" s="1"/>
  <c r="M77" i="21" s="1"/>
  <c r="K78" i="21"/>
  <c r="K79" i="21"/>
  <c r="K80" i="21"/>
  <c r="K81" i="21"/>
  <c r="L81" i="21" s="1"/>
  <c r="M81" i="21" s="1"/>
  <c r="K65" i="21"/>
  <c r="K66" i="21"/>
  <c r="K67" i="21"/>
  <c r="K68" i="21"/>
  <c r="L68" i="21" s="1"/>
  <c r="M68" i="21" s="1"/>
  <c r="K69" i="21"/>
  <c r="L69" i="21" s="1"/>
  <c r="M69" i="21" s="1"/>
  <c r="K70" i="21"/>
  <c r="L70" i="21" s="1"/>
  <c r="M70" i="21" s="1"/>
  <c r="K71" i="21"/>
  <c r="K72" i="21"/>
  <c r="L72" i="21" s="1"/>
  <c r="M72" i="21" s="1"/>
  <c r="K73" i="21"/>
  <c r="K74" i="21"/>
  <c r="K55" i="21"/>
  <c r="K56" i="21"/>
  <c r="K57" i="21"/>
  <c r="K58" i="21"/>
  <c r="L58" i="21" s="1"/>
  <c r="M58" i="21" s="1"/>
  <c r="K59" i="21"/>
  <c r="K60" i="21"/>
  <c r="L60" i="21" s="1"/>
  <c r="M60" i="21" s="1"/>
  <c r="K61" i="21"/>
  <c r="K62" i="21"/>
  <c r="L62" i="21" s="1"/>
  <c r="M62" i="21" s="1"/>
  <c r="K63" i="21"/>
  <c r="K64" i="21"/>
  <c r="K48" i="21"/>
  <c r="K49" i="21"/>
  <c r="K50" i="21"/>
  <c r="L50" i="21" s="1"/>
  <c r="M50" i="21" s="1"/>
  <c r="K51" i="21"/>
  <c r="L51" i="21" s="1"/>
  <c r="M51" i="21" s="1"/>
  <c r="K52" i="21"/>
  <c r="K53" i="21"/>
  <c r="K54" i="21"/>
  <c r="L54" i="21" s="1"/>
  <c r="M54" i="21" s="1"/>
  <c r="K47" i="21"/>
  <c r="K46" i="21"/>
  <c r="K45" i="21"/>
  <c r="K44" i="21"/>
  <c r="K43" i="21"/>
  <c r="K42" i="21"/>
  <c r="K41" i="21"/>
  <c r="K40" i="21"/>
  <c r="K39" i="21"/>
  <c r="K32" i="21"/>
  <c r="K33" i="21"/>
  <c r="K34" i="21"/>
  <c r="K35" i="21"/>
  <c r="L35" i="21" s="1"/>
  <c r="M35" i="21" s="1"/>
  <c r="K36" i="21"/>
  <c r="L36" i="21" s="1"/>
  <c r="M36" i="21" s="1"/>
  <c r="K37" i="21"/>
  <c r="K38" i="21"/>
  <c r="L38" i="21" s="1"/>
  <c r="M38" i="21" s="1"/>
  <c r="K31" i="21"/>
  <c r="K30" i="21"/>
  <c r="K22" i="21"/>
  <c r="K23" i="21"/>
  <c r="K24" i="21"/>
  <c r="K25" i="21"/>
  <c r="L25" i="21" s="1"/>
  <c r="M25" i="21" s="1"/>
  <c r="K26" i="21"/>
  <c r="L26" i="21" s="1"/>
  <c r="M26" i="21" s="1"/>
  <c r="K27" i="21"/>
  <c r="L27" i="21" s="1"/>
  <c r="M27" i="21" s="1"/>
  <c r="K28" i="21"/>
  <c r="K29" i="21"/>
  <c r="L29" i="21" s="1"/>
  <c r="M29" i="21" s="1"/>
  <c r="K21" i="21"/>
  <c r="K20" i="21"/>
  <c r="K17" i="21"/>
  <c r="K18" i="21"/>
  <c r="K19" i="21"/>
  <c r="K16" i="21"/>
  <c r="K15" i="21"/>
  <c r="K14" i="21"/>
  <c r="K11" i="21"/>
  <c r="K12" i="21"/>
  <c r="K13" i="21"/>
  <c r="K10" i="21"/>
  <c r="K9" i="21"/>
  <c r="K7" i="21"/>
  <c r="K8" i="21"/>
  <c r="K6" i="21"/>
  <c r="K5" i="21"/>
  <c r="K4" i="21"/>
  <c r="AA82" i="21"/>
  <c r="Z82" i="21"/>
  <c r="Y82" i="21"/>
  <c r="X82" i="21"/>
  <c r="W82" i="21"/>
  <c r="V82" i="21"/>
  <c r="U82" i="21"/>
  <c r="T82" i="21"/>
  <c r="S82" i="21"/>
  <c r="R82" i="21"/>
  <c r="Q82" i="21"/>
  <c r="P82" i="21"/>
  <c r="O82" i="21"/>
  <c r="N82" i="21"/>
  <c r="L80" i="21"/>
  <c r="M80" i="21" s="1"/>
  <c r="L79" i="21"/>
  <c r="M79" i="21" s="1"/>
  <c r="L78" i="21"/>
  <c r="M78" i="21" s="1"/>
  <c r="L76" i="21"/>
  <c r="M76" i="21" s="1"/>
  <c r="L75" i="21"/>
  <c r="M75" i="21" s="1"/>
  <c r="L74" i="21"/>
  <c r="M74" i="21" s="1"/>
  <c r="L73" i="21"/>
  <c r="M73" i="21" s="1"/>
  <c r="L71" i="21"/>
  <c r="M71" i="21" s="1"/>
  <c r="L67" i="21"/>
  <c r="M67" i="21" s="1"/>
  <c r="L66" i="21"/>
  <c r="M66" i="21" s="1"/>
  <c r="L65" i="21"/>
  <c r="M65" i="21" s="1"/>
  <c r="L64" i="21"/>
  <c r="M64" i="21" s="1"/>
  <c r="L63" i="21"/>
  <c r="M63" i="21" s="1"/>
  <c r="L61" i="21"/>
  <c r="M61" i="21" s="1"/>
  <c r="L59" i="21"/>
  <c r="M59" i="21" s="1"/>
  <c r="L57" i="21"/>
  <c r="M57" i="21" s="1"/>
  <c r="L56" i="21"/>
  <c r="M56" i="21" s="1"/>
  <c r="L55" i="21"/>
  <c r="M55" i="21" s="1"/>
  <c r="L53" i="21"/>
  <c r="M53" i="21" s="1"/>
  <c r="L52" i="21"/>
  <c r="M52" i="21" s="1"/>
  <c r="L49" i="21"/>
  <c r="M49" i="21" s="1"/>
  <c r="L48" i="21"/>
  <c r="M48" i="21" s="1"/>
  <c r="L47" i="21"/>
  <c r="M47" i="21" s="1"/>
  <c r="L46" i="21"/>
  <c r="M46" i="21" s="1"/>
  <c r="L45" i="21"/>
  <c r="M45" i="21" s="1"/>
  <c r="L44" i="21"/>
  <c r="M44" i="21" s="1"/>
  <c r="L43" i="21"/>
  <c r="M43" i="21" s="1"/>
  <c r="L42" i="21"/>
  <c r="M42" i="21" s="1"/>
  <c r="L41" i="21"/>
  <c r="M41" i="21" s="1"/>
  <c r="L40" i="21"/>
  <c r="M40" i="21" s="1"/>
  <c r="L39" i="21"/>
  <c r="M39" i="21" s="1"/>
  <c r="L37" i="21"/>
  <c r="M37" i="21" s="1"/>
  <c r="L34" i="21"/>
  <c r="M34" i="21" s="1"/>
  <c r="L33" i="21"/>
  <c r="M33" i="21" s="1"/>
  <c r="L32" i="21"/>
  <c r="M32" i="21" s="1"/>
  <c r="L31" i="21"/>
  <c r="M31" i="21" s="1"/>
  <c r="L30" i="21"/>
  <c r="M30" i="21" s="1"/>
  <c r="L28" i="21"/>
  <c r="M28" i="21" s="1"/>
  <c r="L24" i="21"/>
  <c r="M24" i="21" s="1"/>
  <c r="L23" i="21"/>
  <c r="M23" i="21" s="1"/>
  <c r="L22" i="21"/>
  <c r="M22" i="21" s="1"/>
  <c r="L21" i="21"/>
  <c r="M21" i="21" s="1"/>
  <c r="L20" i="21"/>
  <c r="M20" i="21" s="1"/>
  <c r="L19" i="21"/>
  <c r="M19" i="21" s="1"/>
  <c r="L18" i="21"/>
  <c r="M18" i="21" s="1"/>
  <c r="L17" i="21"/>
  <c r="M17" i="21" s="1"/>
  <c r="L16" i="21"/>
  <c r="M16" i="21" s="1"/>
  <c r="L15" i="21"/>
  <c r="M15" i="21" s="1"/>
  <c r="L14" i="21"/>
  <c r="M14" i="21" s="1"/>
  <c r="L13" i="21"/>
  <c r="M13" i="21" s="1"/>
  <c r="L12" i="21"/>
  <c r="M12" i="21" s="1"/>
  <c r="L11" i="21"/>
  <c r="M11" i="21" s="1"/>
  <c r="L10" i="21"/>
  <c r="M10" i="21" s="1"/>
  <c r="L9" i="21"/>
  <c r="M9" i="21" s="1"/>
  <c r="L8" i="21"/>
  <c r="M8" i="21" s="1"/>
  <c r="L7" i="21"/>
  <c r="M7" i="21" s="1"/>
  <c r="L6" i="21"/>
  <c r="M6" i="21" s="1"/>
  <c r="L5" i="21"/>
  <c r="M5" i="21" s="1"/>
  <c r="L4" i="21"/>
  <c r="M4" i="21" s="1"/>
  <c r="K81" i="20"/>
  <c r="K70" i="20"/>
  <c r="L70" i="20" s="1"/>
  <c r="M70" i="20" s="1"/>
  <c r="K71" i="20"/>
  <c r="K72" i="20"/>
  <c r="K73" i="20"/>
  <c r="K74" i="20"/>
  <c r="K75" i="20"/>
  <c r="L75" i="20" s="1"/>
  <c r="M75" i="20" s="1"/>
  <c r="K76" i="20"/>
  <c r="K77" i="20"/>
  <c r="K78" i="20"/>
  <c r="L78" i="20" s="1"/>
  <c r="M78" i="20" s="1"/>
  <c r="K79" i="20"/>
  <c r="K80" i="20"/>
  <c r="K69" i="20"/>
  <c r="K68" i="20"/>
  <c r="K67" i="20"/>
  <c r="L67" i="20" s="1"/>
  <c r="M67" i="20" s="1"/>
  <c r="K66" i="20"/>
  <c r="K65" i="20"/>
  <c r="K64" i="20"/>
  <c r="K63" i="20"/>
  <c r="K62" i="20"/>
  <c r="K61" i="20"/>
  <c r="K60" i="20"/>
  <c r="L60" i="20" s="1"/>
  <c r="M60" i="20" s="1"/>
  <c r="K54" i="20"/>
  <c r="K55" i="20"/>
  <c r="L55" i="20" s="1"/>
  <c r="M55" i="20" s="1"/>
  <c r="K56" i="20"/>
  <c r="K57" i="20"/>
  <c r="L57" i="20" s="1"/>
  <c r="M57" i="20" s="1"/>
  <c r="K58" i="20"/>
  <c r="K59" i="20"/>
  <c r="L59" i="20" s="1"/>
  <c r="M59" i="20" s="1"/>
  <c r="K46" i="20"/>
  <c r="K47" i="20"/>
  <c r="K48" i="20"/>
  <c r="K49" i="20"/>
  <c r="L49" i="20" s="1"/>
  <c r="M49" i="20" s="1"/>
  <c r="K50" i="20"/>
  <c r="K51" i="20"/>
  <c r="K52" i="20"/>
  <c r="L52" i="20" s="1"/>
  <c r="M52" i="20" s="1"/>
  <c r="K53" i="20"/>
  <c r="L53" i="20" s="1"/>
  <c r="M53" i="20" s="1"/>
  <c r="K35" i="20"/>
  <c r="K36" i="20"/>
  <c r="K37" i="20"/>
  <c r="K38" i="20"/>
  <c r="L38" i="20" s="1"/>
  <c r="M38" i="20" s="1"/>
  <c r="K39" i="20"/>
  <c r="K40" i="20"/>
  <c r="K41" i="20"/>
  <c r="L41" i="20" s="1"/>
  <c r="M41" i="20" s="1"/>
  <c r="K42" i="20"/>
  <c r="L42" i="20" s="1"/>
  <c r="M42" i="20" s="1"/>
  <c r="K43" i="20"/>
  <c r="K44" i="20"/>
  <c r="K45" i="20"/>
  <c r="K34" i="20"/>
  <c r="K33" i="20"/>
  <c r="K32" i="20"/>
  <c r="K31" i="20"/>
  <c r="K30" i="20"/>
  <c r="K29" i="20"/>
  <c r="K26" i="20"/>
  <c r="K27" i="20"/>
  <c r="K28" i="20"/>
  <c r="K25" i="20"/>
  <c r="K24" i="20"/>
  <c r="K23" i="20"/>
  <c r="K22" i="20"/>
  <c r="K21" i="20"/>
  <c r="K20" i="20"/>
  <c r="K16" i="20"/>
  <c r="K17" i="20"/>
  <c r="K18" i="20"/>
  <c r="K19" i="20"/>
  <c r="K15" i="20"/>
  <c r="K14" i="20"/>
  <c r="K13" i="20"/>
  <c r="K12" i="20"/>
  <c r="K11" i="20"/>
  <c r="K10" i="20"/>
  <c r="K9" i="20"/>
  <c r="K8" i="20"/>
  <c r="K7" i="20"/>
  <c r="K6" i="20"/>
  <c r="K5" i="20"/>
  <c r="K4" i="20"/>
  <c r="AA82" i="20"/>
  <c r="Z82" i="20"/>
  <c r="Y82" i="20"/>
  <c r="X82" i="20"/>
  <c r="W82" i="20"/>
  <c r="V82" i="20"/>
  <c r="U82" i="20"/>
  <c r="T82" i="20"/>
  <c r="S82" i="20"/>
  <c r="R82" i="20"/>
  <c r="Q82" i="20"/>
  <c r="P82" i="20"/>
  <c r="O82" i="20"/>
  <c r="N82" i="20"/>
  <c r="L81" i="20"/>
  <c r="M81" i="20" s="1"/>
  <c r="L80" i="20"/>
  <c r="M80" i="20" s="1"/>
  <c r="L79" i="20"/>
  <c r="M79" i="20" s="1"/>
  <c r="L77" i="20"/>
  <c r="M77" i="20" s="1"/>
  <c r="L76" i="20"/>
  <c r="M76" i="20" s="1"/>
  <c r="L74" i="20"/>
  <c r="M74" i="20" s="1"/>
  <c r="L73" i="20"/>
  <c r="M73" i="20" s="1"/>
  <c r="L72" i="20"/>
  <c r="M72" i="20" s="1"/>
  <c r="L71" i="20"/>
  <c r="M71" i="20" s="1"/>
  <c r="L69" i="20"/>
  <c r="M69" i="20" s="1"/>
  <c r="L68" i="20"/>
  <c r="M68" i="20" s="1"/>
  <c r="L66" i="20"/>
  <c r="M66" i="20" s="1"/>
  <c r="L65" i="20"/>
  <c r="M65" i="20" s="1"/>
  <c r="L64" i="20"/>
  <c r="M64" i="20" s="1"/>
  <c r="L63" i="20"/>
  <c r="M63" i="20" s="1"/>
  <c r="L62" i="20"/>
  <c r="M62" i="20" s="1"/>
  <c r="L61" i="20"/>
  <c r="M61" i="20" s="1"/>
  <c r="L58" i="20"/>
  <c r="M58" i="20" s="1"/>
  <c r="L56" i="20"/>
  <c r="M56" i="20" s="1"/>
  <c r="L54" i="20"/>
  <c r="M54" i="20" s="1"/>
  <c r="L51" i="20"/>
  <c r="M51" i="20" s="1"/>
  <c r="L50" i="20"/>
  <c r="M50" i="20" s="1"/>
  <c r="L48" i="20"/>
  <c r="M48" i="20" s="1"/>
  <c r="L47" i="20"/>
  <c r="M47" i="20" s="1"/>
  <c r="L46" i="20"/>
  <c r="M46" i="20" s="1"/>
  <c r="L45" i="20"/>
  <c r="M45" i="20" s="1"/>
  <c r="L44" i="20"/>
  <c r="M44" i="20" s="1"/>
  <c r="L43" i="20"/>
  <c r="M43" i="20" s="1"/>
  <c r="L40" i="20"/>
  <c r="M40" i="20" s="1"/>
  <c r="L39" i="20"/>
  <c r="M39" i="20" s="1"/>
  <c r="L37" i="20"/>
  <c r="M37" i="20" s="1"/>
  <c r="L36" i="20"/>
  <c r="M36" i="20" s="1"/>
  <c r="L35" i="20"/>
  <c r="M35" i="20" s="1"/>
  <c r="L34" i="20"/>
  <c r="M34" i="20" s="1"/>
  <c r="L33" i="20"/>
  <c r="M33" i="20" s="1"/>
  <c r="L32" i="20"/>
  <c r="M32" i="20" s="1"/>
  <c r="L31" i="20"/>
  <c r="M31" i="20" s="1"/>
  <c r="L30" i="20"/>
  <c r="M30" i="20" s="1"/>
  <c r="L29" i="20"/>
  <c r="M29" i="20" s="1"/>
  <c r="L28" i="20"/>
  <c r="M28" i="20" s="1"/>
  <c r="L27" i="20"/>
  <c r="M27" i="20" s="1"/>
  <c r="L26" i="20"/>
  <c r="M26" i="20" s="1"/>
  <c r="L25" i="20"/>
  <c r="M25" i="20" s="1"/>
  <c r="L24" i="20"/>
  <c r="M24" i="20" s="1"/>
  <c r="L23" i="20"/>
  <c r="M23" i="20" s="1"/>
  <c r="L22" i="20"/>
  <c r="M22" i="20" s="1"/>
  <c r="L21" i="20"/>
  <c r="M21" i="20" s="1"/>
  <c r="L20" i="20"/>
  <c r="M20" i="20" s="1"/>
  <c r="L19" i="20"/>
  <c r="M19" i="20" s="1"/>
  <c r="L18" i="20"/>
  <c r="M18" i="20" s="1"/>
  <c r="L17" i="20"/>
  <c r="M17" i="20" s="1"/>
  <c r="L16" i="20"/>
  <c r="M16" i="20" s="1"/>
  <c r="L15" i="20"/>
  <c r="M15" i="20" s="1"/>
  <c r="L14" i="20"/>
  <c r="M14" i="20" s="1"/>
  <c r="L13" i="20"/>
  <c r="M13" i="20" s="1"/>
  <c r="L11" i="20"/>
  <c r="M11" i="20" s="1"/>
  <c r="L10" i="20"/>
  <c r="M10" i="20" s="1"/>
  <c r="L9" i="20"/>
  <c r="M9" i="20" s="1"/>
  <c r="L8" i="20"/>
  <c r="M8" i="20" s="1"/>
  <c r="L7" i="20"/>
  <c r="M7" i="20" s="1"/>
  <c r="L6" i="20"/>
  <c r="M6" i="20" s="1"/>
  <c r="L5" i="20"/>
  <c r="M5" i="20" s="1"/>
  <c r="L4" i="20"/>
  <c r="M4" i="20" s="1"/>
  <c r="K72" i="19"/>
  <c r="K73" i="19"/>
  <c r="K74" i="19"/>
  <c r="K75" i="19"/>
  <c r="L75" i="19" s="1"/>
  <c r="M75" i="19" s="1"/>
  <c r="K76" i="19"/>
  <c r="K77" i="19"/>
  <c r="L77" i="19" s="1"/>
  <c r="M77" i="19" s="1"/>
  <c r="K78" i="19"/>
  <c r="K79" i="19"/>
  <c r="L79" i="19" s="1"/>
  <c r="M79" i="19" s="1"/>
  <c r="K80" i="19"/>
  <c r="K81" i="19"/>
  <c r="K61" i="19"/>
  <c r="K62" i="19"/>
  <c r="K63" i="19"/>
  <c r="L63" i="19" s="1"/>
  <c r="M63" i="19" s="1"/>
  <c r="K64" i="19"/>
  <c r="K65" i="19"/>
  <c r="K66" i="19"/>
  <c r="L66" i="19" s="1"/>
  <c r="M66" i="19" s="1"/>
  <c r="K67" i="19"/>
  <c r="L67" i="19" s="1"/>
  <c r="M67" i="19" s="1"/>
  <c r="K68" i="19"/>
  <c r="K69" i="19"/>
  <c r="K70" i="19"/>
  <c r="K71" i="19"/>
  <c r="L71" i="19" s="1"/>
  <c r="M71" i="19" s="1"/>
  <c r="K60" i="19"/>
  <c r="L60" i="19" s="1"/>
  <c r="M60" i="19" s="1"/>
  <c r="K59" i="19"/>
  <c r="K58" i="19"/>
  <c r="K57" i="19"/>
  <c r="L57" i="19" s="1"/>
  <c r="M57" i="19" s="1"/>
  <c r="K56" i="19"/>
  <c r="K55" i="19"/>
  <c r="K54" i="19"/>
  <c r="K53" i="19"/>
  <c r="K52" i="19"/>
  <c r="K51" i="19"/>
  <c r="K50" i="19"/>
  <c r="K49" i="19"/>
  <c r="K45" i="19"/>
  <c r="K46" i="19"/>
  <c r="K47" i="19"/>
  <c r="K48" i="19"/>
  <c r="K34" i="19"/>
  <c r="K35" i="19"/>
  <c r="K36" i="19"/>
  <c r="K37" i="19"/>
  <c r="K38" i="19"/>
  <c r="L38" i="19" s="1"/>
  <c r="M38" i="19" s="1"/>
  <c r="K39" i="19"/>
  <c r="L39" i="19" s="1"/>
  <c r="M39" i="19" s="1"/>
  <c r="K40" i="19"/>
  <c r="L40" i="19" s="1"/>
  <c r="M40" i="19" s="1"/>
  <c r="K41" i="19"/>
  <c r="K42" i="19"/>
  <c r="K43" i="19"/>
  <c r="K44" i="19"/>
  <c r="K33" i="19"/>
  <c r="K32" i="19"/>
  <c r="K31" i="19"/>
  <c r="K30" i="19"/>
  <c r="K29" i="19"/>
  <c r="K28" i="19"/>
  <c r="K27" i="19"/>
  <c r="K26" i="19"/>
  <c r="K25" i="19"/>
  <c r="K24" i="19"/>
  <c r="K23" i="19"/>
  <c r="K22" i="19"/>
  <c r="K21" i="19"/>
  <c r="K20" i="19"/>
  <c r="K19" i="19"/>
  <c r="K18" i="19"/>
  <c r="K17" i="19"/>
  <c r="K16" i="19"/>
  <c r="K15" i="19"/>
  <c r="K11" i="19"/>
  <c r="K12" i="19"/>
  <c r="K13" i="19"/>
  <c r="K14" i="19"/>
  <c r="K10" i="19"/>
  <c r="K9" i="19"/>
  <c r="K8" i="19"/>
  <c r="K7" i="19"/>
  <c r="K6" i="19"/>
  <c r="K5" i="19"/>
  <c r="K4" i="19"/>
  <c r="AA82" i="19"/>
  <c r="Z82" i="19"/>
  <c r="Y82" i="19"/>
  <c r="X82" i="19"/>
  <c r="W82" i="19"/>
  <c r="V82" i="19"/>
  <c r="U82" i="19"/>
  <c r="T82" i="19"/>
  <c r="S82" i="19"/>
  <c r="R82" i="19"/>
  <c r="Q82" i="19"/>
  <c r="P82" i="19"/>
  <c r="O82" i="19"/>
  <c r="N82" i="19"/>
  <c r="L81" i="19"/>
  <c r="M81" i="19" s="1"/>
  <c r="L80" i="19"/>
  <c r="M80" i="19" s="1"/>
  <c r="L78" i="19"/>
  <c r="M78" i="19" s="1"/>
  <c r="L76" i="19"/>
  <c r="M76" i="19" s="1"/>
  <c r="L74" i="19"/>
  <c r="M74" i="19" s="1"/>
  <c r="L73" i="19"/>
  <c r="M73" i="19" s="1"/>
  <c r="L72" i="19"/>
  <c r="M72" i="19" s="1"/>
  <c r="L70" i="19"/>
  <c r="M70" i="19" s="1"/>
  <c r="L69" i="19"/>
  <c r="M69" i="19" s="1"/>
  <c r="L68" i="19"/>
  <c r="M68" i="19" s="1"/>
  <c r="L65" i="19"/>
  <c r="M65" i="19" s="1"/>
  <c r="L64" i="19"/>
  <c r="M64" i="19" s="1"/>
  <c r="L62" i="19"/>
  <c r="M62" i="19" s="1"/>
  <c r="L61" i="19"/>
  <c r="M61" i="19" s="1"/>
  <c r="L59" i="19"/>
  <c r="M59" i="19" s="1"/>
  <c r="L58" i="19"/>
  <c r="M58" i="19" s="1"/>
  <c r="L56" i="19"/>
  <c r="M56" i="19" s="1"/>
  <c r="L55" i="19"/>
  <c r="M55" i="19" s="1"/>
  <c r="L54" i="19"/>
  <c r="M54" i="19" s="1"/>
  <c r="L53" i="19"/>
  <c r="M53" i="19" s="1"/>
  <c r="L52" i="19"/>
  <c r="M52" i="19" s="1"/>
  <c r="L51" i="19"/>
  <c r="M51" i="19" s="1"/>
  <c r="L50" i="19"/>
  <c r="M50" i="19" s="1"/>
  <c r="L49" i="19"/>
  <c r="M49" i="19" s="1"/>
  <c r="L48" i="19"/>
  <c r="M48" i="19" s="1"/>
  <c r="L47" i="19"/>
  <c r="M47" i="19" s="1"/>
  <c r="L46" i="19"/>
  <c r="M46" i="19" s="1"/>
  <c r="L45" i="19"/>
  <c r="M45" i="19" s="1"/>
  <c r="L44" i="19"/>
  <c r="M44" i="19" s="1"/>
  <c r="L43" i="19"/>
  <c r="M43" i="19" s="1"/>
  <c r="L42" i="19"/>
  <c r="M42" i="19" s="1"/>
  <c r="L41" i="19"/>
  <c r="M41" i="19" s="1"/>
  <c r="L37" i="19"/>
  <c r="M37" i="19" s="1"/>
  <c r="L36" i="19"/>
  <c r="M36" i="19" s="1"/>
  <c r="L35" i="19"/>
  <c r="M35" i="19" s="1"/>
  <c r="L34" i="19"/>
  <c r="M34" i="19" s="1"/>
  <c r="L33" i="19"/>
  <c r="M33" i="19" s="1"/>
  <c r="L32" i="19"/>
  <c r="M32" i="19" s="1"/>
  <c r="L31" i="19"/>
  <c r="M31" i="19" s="1"/>
  <c r="L30" i="19"/>
  <c r="M30" i="19" s="1"/>
  <c r="L29" i="19"/>
  <c r="M29" i="19" s="1"/>
  <c r="L28" i="19"/>
  <c r="M28" i="19" s="1"/>
  <c r="L27" i="19"/>
  <c r="M27" i="19" s="1"/>
  <c r="L26" i="19"/>
  <c r="M26" i="19" s="1"/>
  <c r="L25" i="19"/>
  <c r="M25" i="19" s="1"/>
  <c r="L24" i="19"/>
  <c r="M24" i="19" s="1"/>
  <c r="L23" i="19"/>
  <c r="M23" i="19" s="1"/>
  <c r="L22" i="19"/>
  <c r="M22" i="19" s="1"/>
  <c r="L21" i="19"/>
  <c r="M21" i="19" s="1"/>
  <c r="L20" i="19"/>
  <c r="M20" i="19" s="1"/>
  <c r="L19" i="19"/>
  <c r="M19" i="19" s="1"/>
  <c r="L18" i="19"/>
  <c r="M18" i="19" s="1"/>
  <c r="L17" i="19"/>
  <c r="M17" i="19" s="1"/>
  <c r="L16" i="19"/>
  <c r="M16" i="19" s="1"/>
  <c r="L15" i="19"/>
  <c r="M15" i="19" s="1"/>
  <c r="L14" i="19"/>
  <c r="M14" i="19" s="1"/>
  <c r="L13" i="19"/>
  <c r="M13" i="19" s="1"/>
  <c r="L12" i="19"/>
  <c r="M12" i="19" s="1"/>
  <c r="L11" i="19"/>
  <c r="M11" i="19" s="1"/>
  <c r="L10" i="19"/>
  <c r="M10" i="19" s="1"/>
  <c r="L9" i="19"/>
  <c r="M9" i="19" s="1"/>
  <c r="L8" i="19"/>
  <c r="M8" i="19" s="1"/>
  <c r="L6" i="19"/>
  <c r="M6" i="19" s="1"/>
  <c r="L5" i="19"/>
  <c r="M5" i="19" s="1"/>
  <c r="L4" i="19"/>
  <c r="M4" i="19" s="1"/>
  <c r="K73" i="18"/>
  <c r="K74" i="18"/>
  <c r="K75" i="18"/>
  <c r="K76" i="18"/>
  <c r="L76" i="18" s="1"/>
  <c r="M76" i="18" s="1"/>
  <c r="K77" i="18"/>
  <c r="L77" i="18" s="1"/>
  <c r="M77" i="18" s="1"/>
  <c r="K78" i="18"/>
  <c r="K79" i="18"/>
  <c r="K80" i="18"/>
  <c r="L80" i="18" s="1"/>
  <c r="M80" i="18" s="1"/>
  <c r="K81" i="18"/>
  <c r="K60" i="18"/>
  <c r="K61" i="18"/>
  <c r="K62" i="18"/>
  <c r="K63" i="18"/>
  <c r="K64" i="18"/>
  <c r="K65" i="18"/>
  <c r="L65" i="18" s="1"/>
  <c r="M65" i="18" s="1"/>
  <c r="K66" i="18"/>
  <c r="L66" i="18" s="1"/>
  <c r="M66" i="18" s="1"/>
  <c r="K67" i="18"/>
  <c r="L67" i="18" s="1"/>
  <c r="M67" i="18" s="1"/>
  <c r="K68" i="18"/>
  <c r="K69" i="18"/>
  <c r="K70" i="18"/>
  <c r="K71" i="18"/>
  <c r="K72" i="18"/>
  <c r="K50" i="18"/>
  <c r="K51" i="18"/>
  <c r="K52" i="18"/>
  <c r="K53" i="18"/>
  <c r="L53" i="18" s="1"/>
  <c r="M53" i="18" s="1"/>
  <c r="K54" i="18"/>
  <c r="L54" i="18" s="1"/>
  <c r="M54" i="18" s="1"/>
  <c r="K55" i="18"/>
  <c r="L55" i="18" s="1"/>
  <c r="M55" i="18" s="1"/>
  <c r="K56" i="18"/>
  <c r="K57" i="18"/>
  <c r="L57" i="18" s="1"/>
  <c r="M57" i="18" s="1"/>
  <c r="K58" i="18"/>
  <c r="K59" i="18"/>
  <c r="K49" i="18"/>
  <c r="K47" i="18"/>
  <c r="K42" i="18"/>
  <c r="K39" i="18"/>
  <c r="K31" i="18"/>
  <c r="K32" i="18"/>
  <c r="K33" i="18"/>
  <c r="K34" i="18"/>
  <c r="K35" i="18"/>
  <c r="L35" i="18" s="1"/>
  <c r="M35" i="18" s="1"/>
  <c r="K36" i="18"/>
  <c r="L36" i="18" s="1"/>
  <c r="M36" i="18" s="1"/>
  <c r="K37" i="18"/>
  <c r="L37" i="18" s="1"/>
  <c r="M37" i="18" s="1"/>
  <c r="K30" i="18"/>
  <c r="K27" i="18"/>
  <c r="K26" i="18"/>
  <c r="K25" i="18"/>
  <c r="K15" i="18"/>
  <c r="K16" i="18"/>
  <c r="K17" i="18"/>
  <c r="L17" i="18" s="1"/>
  <c r="M17" i="18" s="1"/>
  <c r="K18" i="18"/>
  <c r="K19" i="18"/>
  <c r="K20" i="18"/>
  <c r="K21" i="18"/>
  <c r="L21" i="18" s="1"/>
  <c r="M21" i="18" s="1"/>
  <c r="K22" i="18"/>
  <c r="L22" i="18" s="1"/>
  <c r="M22" i="18" s="1"/>
  <c r="K5" i="18"/>
  <c r="K6" i="18"/>
  <c r="K7" i="18"/>
  <c r="K8" i="18"/>
  <c r="L8" i="18" s="1"/>
  <c r="M8" i="18" s="1"/>
  <c r="K9" i="18"/>
  <c r="L9" i="18" s="1"/>
  <c r="M9" i="18" s="1"/>
  <c r="K10" i="18"/>
  <c r="K11" i="18"/>
  <c r="K12" i="18"/>
  <c r="L12" i="18" s="1"/>
  <c r="M12" i="18" s="1"/>
  <c r="K13" i="18"/>
  <c r="K14" i="18"/>
  <c r="K4" i="18"/>
  <c r="K48" i="18"/>
  <c r="K46" i="18"/>
  <c r="L46" i="18" s="1"/>
  <c r="M46" i="18" s="1"/>
  <c r="K45" i="18"/>
  <c r="K44" i="18"/>
  <c r="L44" i="18" s="1"/>
  <c r="M44" i="18" s="1"/>
  <c r="K43" i="18"/>
  <c r="L43" i="18" s="1"/>
  <c r="M43" i="18" s="1"/>
  <c r="K41" i="18"/>
  <c r="K40" i="18"/>
  <c r="K38" i="18"/>
  <c r="K29" i="18"/>
  <c r="K28" i="18"/>
  <c r="K24" i="18"/>
  <c r="L24" i="18" s="1"/>
  <c r="M24" i="18" s="1"/>
  <c r="K23" i="18"/>
  <c r="L23" i="18" s="1"/>
  <c r="M23" i="18" s="1"/>
  <c r="AA82" i="18"/>
  <c r="Z82" i="18"/>
  <c r="Y82" i="18"/>
  <c r="X82" i="18"/>
  <c r="W82" i="18"/>
  <c r="V82" i="18"/>
  <c r="U82" i="18"/>
  <c r="T82" i="18"/>
  <c r="S82" i="18"/>
  <c r="R82" i="18"/>
  <c r="Q82" i="18"/>
  <c r="P82" i="18"/>
  <c r="O82" i="18"/>
  <c r="N82" i="18"/>
  <c r="L81" i="18"/>
  <c r="M81" i="18" s="1"/>
  <c r="L79" i="18"/>
  <c r="M79" i="18" s="1"/>
  <c r="L78" i="18"/>
  <c r="M78" i="18" s="1"/>
  <c r="L75" i="18"/>
  <c r="M75" i="18" s="1"/>
  <c r="L74" i="18"/>
  <c r="M74" i="18" s="1"/>
  <c r="L73" i="18"/>
  <c r="M73" i="18" s="1"/>
  <c r="L72" i="18"/>
  <c r="M72" i="18" s="1"/>
  <c r="L71" i="18"/>
  <c r="M71" i="18" s="1"/>
  <c r="L70" i="18"/>
  <c r="M70" i="18" s="1"/>
  <c r="L69" i="18"/>
  <c r="M69" i="18" s="1"/>
  <c r="L68" i="18"/>
  <c r="M68" i="18" s="1"/>
  <c r="L64" i="18"/>
  <c r="M64" i="18" s="1"/>
  <c r="L63" i="18"/>
  <c r="M63" i="18" s="1"/>
  <c r="L62" i="18"/>
  <c r="M62" i="18" s="1"/>
  <c r="L61" i="18"/>
  <c r="M61" i="18" s="1"/>
  <c r="L60" i="18"/>
  <c r="M60" i="18" s="1"/>
  <c r="L59" i="18"/>
  <c r="M59" i="18" s="1"/>
  <c r="L58" i="18"/>
  <c r="M58" i="18" s="1"/>
  <c r="L56" i="18"/>
  <c r="M56" i="18" s="1"/>
  <c r="L52" i="18"/>
  <c r="M52" i="18" s="1"/>
  <c r="L51" i="18"/>
  <c r="M51" i="18" s="1"/>
  <c r="L50" i="18"/>
  <c r="M50" i="18" s="1"/>
  <c r="L49" i="18"/>
  <c r="M49" i="18" s="1"/>
  <c r="L48" i="18"/>
  <c r="M48" i="18" s="1"/>
  <c r="L47" i="18"/>
  <c r="M47" i="18" s="1"/>
  <c r="L45" i="18"/>
  <c r="M45" i="18" s="1"/>
  <c r="L42" i="18"/>
  <c r="M42" i="18" s="1"/>
  <c r="L41" i="18"/>
  <c r="M41" i="18" s="1"/>
  <c r="L40" i="18"/>
  <c r="M40" i="18" s="1"/>
  <c r="L39" i="18"/>
  <c r="M39" i="18" s="1"/>
  <c r="L38" i="18"/>
  <c r="M38" i="18" s="1"/>
  <c r="L34" i="18"/>
  <c r="M34" i="18" s="1"/>
  <c r="L33" i="18"/>
  <c r="M33" i="18" s="1"/>
  <c r="L32" i="18"/>
  <c r="M32" i="18" s="1"/>
  <c r="L31" i="18"/>
  <c r="M31" i="18" s="1"/>
  <c r="L30" i="18"/>
  <c r="M30" i="18" s="1"/>
  <c r="L29" i="18"/>
  <c r="M29" i="18" s="1"/>
  <c r="L28" i="18"/>
  <c r="M28" i="18" s="1"/>
  <c r="L27" i="18"/>
  <c r="M27" i="18" s="1"/>
  <c r="L26" i="18"/>
  <c r="M26" i="18" s="1"/>
  <c r="L25" i="18"/>
  <c r="M25" i="18" s="1"/>
  <c r="L20" i="18"/>
  <c r="M20" i="18" s="1"/>
  <c r="L19" i="18"/>
  <c r="M19" i="18" s="1"/>
  <c r="L18" i="18"/>
  <c r="M18" i="18" s="1"/>
  <c r="L16" i="18"/>
  <c r="M16" i="18" s="1"/>
  <c r="L15" i="18"/>
  <c r="M15" i="18" s="1"/>
  <c r="L14" i="18"/>
  <c r="M14" i="18" s="1"/>
  <c r="L13" i="18"/>
  <c r="M13" i="18" s="1"/>
  <c r="L11" i="18"/>
  <c r="M11" i="18" s="1"/>
  <c r="L10" i="18"/>
  <c r="M10" i="18" s="1"/>
  <c r="L7" i="18"/>
  <c r="M7" i="18" s="1"/>
  <c r="L6" i="18"/>
  <c r="M6" i="18" s="1"/>
  <c r="L5" i="18"/>
  <c r="M5" i="18" s="1"/>
  <c r="L4" i="18"/>
  <c r="M4" i="18" s="1"/>
  <c r="K72" i="1"/>
  <c r="K73" i="1"/>
  <c r="K74" i="1"/>
  <c r="K75" i="1"/>
  <c r="L75" i="1" s="1"/>
  <c r="M75" i="1" s="1"/>
  <c r="K76" i="1"/>
  <c r="K77" i="1"/>
  <c r="K78" i="1"/>
  <c r="K79" i="1"/>
  <c r="L79" i="1" s="1"/>
  <c r="M79" i="1" s="1"/>
  <c r="K80" i="1"/>
  <c r="K81" i="1"/>
  <c r="K82" i="1"/>
  <c r="K60" i="1"/>
  <c r="K61" i="1"/>
  <c r="K62" i="1"/>
  <c r="K63" i="1"/>
  <c r="K64" i="1"/>
  <c r="K65" i="1"/>
  <c r="L65" i="1" s="1"/>
  <c r="M65" i="1" s="1"/>
  <c r="K66" i="1"/>
  <c r="L66" i="1" s="1"/>
  <c r="M66" i="1" s="1"/>
  <c r="K67" i="1"/>
  <c r="L67" i="1" s="1"/>
  <c r="M67" i="1" s="1"/>
  <c r="K68" i="1"/>
  <c r="K69" i="1"/>
  <c r="K70" i="1"/>
  <c r="K71" i="1"/>
  <c r="K48" i="1"/>
  <c r="K49" i="1"/>
  <c r="K50" i="1"/>
  <c r="K51" i="1"/>
  <c r="K52" i="1"/>
  <c r="K53" i="1"/>
  <c r="K54" i="1"/>
  <c r="L54" i="1" s="1"/>
  <c r="M54" i="1" s="1"/>
  <c r="K55" i="1"/>
  <c r="L55" i="1" s="1"/>
  <c r="M55" i="1" s="1"/>
  <c r="K56" i="1"/>
  <c r="K57" i="1"/>
  <c r="K58" i="1"/>
  <c r="K59" i="1"/>
  <c r="K47" i="1"/>
  <c r="K46" i="1"/>
  <c r="K45" i="1"/>
  <c r="K44" i="1"/>
  <c r="K43" i="1"/>
  <c r="K42" i="1"/>
  <c r="K41" i="1"/>
  <c r="K40" i="1"/>
  <c r="K39" i="1"/>
  <c r="K38" i="1"/>
  <c r="K32" i="1"/>
  <c r="K33" i="1"/>
  <c r="K34" i="1"/>
  <c r="K35" i="1"/>
  <c r="K36" i="1"/>
  <c r="K37" i="1"/>
  <c r="K31" i="1"/>
  <c r="K30" i="1"/>
  <c r="K29" i="1"/>
  <c r="K28" i="1"/>
  <c r="K27" i="1"/>
  <c r="K26" i="1"/>
  <c r="K25" i="1"/>
  <c r="K24" i="1"/>
  <c r="K23" i="1"/>
  <c r="K22" i="1"/>
  <c r="K21" i="1"/>
  <c r="K20" i="1"/>
  <c r="K19" i="1"/>
  <c r="K16" i="1"/>
  <c r="K17" i="1"/>
  <c r="K18" i="1"/>
  <c r="K15" i="1"/>
  <c r="K14" i="1"/>
  <c r="K8" i="1"/>
  <c r="K7" i="1"/>
  <c r="K6" i="1"/>
  <c r="K5" i="1"/>
  <c r="K4" i="1"/>
  <c r="M63" i="1"/>
  <c r="L52" i="1"/>
  <c r="L53" i="1"/>
  <c r="M53" i="1" s="1"/>
  <c r="L56" i="1"/>
  <c r="M56" i="1" s="1"/>
  <c r="L57" i="1"/>
  <c r="M57" i="1" s="1"/>
  <c r="L58" i="1"/>
  <c r="M58" i="1" s="1"/>
  <c r="L59" i="1"/>
  <c r="M59" i="1" s="1"/>
  <c r="L60" i="1"/>
  <c r="M60" i="1" s="1"/>
  <c r="L61" i="1"/>
  <c r="M61" i="1" s="1"/>
  <c r="L62" i="1"/>
  <c r="M62" i="1" s="1"/>
  <c r="L63" i="1"/>
  <c r="L64" i="1"/>
  <c r="M64" i="1" s="1"/>
  <c r="L68" i="1"/>
  <c r="M68" i="1" s="1"/>
  <c r="L69" i="1"/>
  <c r="M69" i="1" s="1"/>
  <c r="L70" i="1"/>
  <c r="M70" i="1" s="1"/>
  <c r="L71" i="1"/>
  <c r="M71" i="1" s="1"/>
  <c r="L72" i="1"/>
  <c r="M72" i="1" s="1"/>
  <c r="L73" i="1"/>
  <c r="M73" i="1" s="1"/>
  <c r="L74" i="1"/>
  <c r="M74" i="1" s="1"/>
  <c r="L76" i="1"/>
  <c r="M76" i="1" s="1"/>
  <c r="L77" i="1"/>
  <c r="M77" i="1" s="1"/>
  <c r="L78" i="1"/>
  <c r="M78" i="1" s="1"/>
  <c r="L80" i="1"/>
  <c r="M80" i="1" s="1"/>
  <c r="L81" i="1"/>
  <c r="M81" i="1" s="1"/>
  <c r="L45" i="14" l="1"/>
  <c r="L5" i="14"/>
  <c r="M75" i="14"/>
  <c r="M74" i="14"/>
  <c r="O59" i="14"/>
  <c r="M67" i="14"/>
  <c r="M73" i="14"/>
  <c r="M81" i="14"/>
  <c r="M76" i="14"/>
  <c r="M68" i="14"/>
  <c r="M60" i="14"/>
  <c r="K82" i="31"/>
  <c r="L7" i="31"/>
  <c r="M7" i="31" s="1"/>
  <c r="K82" i="30"/>
  <c r="L7" i="30"/>
  <c r="M7" i="30" s="1"/>
  <c r="K82" i="29"/>
  <c r="L4" i="29"/>
  <c r="M4" i="29" s="1"/>
  <c r="K82" i="28"/>
  <c r="L7" i="28"/>
  <c r="M7" i="28" s="1"/>
  <c r="K82" i="27"/>
  <c r="K82" i="26"/>
  <c r="K82" i="25"/>
  <c r="L7" i="25"/>
  <c r="M7" i="25" s="1"/>
  <c r="K82" i="24"/>
  <c r="K82" i="23"/>
  <c r="K82" i="22"/>
  <c r="L7" i="22"/>
  <c r="M7" i="22" s="1"/>
  <c r="K82" i="21"/>
  <c r="K82" i="20"/>
  <c r="L12" i="20"/>
  <c r="M12" i="20" s="1"/>
  <c r="K82" i="19"/>
  <c r="L7" i="19"/>
  <c r="M7" i="19" s="1"/>
  <c r="K82" i="18"/>
  <c r="O82" i="1"/>
  <c r="P82" i="1"/>
  <c r="Q82" i="1"/>
  <c r="R82" i="1"/>
  <c r="S82" i="1"/>
  <c r="T82" i="1"/>
  <c r="U82" i="1"/>
  <c r="V82" i="1"/>
  <c r="W82" i="1"/>
  <c r="X82" i="1"/>
  <c r="Y82" i="1"/>
  <c r="Z82" i="1"/>
  <c r="AA82" i="1"/>
  <c r="N82" i="1"/>
  <c r="L4" i="1" l="1"/>
  <c r="M4" i="1" s="1"/>
  <c r="N48" i="14"/>
  <c r="N49" i="14"/>
  <c r="N50" i="14"/>
  <c r="N51" i="14"/>
  <c r="N4" i="14"/>
  <c r="L46" i="1"/>
  <c r="M46" i="1" s="1"/>
  <c r="L47" i="1"/>
  <c r="M47" i="1" s="1"/>
  <c r="L48" i="1"/>
  <c r="M48" i="1" s="1"/>
  <c r="L49" i="1"/>
  <c r="M49" i="1" s="1"/>
  <c r="L50" i="1"/>
  <c r="M50" i="1" s="1"/>
  <c r="L51" i="1"/>
  <c r="M51" i="1" s="1"/>
  <c r="M52" i="1"/>
  <c r="L5" i="1"/>
  <c r="M5" i="1" s="1"/>
  <c r="L6" i="1"/>
  <c r="M6" i="1" s="1"/>
  <c r="L7" i="1"/>
  <c r="M7" i="1" s="1"/>
  <c r="L8" i="1"/>
  <c r="M8" i="1" s="1"/>
  <c r="L9" i="1"/>
  <c r="M9" i="1" s="1"/>
  <c r="L10" i="1"/>
  <c r="M10" i="1" s="1"/>
  <c r="L11" i="1"/>
  <c r="M11" i="1" s="1"/>
  <c r="L12" i="1"/>
  <c r="M12" i="1" s="1"/>
  <c r="L13" i="1"/>
  <c r="M13" i="1" s="1"/>
  <c r="L14" i="1"/>
  <c r="M14" i="1" s="1"/>
  <c r="L15" i="1"/>
  <c r="M15" i="1" s="1"/>
  <c r="L16" i="1"/>
  <c r="M16" i="1" s="1"/>
  <c r="L17" i="1"/>
  <c r="M17" i="1" s="1"/>
  <c r="L18" i="1"/>
  <c r="M18" i="1" s="1"/>
  <c r="L19" i="1"/>
  <c r="M19" i="1" s="1"/>
  <c r="L20" i="1"/>
  <c r="M20" i="1" s="1"/>
  <c r="L21" i="1"/>
  <c r="M21" i="1" s="1"/>
  <c r="L22" i="1"/>
  <c r="M22" i="1" s="1"/>
  <c r="L23" i="1"/>
  <c r="M23" i="1" s="1"/>
  <c r="L24" i="1"/>
  <c r="M24" i="1" s="1"/>
  <c r="L25" i="1"/>
  <c r="M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L38" i="1"/>
  <c r="M38" i="1" s="1"/>
  <c r="L39" i="1"/>
  <c r="M39" i="1" s="1"/>
  <c r="L40" i="1"/>
  <c r="M40" i="1" s="1"/>
  <c r="L41" i="1"/>
  <c r="M41" i="1" s="1"/>
  <c r="L42" i="1"/>
  <c r="M42" i="1" s="1"/>
  <c r="L43" i="1"/>
  <c r="M43" i="1" s="1"/>
  <c r="L44" i="1"/>
  <c r="M44" i="1" s="1"/>
  <c r="L45" i="1"/>
  <c r="M45" i="1" s="1"/>
  <c r="O50" i="14" l="1"/>
  <c r="O46" i="14"/>
  <c r="O52" i="14"/>
  <c r="O48" i="14"/>
  <c r="O53" i="14"/>
  <c r="O47" i="14"/>
  <c r="N47" i="14"/>
  <c r="N53" i="14"/>
  <c r="N52" i="14"/>
  <c r="N46" i="14"/>
  <c r="N11" i="14"/>
  <c r="N33" i="14"/>
  <c r="N34" i="14"/>
  <c r="M46" i="14" l="1"/>
  <c r="M50" i="14"/>
  <c r="M52" i="14"/>
  <c r="M48" i="14"/>
  <c r="M53" i="14"/>
  <c r="M47" i="14"/>
  <c r="M51" i="14"/>
  <c r="O51" i="14"/>
  <c r="O49" i="14"/>
  <c r="M49" i="14"/>
  <c r="N35" i="14"/>
  <c r="N36" i="14"/>
  <c r="O35" i="14" l="1"/>
  <c r="O34" i="14"/>
  <c r="M11" i="14" l="1"/>
  <c r="O11" i="14"/>
  <c r="M35" i="14"/>
  <c r="M34" i="14"/>
  <c r="O33" i="14"/>
  <c r="M33" i="14"/>
  <c r="O36" i="14"/>
  <c r="M36" i="14"/>
  <c r="N23" i="14" l="1"/>
  <c r="N25" i="14"/>
  <c r="N26" i="14"/>
  <c r="N28" i="14"/>
  <c r="N29" i="14"/>
  <c r="N31" i="14"/>
  <c r="N32" i="14"/>
  <c r="N38" i="14"/>
  <c r="N39" i="14"/>
  <c r="N41" i="14"/>
  <c r="N42" i="14"/>
  <c r="N44" i="14"/>
  <c r="N45" i="14"/>
  <c r="N43" i="14" l="1"/>
  <c r="N37" i="14"/>
  <c r="N27" i="14"/>
  <c r="N40" i="14"/>
  <c r="N30" i="14"/>
  <c r="N24" i="14"/>
  <c r="N13" i="14"/>
  <c r="N14" i="14"/>
  <c r="N15" i="14"/>
  <c r="N16" i="14"/>
  <c r="N18" i="14"/>
  <c r="N19" i="14"/>
  <c r="N20" i="14"/>
  <c r="N21" i="14"/>
  <c r="N22" i="14"/>
  <c r="N17" i="14" l="1"/>
  <c r="O18" i="14" l="1"/>
  <c r="O12" i="14"/>
  <c r="O10" i="14"/>
  <c r="O9" i="14"/>
  <c r="O8" i="14"/>
  <c r="O7" i="14"/>
  <c r="O6" i="14"/>
  <c r="O40" i="14"/>
  <c r="O22" i="14"/>
  <c r="O16" i="14"/>
  <c r="O5" i="14"/>
  <c r="O17" i="14"/>
  <c r="M41" i="14"/>
  <c r="M31" i="14"/>
  <c r="M25" i="14"/>
  <c r="O23" i="14"/>
  <c r="O45" i="14"/>
  <c r="O29" i="14"/>
  <c r="M39" i="14"/>
  <c r="O21" i="14"/>
  <c r="O15" i="14"/>
  <c r="M44" i="14"/>
  <c r="O38" i="14"/>
  <c r="O28" i="14"/>
  <c r="O19" i="14"/>
  <c r="O13" i="14"/>
  <c r="M42" i="14"/>
  <c r="O32" i="14"/>
  <c r="O20" i="14"/>
  <c r="O14" i="14"/>
  <c r="O43" i="14"/>
  <c r="M27" i="14"/>
  <c r="O26" i="14"/>
  <c r="O30" i="14"/>
  <c r="M24" i="14"/>
  <c r="N8" i="14"/>
  <c r="N7" i="14"/>
  <c r="N6" i="14"/>
  <c r="N12" i="14"/>
  <c r="N5" i="14"/>
  <c r="N10" i="14"/>
  <c r="N9" i="14"/>
  <c r="N82" i="14" l="1"/>
  <c r="O86" i="14" s="1"/>
  <c r="M37" i="14"/>
  <c r="O37" i="14"/>
  <c r="M40" i="14"/>
  <c r="M13" i="14"/>
  <c r="O25" i="14"/>
  <c r="M17" i="14"/>
  <c r="M16" i="14"/>
  <c r="M12" i="14"/>
  <c r="M22" i="14"/>
  <c r="O41" i="14"/>
  <c r="M15" i="14"/>
  <c r="M18" i="14"/>
  <c r="O39" i="14"/>
  <c r="O31" i="14"/>
  <c r="M5" i="14"/>
  <c r="M23" i="14"/>
  <c r="O44" i="14"/>
  <c r="M32" i="14"/>
  <c r="M45" i="14"/>
  <c r="M38" i="14"/>
  <c r="O42" i="14"/>
  <c r="M29" i="14"/>
  <c r="M28" i="14"/>
  <c r="M21" i="14"/>
  <c r="M19" i="14"/>
  <c r="M14" i="14"/>
  <c r="O24" i="14"/>
  <c r="M43" i="14"/>
  <c r="M30" i="14"/>
  <c r="M8" i="14"/>
  <c r="M20" i="14"/>
  <c r="O27" i="14"/>
  <c r="M26" i="14"/>
  <c r="M6" i="14"/>
  <c r="M10" i="14"/>
  <c r="M7" i="14"/>
  <c r="M9" i="14"/>
  <c r="K85" i="14" l="1"/>
  <c r="K84" i="14"/>
  <c r="M4" i="14" l="1"/>
  <c r="O4" i="14" l="1"/>
  <c r="O82" i="14" s="1"/>
  <c r="O87" i="14" s="1"/>
  <c r="O89" i="14" s="1"/>
</calcChain>
</file>

<file path=xl/sharedStrings.xml><?xml version="1.0" encoding="utf-8"?>
<sst xmlns="http://schemas.openxmlformats.org/spreadsheetml/2006/main" count="8887" uniqueCount="179">
  <si>
    <t>Saldo / Automático</t>
  </si>
  <si>
    <t>...../...../......</t>
  </si>
  <si>
    <t>ALERTA</t>
  </si>
  <si>
    <t>Lote</t>
  </si>
  <si>
    <t>Qtde Registrada</t>
  </si>
  <si>
    <t>Qtde Utilizada</t>
  </si>
  <si>
    <t>Peça</t>
  </si>
  <si>
    <t>449052-34</t>
  </si>
  <si>
    <t xml:space="preserve">Instalação completa de equipamento de ar-condicionado tipo "split" até 24.000 BTU/h incluindo até 3 metros de distância entre evaporadora e condensadora – Composto de 01 (uma) unidade evaporadora e 01 (uma) unidade condensadora. </t>
  </si>
  <si>
    <t>Serviço</t>
  </si>
  <si>
    <t>339039-25</t>
  </si>
  <si>
    <t xml:space="preserve">Instalação completa de equipamento de ar-condicionado tipo "split" de 25.000 a 48.000 BTU/h incluindo até 3 metros de distância entre evaporadora e condensadora – Composto de 01 (uma) unidade evaporadora e 01 (uma) unidade condensadora. </t>
  </si>
  <si>
    <t xml:space="preserve">Instalação completa de equipamento de ar-condicionado tipo "split" acima de 48.000 BTU/h incluindo até 3 metros de distância entre evaporadora e condensadora – Composto de 01 (uma) unidade evaporadora e 01 (uma) unidade condensadora. </t>
  </si>
  <si>
    <t xml:space="preserve">Metro adicional de linha para instalação de split até 24.000 BTU/h. </t>
  </si>
  <si>
    <t xml:space="preserve">Metro adicional de linha para instalação de split acima de 48.000 BTU/h. </t>
  </si>
  <si>
    <t xml:space="preserve">Cortina de Ar. Dimensões aproximadas: (L X A XP): 150 x 23 x 22cm , podendo ter pequena variação de tamanho, dependendo da marca do produto. Monofásico, 220 Volts. Potência (c/v) mínimo de 1/5. Nível máximo de ruído (db): menor que 60db. Modos de operação: ventila. Velocidades (m/s) mínimo de 11. Vazão de ar: mínimo de 1300 m3/h. Temperatura somente ventilação. Recursos função automática. Saída de ar frontal e vertical. Entrada superior de ar. Direcionadores de ar vertical. Recirculação de ar (m3/m) maior que 25. Prazo de garantia de 01 ano. Item incluso: controle remoto. Cor branco. </t>
  </si>
  <si>
    <t>Saldo</t>
  </si>
  <si>
    <t>Valor Registrado</t>
  </si>
  <si>
    <t>Valor Utilizado</t>
  </si>
  <si>
    <t>% Aditivos</t>
  </si>
  <si>
    <t>% Utilizado</t>
  </si>
  <si>
    <t>Grupo-Classe</t>
  </si>
  <si>
    <t>Código NUC</t>
  </si>
  <si>
    <t>39-02</t>
  </si>
  <si>
    <t>00416-2-132</t>
  </si>
  <si>
    <t>00416-2-147</t>
  </si>
  <si>
    <t>39-06</t>
  </si>
  <si>
    <t>39-05</t>
  </si>
  <si>
    <t>02633-6-003</t>
  </si>
  <si>
    <t>339030.25</t>
  </si>
  <si>
    <t>Instalação de Cortina de Ar.</t>
  </si>
  <si>
    <t>04-03</t>
  </si>
  <si>
    <t>05015-5-004</t>
  </si>
  <si>
    <t xml:space="preserve">Instalação de bomba dreno para remoção de condensador, para sistemas de ar condicionado tipo split ou janela. </t>
  </si>
  <si>
    <t>00416-2-153</t>
  </si>
  <si>
    <t>DENTECK AR CONDICIONADO LTDA</t>
  </si>
  <si>
    <t>D. R. DE CASTROS CLIMATIZAÇÃO</t>
  </si>
  <si>
    <t>Metro</t>
  </si>
  <si>
    <t>CENTRO PARTICIPANTE: CAV</t>
  </si>
  <si>
    <t>CENTRO PARTICIPANTE: CCT</t>
  </si>
  <si>
    <t>CENTRO PARTICIPANTE: CEAD</t>
  </si>
  <si>
    <t>CENTRO PARTICIPANTE: CEART</t>
  </si>
  <si>
    <t>CENTRO PARTICIPANTE: CEAVI</t>
  </si>
  <si>
    <t>CENTRO PARTICIPANTE: CESFI</t>
  </si>
  <si>
    <t>CENTRO PARTICIPANTE: CEFID</t>
  </si>
  <si>
    <t>CENTRO PARTICIPANTE: CEO</t>
  </si>
  <si>
    <t>CENTRO PARTICIPANTE: CEPLAN</t>
  </si>
  <si>
    <t>CENTRO PARTICIPANTE: CERES</t>
  </si>
  <si>
    <t>CENTRO PARTICIPANTE: ESAG</t>
  </si>
  <si>
    <t>CENTRO PARTICIPANTE: FAED</t>
  </si>
  <si>
    <t xml:space="preserve">Valor Total da Ata </t>
  </si>
  <si>
    <t>TOTAL</t>
  </si>
  <si>
    <r>
      <rPr>
        <b/>
        <sz val="11"/>
        <rFont val="Calibri"/>
        <family val="2"/>
        <scheme val="minor"/>
      </rPr>
      <t xml:space="preserve">OBJETO: </t>
    </r>
    <r>
      <rPr>
        <sz val="11"/>
        <rFont val="Calibri"/>
        <family val="2"/>
        <scheme val="minor"/>
      </rPr>
      <t xml:space="preserve">AQUISIÇÃO  DE  APARELHOS  DE  AR-CONDICIONADO,  EXAUSTORES,  BOMBAS  DE  DRENO, CORTINAS  DE  AR,  VENTILADORES,  CONTROLES  REMOTOS  DE  APARELHOS  DE  AR-CONDICIONADO  E CONTRATAÇÃO   DE   SERVIÇOS   DE   INSTALAÇÃO   E   DESINSTALAÇÃO   DE EQUIPAMENTOS,   COM FORNECIMENTO DE MATERIAIS PARA A UDESC </t>
    </r>
  </si>
  <si>
    <r>
      <t xml:space="preserve">VIGÊNCIA DA ATA: 16/05/2024 a </t>
    </r>
    <r>
      <rPr>
        <b/>
        <sz val="11"/>
        <rFont val="Calibri"/>
        <family val="2"/>
        <scheme val="minor"/>
      </rPr>
      <t>16/05/2025</t>
    </r>
  </si>
  <si>
    <t>Preço UNITÁRIO</t>
  </si>
  <si>
    <t xml:space="preserve">AF/OS nº xxx/2024 (Quantidade)                                                                                                                       </t>
  </si>
  <si>
    <r>
      <rPr>
        <b/>
        <sz val="11"/>
        <rFont val="Calibri"/>
        <family val="2"/>
        <scheme val="minor"/>
      </rPr>
      <t>PE 0612/2024 SRP</t>
    </r>
    <r>
      <rPr>
        <sz val="11"/>
        <rFont val="Calibri"/>
        <family val="2"/>
        <scheme val="minor"/>
      </rPr>
      <t xml:space="preserve"> - (SGPE DE ORIGEM: 42405/2023)</t>
    </r>
  </si>
  <si>
    <t>OBS:</t>
  </si>
  <si>
    <t>Prazo de entrega: 30 dias corridos</t>
  </si>
  <si>
    <t>Prazo de pagamento: 30 dias</t>
  </si>
  <si>
    <t>Item</t>
  </si>
  <si>
    <t>Empresa</t>
  </si>
  <si>
    <t>Descrição</t>
  </si>
  <si>
    <t>Marca/Modelo</t>
  </si>
  <si>
    <t>Unidade</t>
  </si>
  <si>
    <t>Detalhamento</t>
  </si>
  <si>
    <r>
      <t>OBS:</t>
    </r>
    <r>
      <rPr>
        <sz val="10"/>
        <rFont val="Calibri"/>
        <family val="2"/>
        <scheme val="minor"/>
      </rPr>
      <t xml:space="preserve"> </t>
    </r>
    <r>
      <rPr>
        <b/>
        <u/>
        <sz val="10"/>
        <rFont val="Calibri"/>
        <family val="2"/>
        <scheme val="minor"/>
      </rPr>
      <t>VALOR MÍNIMO</t>
    </r>
    <r>
      <rPr>
        <sz val="10"/>
        <rFont val="Calibri"/>
        <family val="2"/>
        <scheme val="minor"/>
      </rPr>
      <t xml:space="preserve"> DA AF/OS:</t>
    </r>
    <r>
      <rPr>
        <b/>
        <sz val="10"/>
        <rFont val="Calibri"/>
        <family val="2"/>
        <scheme val="minor"/>
      </rPr>
      <t xml:space="preserve"> </t>
    </r>
    <r>
      <rPr>
        <b/>
        <u/>
        <sz val="10"/>
        <rFont val="Calibri"/>
        <family val="2"/>
        <scheme val="minor"/>
      </rPr>
      <t>R$ 300,00</t>
    </r>
  </si>
  <si>
    <t>ELETRO CENTRO COMÉRCIO DE PEÇAS E ELETROELETRONICOS LTDA</t>
  </si>
  <si>
    <t>Aparelho de ar condicionado tipo Split High Wall (para parede), ciclo somente frio, 220 V, capacidade frigorífica nominal de 9.000 btu’s, com controle remoto individual sem fio em português, filtro de ar lavável (de acordo com ABNT NBR 16401/2008), 60Hz, com ruído máximo de 60dB, tecnologia inverter, com gás refrigerante ecológico R410A, R-32 ou outro ecologicamente superior não nocivo para a camada de ozonio,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</si>
  <si>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AGRATTO/LCS9F</t>
  </si>
  <si>
    <t>00416-2-057</t>
  </si>
  <si>
    <t>VENTISOL DA AMAZONIA INDUSTRIA DE APARELHOS ELETRICOS LTDA</t>
  </si>
  <si>
    <t>Aparelho de ar condicionado tipo Split High Wall (para parede), ciclo quente e frio, 220 V, capacidade frigorífica nominal de 9.000 btu’s, com controle remoto individual sem fio em português, filtro de ar lavável (de acordo com ABNT NBR 16401/2008), capacidade de desumidificar o ambiente,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</si>
  <si>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AGRATTO /SPLIT INVERTER LIV TOP LCST9QF-02I</t>
  </si>
  <si>
    <t>Aparelho de ar condicionado tipo Split High Wall (para parede), ciclo somente frio, 220 V, capacidade frigorífica nominal de 12.000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</si>
  <si>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AGRATTO/LCS12F</t>
  </si>
  <si>
    <t>00416-2-084</t>
  </si>
  <si>
    <t>Aparelho de ar condicionado tipo Split High Wall (para parede), ciclo quente e frio, 220 V, capacidade frigorífica nominal de 12.000 btu’s, com controle remoto individual sem fio em português, filtro de ar lavável (de acordo com ABNT NBR 16401/2008), capacidade de desumidificar o ambiente,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</si>
  <si>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AGRATTO /SPLIT INVERTER LIV TOP LCST12QF-02I</t>
  </si>
  <si>
    <t>00416-2-120</t>
  </si>
  <si>
    <t>Aparelho de ar condicionado tipo Split High Wall (para parede), ciclo somente frio, 220 V, capacidade frigorífica nominal de 18.000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</si>
  <si>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AGRATTO/LCS18F</t>
  </si>
  <si>
    <t>00416-2-020 por 00416-2-132</t>
  </si>
  <si>
    <t>Aparelho de ar condicionado tipo Split High Wall (para parede), ciclo quente e frio, 220 V, capacidade frigorífica nominal de 18.000 btu’s, com controle remoto individual sem fio em português, filtro de ar lavável (de acordo com ABNT NBR 16401/2008), capacidade de desumidificar o ambiente,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</si>
  <si>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TCL/TAC-18CHSA2-INV/O | TAC-18CHSA2-INV/I</t>
  </si>
  <si>
    <t>Aparelho de ar condicionado tipo Split Cassete, ciclo somente frio, 220 V, capacidade frigorífica nominal de 17.000 a 18.000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</si>
  <si>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CARRIER/40KVQA18C/38TVQA18515MC</t>
  </si>
  <si>
    <t>Aparelho de ar condicionado tipo Split Cassete, ciclo quente e frio, 220 V, capacidade frigorífica nominal de 17.000 a 18.000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</si>
  <si>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MICROTECNICA INFORMATICA LTDA</t>
  </si>
  <si>
    <t>Aparelho de ar condicionado tipo Split Piso Teto, ciclo somente frio, 220 V, capacidade frigorífica nominal de 23.000 a 24.000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</si>
  <si>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Midea Carrier/42ZQVD30C5/38CCVD30515MC</t>
  </si>
  <si>
    <t>Aparelho de ar condicionado tipo Split Piso Teto, ciclo quente e frio, 220 V, capacidade frigorífica nominal de 23.000 a 24.000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</si>
  <si>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ELGIN/PVQ24000</t>
  </si>
  <si>
    <t>Aparelho de ar condicionado tipo Split High Wall (para parede), ciclo frio, 220 V, capacidade frigorífica nominal de 24.000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</si>
  <si>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TCL/TAC-24CSA2-INV</t>
  </si>
  <si>
    <t>Aparelho de ar condicionado tipo Split High Wall (para parede), ciclo quente e frio, 220 V, capacidade frigorífica nominal de 24.000 btu’s, com controle remoto individual sem fio em português, filtro de ar lavável (de acordo com ABNT NBR 16401/2008), capacidade de desumidificar o ambiente,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</si>
  <si>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TCL/TAC-24CHSA2-INV</t>
  </si>
  <si>
    <t>BONAR REFRIGERACAO LTDA</t>
  </si>
  <si>
    <t>Aparelho de ar condicionado tipo Split Cassete, ciclo somente frio, 220 V, capacidade frigorífica nominal de 23.000 a 24.000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</si>
  <si>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PHILCO/PAC24000ICQFM9</t>
  </si>
  <si>
    <t>Aparelho de ar condicionado tipo Split Cassete, ciclo quente e frio, 220 V, capacidade frigorífica nominal de 23.000 a 24.000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</si>
  <si>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Aparelho de ar condicionado tipo Split Piso Teto, ciclo somente frio, 220 V, capacidade frigorífica nominal de 27.000 a 30.000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</si>
  <si>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ELGIN/PVQ30000</t>
  </si>
  <si>
    <t>Aparelho de ar condicionado tipo Split High Wall (para parede), ciclo quente e frio, 220 V, capacidade frigorífica nominal de 27.000 a 30.000 btu’s, com controle remoto individual sem fio em português, filtro de ar lavável (de acordo com ABNT NBR 16401/2008), capacidade de desumidificar o ambiente,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</si>
  <si>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TCL/TAC-32CHSA2-INV</t>
  </si>
  <si>
    <t>00416-2-142</t>
  </si>
  <si>
    <t>Aparelho de ar condicionado tipo Split Piso Teto, ciclo somente frio, 220 V, capacidade frigorífica nominal de 32.000 a 36.000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</si>
  <si>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PHILCO/PAC36000IPFM5</t>
  </si>
  <si>
    <t>00416-2-044</t>
  </si>
  <si>
    <t xml:space="preserve"> MICROTECNICA INFORMATICA LTDA</t>
  </si>
  <si>
    <t>Aparelho de ar condicionado tipo Split Piso Teto, ciclo quente e frio, 220 V, capacidade frigorífica nominal de 32.000 a 36.000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</si>
  <si>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Midea Carrier/42ZQVD36C5/38CQVD36515MC</t>
  </si>
  <si>
    <t>00416-2-011</t>
  </si>
  <si>
    <t>Aparelho de ar condicionado tipo Split cassete, ciclo somente frio, 220 V, capacidade frigorífica nominal de 32.000 a 36.000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podendo ser confirmado no sitio http://www.inmetro.gov.br/registrosobjetos/Default.aspx?pag=1.</t>
  </si>
  <si>
    <t>PHILCO/PAC36000ICFM5</t>
  </si>
  <si>
    <t>Aparelho de ar condicionado tipo Split Piso Teto, ciclo somente frio, 380 V trifásico, com pressotato de alta e baixa e rele contra inversão de fase, capacidade frigorífica nominal de 45.000 a 48.000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"B", podendo ser confirmado no sitio http://www.inmetro.gov.br/registrosobjetos/Default.aspx?pag=1.</t>
  </si>
  <si>
    <t>ELGIN/PVF48000</t>
  </si>
  <si>
    <t>00416-2-026</t>
  </si>
  <si>
    <t>Aparelho de ar condicionado tipo Split Piso Teto, ciclo somente frio, 380 V trifásico, com pressotato de alta e baixa e rele contra inversão de fase, capacidade frigorífica nominal de  52.000 a 60.000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</si>
  <si>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ELGIN/PVF60000</t>
  </si>
  <si>
    <t>00416-2-074</t>
  </si>
  <si>
    <t>Aparelho de ar condicionado tipo Split Piso Teto, ciclo quente e frio, 380 V trifásico, com pressotato de alta e baixa e rele contra inversão de fase, capacidade frigorífica nominal de 52.000 a 60.000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</si>
  <si>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CARRIER/38CQVD60515MC // 42ZQVD60C5</t>
  </si>
  <si>
    <t>00416-2-122</t>
  </si>
  <si>
    <t>SUPERAR EIRELI - EPP</t>
  </si>
  <si>
    <t>Aparelho de ar condicionado tipo Split Cassete, ciclo somente frio,  380 V trifásico, capacidade frigorífica nominal de 52.000 a 60.000 btu’s ,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</si>
  <si>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PHILCO/PAC 60000ICFM5</t>
  </si>
  <si>
    <t>Aparelho de ar condicionado tipo Split Cassete, ciclo quente e frio,  380 V trifásico, capacidade frigorífica nominal de 52.000 a 60.000 btu’s, com controle remoto individual sem fio em português, filtro de ar lavável (de acordo com ABNT NBR 16401/2008), 60Hz, com ruído máximo de 60dB, tecnologia inverter, com gás refrigerante ecológico R410A, R-32 ou outro ecologicamente superior não nocivo para a camada de ozônio, display de temperatura digital, O equipamento deverá ser entregue com manual de instruções em português. O equipamento deve apresentar ETIQUETA NACIONAL DE CONSERVAÇÃO DE ENERGIA – ENCE (ETIQUETA PROCEL) com classificação de eficiência energética PROCEL ''A" ou "B", podendo ser confirmado no sitio http://www.inmetro.gov.br/registrosobjetos/Default.aspx?pag=1.</t>
  </si>
  <si>
    <t>CARRIER/38CQVD60515MC // 40KVQD60C5 // 40KWFLB</t>
  </si>
  <si>
    <t>12357-9-009</t>
  </si>
  <si>
    <t xml:space="preserve"> LINDNER ENGENHARIA DE CLIMATIZACAO LTDA</t>
  </si>
  <si>
    <t>Bomba de dreno com vazão de 35l/h, univolt, 220v, elevação de aspiração: 2m, altura da descarga :15m, ruído máximo: 35dB, para equipamentos com produção mínima de umidade de 157.000 btus/h, temperatura da água até 40ºc, com proteção térmica com sistema de boia elétrica e contato normalmente fechado de 3.0A.  Prazo de garantia de 01 ano</t>
  </si>
  <si>
    <t>ORING/ORING</t>
  </si>
  <si>
    <t>KOMECO/KCAF 15C</t>
  </si>
  <si>
    <t>07636-8-001</t>
  </si>
  <si>
    <t xml:space="preserve"> SUPERA COM E IMPORTAÇÃO LTDA</t>
  </si>
  <si>
    <t>Controle universal para ar condicionado. Precisa atender no mínimo as seguintes marcas: Komeco, Midea, Elgin, Carrier e Electrolux.</t>
  </si>
  <si>
    <t>EOS/KIT000687</t>
  </si>
  <si>
    <t>BT COMERCIO INTELIGENTE LTDA</t>
  </si>
  <si>
    <t>Desumidificador. Alimentação (V): 220V, Volume do ambiente (m³): até no mínimo 70m³, Potência aproximada do Desumidificador: 137W (110v) / 159W (220v), Peso bruto aproximado: 10,50Kg Desumidificação (Litros/dia): mínimo de 8L/D 30º 80% U.R, Capacidade do reservatório de água: mínimo de 1,8 Litros, Possui conector de dreno (mangueira), Composição: Plástico ABS, Cor: Branco, Corrente aproximada: 1,47A (110v) / 0,72A (220v), Tipo de motor: Compressor hermético rotativo, Capacidade do Compressor: 1/6HP - 1160 Btu's, Gás refrigerante do compressor: R134A, Defrost: Sim, Umidostato: Sim, Ruído: máximo de 53 db, Vazão de ar/hora: mínimo de 100 m³/h, Filtro: PVC, Garantia: 1 ano, Certificado: INMETRO – Modelo referencia: Desidrat Plus 70</t>
  </si>
  <si>
    <t>General Heater/Desumidificador / GHD-1200-2-220v</t>
  </si>
  <si>
    <t>39-04</t>
  </si>
  <si>
    <t>03792-3-011</t>
  </si>
  <si>
    <t>MAXIMARCAS COMERCIO E SERVICOS LTDA</t>
  </si>
  <si>
    <t>Desumidificador. Alimentação (V):  220V, Volume do ambiente (m³): até no mínimo 300m³, Potência Aproximada do Desumidificador:  330W (110v) / 255W (220v), Peso bruto aproximado: 13,40Kg, Desumidificação (Litros/dia): mínimo de 16L/D 30º 80%UR,  Capacidade mínima do reservatório de água: 6,5 Litros, Possui conector de dreno (mangueira não acompanha), Composição: Plástico ABS Cor: Branco, Corrente aproximada: 2,95A (110v)  / 1,15A (220v) Tipo de motor: Compressor hermético rotativo, Capacidade do Compressor: 1/3 HP; Gás Refrigerante Compressor: R134A, Defrost: Sim, Umidostato: Sim, Ruído: máximo de 48db, Vazão de ar/hora: mínimo de 165 m³/h, Filtro: PVC, Rodízio: Bidirecional, Garantia: 1 Ano, Certificado: INMETRO, Acessórios inclusos: Manual de instrução e Dreno. – Modelo referencia: Desidrat Plus 300</t>
  </si>
  <si>
    <t>DESIDRAT/PLUS300</t>
  </si>
  <si>
    <t>YNOV DISTRIBUICAO DE PRODUTOS LTDA ME</t>
  </si>
  <si>
    <t>Desumidificador compacto elétrico, automático, controlador da umidade ambiente, com capacidade para retirar até 30 litros de água por dia (24h) do ar, próprio para ambiente de até 1500 m3. Possui umidostato para regulagem da umidade do ambiente, defrost e filtro de ar incorporados. Características técnicas (V) 220V; Capacidade (m3): 1000m3; Capacidade do compressor: 1/2Hp; Potência desumidificador (W): 610W/720W; Corrente (A) 7,8/3,2a; Desumidificação (L/dia) 18L/dia 27ºC 60% RH - 30L/dia 30ºC 80%RH; Dimensões (mm) 350x455x603mm; Elemento Resfriamento: compressor, gás refrigerante compressor: R13A; Peso (kg):25Kg; Pressão Máx. Descarga: 3,5 Mpa; Pressão Máx. Sucção: 1,0 Mpa; Reservatório Desumidificador (L): 6L. Temperatura mínima c/ Defrost: Automático; Temperatura mínima s/ Defrost: Automático. Temperatura de trabalho (ºC): 5 ºC a 32ºC; Filtro: PVC, Ruído (db): 49db; Volume de Ar Hora: 110m3/H.</t>
  </si>
  <si>
    <t>Desidrat/Plus 1500</t>
  </si>
  <si>
    <t>SUPERA COM E IMPORTAÇÃO LTDA</t>
  </si>
  <si>
    <t>Exaustor in line; silent (silencioso); vazão máxima aprox.160 m³/h; pressão máxima aprox. 22mmca; frequência 50/60Hz; potência total absorvida aprox. 33W; tensão 220V; Garantia de 1 ano - Referência: MAXX S 100  SICFLUX</t>
  </si>
  <si>
    <t>SICFLUX/MAXX S 100</t>
  </si>
  <si>
    <t>00414-6-027</t>
  </si>
  <si>
    <t>Exaustor in line; silent (silencioso); vazão máxima aprox.480 m³/h; pressão máxima aprox. 19mmca; frequência 50/60Hz; potência total absorvida aprox. 36W; tensão 220V; Garantia de 1 ano - Referência: MAXX S 150 - ref. SICFLUX</t>
  </si>
  <si>
    <t>SICFLUX/MAXX S 150</t>
  </si>
  <si>
    <t>LINDNER ENGENHARIA DE CLIMATIZACAO LTDA</t>
  </si>
  <si>
    <t>Ventilador  in line; silent (silencioso); vazão máxima aprox.160 m³/h; pressão máxima aprox. 22mmca; frequência 50/60Hz; potência total absorvida aprox. 33W; tensão 220V; Garantia de 1 ano; com caixa de filtragem G4-M5 - Referência: MAXX S PRO 100 - ref. SICFLUX</t>
  </si>
  <si>
    <t>SICFLUX/MAXX S PRO 100</t>
  </si>
  <si>
    <t>Ventilador  in line; silent (silencioso); vazão máxima aprox.900 m³/h; pressão máxima aprox. 28mmca; frequência 50/60Hz; potência total absorvida aprox. 38W; tensão 220V; Garantia de 1 ano; com caixa de filtragem G4-M5 - Referência: MAXX S PRO 200 - ref. SICFLUX</t>
  </si>
  <si>
    <t>SICFLUX/MAXX S PRO 200</t>
  </si>
  <si>
    <t>35 - CAMPUS I (Reitoria, Museu, CEAD, CEART, ESAG, FAED) CEFID - FLORIANÓPOLIS, CESFI - BALNEÁRIO, CERES - LAGUNA e  CEAVI - IBIRAMA</t>
  </si>
  <si>
    <t xml:space="preserve">Metro adicional de linha para instalação de split de 25.000 a 48.000 BTU/h. </t>
  </si>
  <si>
    <t xml:space="preserve">Desinstalação de equipamento de ar-condicionado. </t>
  </si>
  <si>
    <t>Instalação completa de equipamento de ar-condicionado tipo "split" até 24.000 BTU/h, incluindo até 3 metros de distância entre evaporadora e condensadora – Composto de 01 (uma) unidade evaporadora e 01 (uma) unidade condensadora, com fornecimento e utilização de andaime até 12 metros (3º andar), em acordo com as normas de segurança vigentes.</t>
  </si>
  <si>
    <t>50155-0-006</t>
  </si>
  <si>
    <t>Instalação completa de equipamento de ar-condicionado tipo "split" acima de 48.000 BTU/h incluindo até 3 metros de distância entre evaporadora e condensadora – Composto de 01 (uma) unidade evaporadora e 01 (uma) unidade condensadora, com fornecimento e utilização de andaime e guindaste para até 20 metros, em acordo com as normas de segurança vigentes.</t>
  </si>
  <si>
    <t>36- CAV - Lages</t>
  </si>
  <si>
    <t>Instalação completa de equipamento de ar-condicionado tipo "split" até 24.000 BTU/h, incluindo até 3 metros de distância entre evaporadora e condensadora – Composto de 01 (uma) unidade evaporadora e 01 (uma) unidade condensadora, com fornecimento e utilização de andaime até 12 metros, em acordo com as normas de segurança vigentes.</t>
  </si>
  <si>
    <t>37 - CCT e CEPLAN - Norte Catarinense</t>
  </si>
  <si>
    <t xml:space="preserve">38 - CEO - CHAPECÓ </t>
  </si>
  <si>
    <t>Instalação completa de equipamento exaustor ou ventilador in-line</t>
  </si>
  <si>
    <t>39 - CESMO - CAÇADOR</t>
  </si>
  <si>
    <t>CENTRO PARTICIPANTE: REITORIA-MUSEU</t>
  </si>
  <si>
    <t>CENTRO PARTICIPANTE: REITORIA-SEMS</t>
  </si>
  <si>
    <t>CENTRO PARTICIPANTE: CESMO</t>
  </si>
  <si>
    <t>Atualizado em 21/05/2024</t>
  </si>
  <si>
    <t>CONTROLE DO GESTOR</t>
  </si>
  <si>
    <t>AGRATO/SPLIT INVERTER LIV TOP LCST18QF-02I</t>
  </si>
  <si>
    <t xml:space="preserve">AF/OS nº 1168/2024 (Quantidade)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</si>
</sst>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quot;R$&quot;\ #,##0.00"/>
  </numFmts>
  <fonts count="14" x14ac:knownFonts="1">
    <font>
      <sz val="10"/>
      <name val="Arial"/>
    </font>
    <font>
      <sz val="10"/>
      <name val="Arial"/>
      <family val="2"/>
    </font>
    <font>
      <b/>
      <sz val="18"/>
      <color indexed="56"/>
      <name val="Cambria"/>
      <family val="2"/>
    </font>
    <font>
      <sz val="11"/>
      <name val="Calibri"/>
      <family val="2"/>
      <scheme val="minor"/>
    </font>
    <font>
      <sz val="10"/>
      <name val="Arial"/>
      <family val="2"/>
    </font>
    <font>
      <sz val="12"/>
      <name val="Calibri"/>
      <family val="2"/>
      <scheme val="minor"/>
    </font>
    <font>
      <sz val="10"/>
      <name val="Arial"/>
      <family val="2"/>
    </font>
    <font>
      <sz val="10"/>
      <name val="Arial"/>
      <family val="2"/>
    </font>
    <font>
      <sz val="10"/>
      <name val="Arial"/>
      <family val="2"/>
    </font>
    <font>
      <b/>
      <sz val="11"/>
      <name val="Calibri"/>
      <family val="2"/>
      <scheme val="minor"/>
    </font>
    <font>
      <sz val="10"/>
      <name val="Arial"/>
      <family val="2"/>
    </font>
    <font>
      <b/>
      <sz val="10"/>
      <name val="Calibri"/>
      <family val="2"/>
      <scheme val="minor"/>
    </font>
    <font>
      <b/>
      <u/>
      <sz val="10"/>
      <name val="Calibri"/>
      <family val="2"/>
      <scheme val="minor"/>
    </font>
    <font>
      <sz val="10"/>
      <name val="Calibri"/>
      <family val="2"/>
      <scheme val="minor"/>
    </font>
  </fonts>
  <fills count="14">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5050"/>
        <bgColor indexed="64"/>
      </patternFill>
    </fill>
    <fill>
      <patternFill patternType="solid">
        <fgColor rgb="FF66FF99"/>
        <bgColor indexed="64"/>
      </patternFill>
    </fill>
    <fill>
      <patternFill patternType="solid">
        <fgColor rgb="FFFFFF99"/>
        <bgColor indexed="26"/>
      </patternFill>
    </fill>
    <fill>
      <patternFill patternType="solid">
        <fgColor rgb="FFFFCDFF"/>
        <bgColor indexed="64"/>
      </patternFill>
    </fill>
    <fill>
      <patternFill patternType="solid">
        <fgColor theme="2"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61">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167" fontId="4"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8"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0" fontId="1" fillId="0" borderId="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0"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cellStyleXfs>
  <cellXfs count="102">
    <xf numFmtId="0" fontId="0" fillId="0" borderId="0" xfId="0"/>
    <xf numFmtId="0" fontId="3" fillId="0" borderId="0" xfId="1" applyFont="1" applyFill="1" applyAlignment="1">
      <alignment horizontal="center" vertical="center" wrapText="1"/>
    </xf>
    <xf numFmtId="0" fontId="3" fillId="0" borderId="0" xfId="1" applyFont="1" applyAlignment="1">
      <alignment wrapText="1"/>
    </xf>
    <xf numFmtId="0" fontId="3" fillId="0" borderId="0" xfId="1" applyFont="1" applyFill="1" applyAlignment="1">
      <alignment vertical="center" wrapText="1"/>
    </xf>
    <xf numFmtId="0" fontId="3" fillId="0" borderId="0" xfId="1" applyFont="1" applyFill="1" applyAlignment="1" applyProtection="1">
      <alignment wrapText="1"/>
      <protection locked="0"/>
    </xf>
    <xf numFmtId="3" fontId="3" fillId="0" borderId="0" xfId="1" applyNumberFormat="1" applyFont="1" applyAlignment="1" applyProtection="1">
      <alignment wrapText="1"/>
      <protection locked="0"/>
    </xf>
    <xf numFmtId="0" fontId="3" fillId="0" borderId="0" xfId="1" applyFont="1" applyAlignment="1" applyProtection="1">
      <alignment wrapText="1"/>
      <protection locked="0"/>
    </xf>
    <xf numFmtId="0" fontId="3" fillId="2" borderId="1" xfId="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165" fontId="3" fillId="2" borderId="1" xfId="3"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166" fontId="3" fillId="2" borderId="1" xfId="1" applyNumberFormat="1" applyFont="1" applyFill="1" applyBorder="1" applyAlignment="1">
      <alignment horizontal="center" vertical="center" wrapText="1"/>
    </xf>
    <xf numFmtId="166" fontId="3" fillId="0" borderId="0" xfId="0" applyNumberFormat="1" applyFont="1" applyFill="1" applyAlignment="1">
      <alignment horizontal="center" vertical="center" wrapText="1"/>
    </xf>
    <xf numFmtId="166" fontId="3" fillId="4" borderId="1" xfId="0" applyNumberFormat="1" applyFont="1" applyFill="1" applyBorder="1" applyAlignment="1">
      <alignment horizontal="center" vertical="center" wrapText="1"/>
    </xf>
    <xf numFmtId="0" fontId="3" fillId="3" borderId="1" xfId="13" applyNumberFormat="1" applyFont="1" applyFill="1" applyBorder="1" applyAlignment="1" applyProtection="1">
      <alignment horizontal="center" vertical="center" wrapText="1"/>
      <protection locked="0"/>
    </xf>
    <xf numFmtId="3" fontId="3" fillId="6" borderId="7" xfId="1" applyNumberFormat="1" applyFont="1" applyFill="1" applyBorder="1" applyAlignment="1" applyProtection="1">
      <alignment horizontal="center" vertical="center" wrapText="1"/>
      <protection locked="0"/>
    </xf>
    <xf numFmtId="44" fontId="3" fillId="5" borderId="1" xfId="14" applyFont="1" applyFill="1" applyBorder="1" applyAlignment="1">
      <alignment vertical="center" wrapText="1"/>
    </xf>
    <xf numFmtId="168" fontId="5" fillId="4" borderId="4" xfId="1" applyNumberFormat="1" applyFont="1" applyFill="1" applyBorder="1" applyAlignment="1" applyProtection="1">
      <alignment horizontal="right"/>
      <protection locked="0"/>
    </xf>
    <xf numFmtId="168" fontId="5" fillId="4" borderId="5" xfId="1" applyNumberFormat="1" applyFont="1" applyFill="1" applyBorder="1" applyAlignment="1" applyProtection="1">
      <alignment horizontal="right"/>
      <protection locked="0"/>
    </xf>
    <xf numFmtId="2" fontId="5" fillId="4" borderId="5" xfId="1" applyNumberFormat="1" applyFont="1" applyFill="1" applyBorder="1" applyAlignment="1">
      <alignment horizontal="right"/>
    </xf>
    <xf numFmtId="14" fontId="3" fillId="2" borderId="1" xfId="1" applyNumberFormat="1" applyFont="1" applyFill="1" applyBorder="1" applyAlignment="1" applyProtection="1">
      <alignment horizontal="center" vertical="center" wrapText="1"/>
      <protection locked="0"/>
    </xf>
    <xf numFmtId="10" fontId="5" fillId="4" borderId="6" xfId="24" applyNumberFormat="1" applyFont="1" applyFill="1" applyBorder="1" applyAlignment="1" applyProtection="1">
      <alignment horizontal="right"/>
      <protection locked="0"/>
    </xf>
    <xf numFmtId="0" fontId="3" fillId="0" borderId="3" xfId="1" applyFont="1" applyFill="1" applyBorder="1" applyAlignment="1" applyProtection="1">
      <alignment horizontal="center" wrapText="1"/>
      <protection locked="0"/>
    </xf>
    <xf numFmtId="44" fontId="3" fillId="0" borderId="16" xfId="1" applyNumberFormat="1" applyFont="1" applyBorder="1" applyAlignment="1">
      <alignment wrapText="1"/>
    </xf>
    <xf numFmtId="0" fontId="3" fillId="0" borderId="1" xfId="1" applyFont="1" applyFill="1" applyBorder="1" applyAlignment="1" applyProtection="1">
      <alignment horizontal="center" vertical="center" wrapText="1"/>
      <protection locked="0"/>
    </xf>
    <xf numFmtId="14" fontId="3" fillId="2" borderId="1" xfId="1" applyNumberFormat="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3" fontId="3" fillId="9" borderId="1" xfId="1" applyNumberFormat="1" applyFont="1" applyFill="1" applyBorder="1" applyAlignment="1" applyProtection="1">
      <alignment horizontal="center" vertical="center" wrapText="1"/>
      <protection locked="0"/>
    </xf>
    <xf numFmtId="166" fontId="3" fillId="10" borderId="1" xfId="0" applyNumberFormat="1" applyFont="1" applyFill="1" applyBorder="1" applyAlignment="1">
      <alignment horizontal="center" vertical="center" wrapText="1"/>
    </xf>
    <xf numFmtId="0" fontId="3" fillId="11" borderId="1" xfId="13" applyNumberFormat="1" applyFont="1" applyFill="1" applyBorder="1" applyAlignment="1" applyProtection="1">
      <alignment horizontal="center" vertical="center" wrapText="1"/>
      <protection locked="0"/>
    </xf>
    <xf numFmtId="169" fontId="9" fillId="0" borderId="1" xfId="1" applyNumberFormat="1" applyFont="1" applyFill="1" applyBorder="1" applyAlignment="1" applyProtection="1">
      <alignment horizontal="center" vertical="center" wrapText="1"/>
      <protection locked="0"/>
    </xf>
    <xf numFmtId="169" fontId="3" fillId="0" borderId="1" xfId="1" applyNumberFormat="1" applyFont="1" applyFill="1" applyBorder="1" applyAlignment="1" applyProtection="1">
      <alignment horizontal="center" vertical="center" wrapText="1"/>
      <protection locked="0"/>
    </xf>
    <xf numFmtId="44" fontId="3" fillId="0" borderId="0" xfId="14" applyFont="1" applyAlignment="1" applyProtection="1">
      <alignment wrapText="1"/>
      <protection locked="0"/>
    </xf>
    <xf numFmtId="0" fontId="9" fillId="0" borderId="17" xfId="1" applyFont="1" applyFill="1" applyBorder="1" applyAlignment="1">
      <alignment vertical="center" wrapText="1"/>
    </xf>
    <xf numFmtId="0" fontId="3" fillId="0" borderId="18" xfId="1" applyFont="1" applyFill="1" applyBorder="1" applyAlignment="1">
      <alignment vertical="center" wrapText="1"/>
    </xf>
    <xf numFmtId="0" fontId="3" fillId="0" borderId="19" xfId="1" applyFont="1" applyFill="1" applyBorder="1" applyAlignment="1">
      <alignment vertical="center" wrapText="1"/>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center" wrapText="1"/>
    </xf>
    <xf numFmtId="16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justify" vertical="top" wrapText="1"/>
    </xf>
    <xf numFmtId="0" fontId="3" fillId="0" borderId="4" xfId="0" applyFont="1" applyFill="1" applyBorder="1" applyAlignment="1">
      <alignment horizontal="center" vertical="top"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top"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7" borderId="1" xfId="0" applyFont="1" applyFill="1" applyBorder="1" applyAlignment="1">
      <alignment horizontal="justify" vertical="top" wrapText="1"/>
    </xf>
    <xf numFmtId="169" fontId="3"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top" wrapText="1"/>
    </xf>
    <xf numFmtId="49" fontId="3" fillId="7" borderId="1" xfId="0" applyNumberFormat="1" applyFont="1" applyFill="1" applyBorder="1" applyAlignment="1">
      <alignment horizontal="center" vertical="center" wrapText="1"/>
    </xf>
    <xf numFmtId="49" fontId="3" fillId="7" borderId="1" xfId="0" applyNumberFormat="1" applyFont="1" applyFill="1" applyBorder="1" applyAlignment="1">
      <alignment horizontal="center" vertical="center"/>
    </xf>
    <xf numFmtId="0" fontId="3" fillId="13" borderId="1" xfId="1" applyFont="1" applyFill="1" applyBorder="1" applyAlignment="1" applyProtection="1">
      <alignment horizontal="center" vertical="center" wrapText="1"/>
      <protection locked="0"/>
    </xf>
    <xf numFmtId="0" fontId="3" fillId="13" borderId="1" xfId="0" applyFont="1" applyFill="1" applyBorder="1" applyAlignment="1">
      <alignment horizontal="center" vertical="center" wrapText="1"/>
    </xf>
    <xf numFmtId="165" fontId="3" fillId="13" borderId="1" xfId="3" applyFont="1" applyFill="1" applyBorder="1" applyAlignment="1" applyProtection="1">
      <alignment horizontal="center" vertical="center" wrapText="1"/>
    </xf>
    <xf numFmtId="0" fontId="3" fillId="0" borderId="16" xfId="1" applyFont="1" applyFill="1" applyBorder="1" applyAlignment="1" applyProtection="1">
      <alignment wrapText="1"/>
      <protection locked="0"/>
    </xf>
    <xf numFmtId="3" fontId="3" fillId="11" borderId="4" xfId="1" applyNumberFormat="1" applyFont="1" applyFill="1" applyBorder="1" applyAlignment="1" applyProtection="1">
      <alignment horizontal="center" vertical="center" wrapText="1"/>
      <protection locked="0"/>
    </xf>
    <xf numFmtId="3" fontId="3" fillId="11" borderId="6" xfId="1" applyNumberFormat="1" applyFont="1" applyFill="1" applyBorder="1" applyAlignment="1" applyProtection="1">
      <alignment horizontal="center" vertical="center" wrapText="1"/>
      <protection locked="0"/>
    </xf>
    <xf numFmtId="0" fontId="3" fillId="8" borderId="7" xfId="0" applyNumberFormat="1" applyFont="1" applyFill="1" applyBorder="1" applyAlignment="1">
      <alignment vertical="center" wrapText="1"/>
    </xf>
    <xf numFmtId="0" fontId="3" fillId="8" borderId="9" xfId="0" applyNumberFormat="1" applyFont="1" applyFill="1" applyBorder="1" applyAlignment="1">
      <alignment vertical="center" wrapText="1"/>
    </xf>
    <xf numFmtId="0" fontId="3" fillId="8" borderId="10" xfId="0" applyNumberFormat="1" applyFont="1" applyFill="1" applyBorder="1" applyAlignment="1">
      <alignment vertical="center" wrapText="1"/>
    </xf>
    <xf numFmtId="0" fontId="11" fillId="12" borderId="7" xfId="0" applyFont="1" applyFill="1" applyBorder="1" applyAlignment="1">
      <alignment horizontal="center" vertical="center" wrapText="1"/>
    </xf>
    <xf numFmtId="0" fontId="11" fillId="12" borderId="9" xfId="0" applyFont="1" applyFill="1" applyBorder="1" applyAlignment="1">
      <alignment horizontal="center" vertical="center" wrapText="1"/>
    </xf>
    <xf numFmtId="0" fontId="11" fillId="12"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textRotation="90"/>
    </xf>
    <xf numFmtId="0" fontId="3" fillId="0" borderId="5" xfId="0" applyFont="1" applyFill="1" applyBorder="1" applyAlignment="1">
      <alignment horizontal="center" vertical="center" textRotation="90"/>
    </xf>
    <xf numFmtId="0" fontId="3" fillId="0" borderId="6" xfId="0" applyFont="1" applyFill="1" applyBorder="1" applyAlignment="1">
      <alignment horizontal="center" vertical="center" textRotation="90"/>
    </xf>
    <xf numFmtId="0" fontId="3" fillId="8" borderId="1" xfId="0" applyNumberFormat="1" applyFont="1" applyFill="1" applyBorder="1" applyAlignment="1">
      <alignment horizontal="left" vertical="center" wrapText="1"/>
    </xf>
    <xf numFmtId="0" fontId="3" fillId="8" borderId="7" xfId="0" applyNumberFormat="1" applyFont="1" applyFill="1" applyBorder="1" applyAlignment="1">
      <alignment horizontal="center" vertical="center" wrapText="1"/>
    </xf>
    <xf numFmtId="0" fontId="3" fillId="8" borderId="9" xfId="0" applyNumberFormat="1" applyFont="1" applyFill="1" applyBorder="1" applyAlignment="1">
      <alignment horizontal="center" vertical="center" wrapText="1"/>
    </xf>
    <xf numFmtId="0" fontId="3" fillId="8" borderId="10" xfId="0" applyNumberFormat="1"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4" xfId="0" applyFont="1" applyFill="1" applyBorder="1" applyAlignment="1">
      <alignment horizontal="center" vertical="center" textRotation="90"/>
    </xf>
    <xf numFmtId="0" fontId="3" fillId="7" borderId="5" xfId="0" applyFont="1" applyFill="1" applyBorder="1" applyAlignment="1">
      <alignment horizontal="center" vertical="center" textRotation="90"/>
    </xf>
    <xf numFmtId="0" fontId="3" fillId="7" borderId="6" xfId="0" applyFont="1" applyFill="1" applyBorder="1" applyAlignment="1">
      <alignment horizontal="center" vertical="center" textRotation="90"/>
    </xf>
    <xf numFmtId="0" fontId="5" fillId="4" borderId="2" xfId="1" applyFont="1" applyFill="1" applyBorder="1" applyAlignment="1" applyProtection="1">
      <alignment horizontal="left"/>
      <protection locked="0"/>
    </xf>
    <xf numFmtId="0" fontId="5" fillId="4" borderId="3" xfId="1" applyFont="1" applyFill="1" applyBorder="1" applyAlignment="1" applyProtection="1">
      <alignment horizontal="left"/>
      <protection locked="0"/>
    </xf>
    <xf numFmtId="0" fontId="5" fillId="4" borderId="13" xfId="1" applyFont="1" applyFill="1" applyBorder="1" applyAlignment="1" applyProtection="1">
      <alignment horizontal="left"/>
      <protection locked="0"/>
    </xf>
    <xf numFmtId="0" fontId="5" fillId="4" borderId="7" xfId="1" applyFont="1" applyFill="1" applyBorder="1" applyAlignment="1" applyProtection="1">
      <alignment horizontal="left" vertical="center"/>
      <protection locked="0"/>
    </xf>
    <xf numFmtId="0" fontId="5" fillId="4" borderId="9" xfId="1" applyFont="1" applyFill="1" applyBorder="1" applyAlignment="1" applyProtection="1">
      <alignment horizontal="left" vertical="center"/>
      <protection locked="0"/>
    </xf>
    <xf numFmtId="0" fontId="5" fillId="4" borderId="10" xfId="1" applyFont="1" applyFill="1" applyBorder="1" applyAlignment="1" applyProtection="1">
      <alignment horizontal="left" vertical="center"/>
      <protection locked="0"/>
    </xf>
    <xf numFmtId="0" fontId="5" fillId="4" borderId="7" xfId="1" applyFont="1" applyFill="1" applyBorder="1" applyAlignment="1">
      <alignment vertical="center" wrapText="1"/>
    </xf>
    <xf numFmtId="0" fontId="5" fillId="4" borderId="9" xfId="1" applyFont="1" applyFill="1" applyBorder="1" applyAlignment="1">
      <alignment vertical="center" wrapText="1"/>
    </xf>
    <xf numFmtId="0" fontId="5" fillId="4" borderId="10" xfId="1" applyFont="1" applyFill="1" applyBorder="1" applyAlignment="1">
      <alignment vertical="center" wrapText="1"/>
    </xf>
    <xf numFmtId="0" fontId="5" fillId="4" borderId="7" xfId="1" applyFont="1" applyFill="1" applyBorder="1" applyAlignment="1">
      <alignment horizontal="left" vertical="center" wrapText="1"/>
    </xf>
    <xf numFmtId="0" fontId="5" fillId="4" borderId="9" xfId="1" applyFont="1" applyFill="1" applyBorder="1" applyAlignment="1">
      <alignment horizontal="left" vertical="center" wrapText="1"/>
    </xf>
    <xf numFmtId="0" fontId="5" fillId="4" borderId="10" xfId="1" applyFont="1" applyFill="1" applyBorder="1" applyAlignment="1">
      <alignment horizontal="left" vertical="center" wrapText="1"/>
    </xf>
    <xf numFmtId="0" fontId="5" fillId="4" borderId="11" xfId="1" applyFont="1" applyFill="1" applyBorder="1" applyAlignment="1" applyProtection="1">
      <alignment horizontal="left"/>
      <protection locked="0"/>
    </xf>
    <xf numFmtId="0" fontId="5" fillId="4" borderId="14" xfId="1" applyFont="1" applyFill="1" applyBorder="1" applyAlignment="1" applyProtection="1">
      <alignment horizontal="left"/>
      <protection locked="0"/>
    </xf>
    <xf numFmtId="0" fontId="5" fillId="4" borderId="12" xfId="1" applyFont="1" applyFill="1" applyBorder="1" applyAlignment="1" applyProtection="1">
      <alignment horizontal="left"/>
      <protection locked="0"/>
    </xf>
    <xf numFmtId="0" fontId="5" fillId="4" borderId="8" xfId="1" applyFont="1" applyFill="1" applyBorder="1" applyAlignment="1" applyProtection="1">
      <alignment horizontal="left"/>
      <protection locked="0"/>
    </xf>
    <xf numFmtId="0" fontId="5" fillId="4" borderId="0" xfId="1" applyFont="1" applyFill="1" applyBorder="1" applyAlignment="1" applyProtection="1">
      <alignment horizontal="left"/>
      <protection locked="0"/>
    </xf>
    <xf numFmtId="0" fontId="5" fillId="4" borderId="15" xfId="1" applyFont="1" applyFill="1" applyBorder="1" applyAlignment="1" applyProtection="1">
      <alignment horizontal="left"/>
      <protection locked="0"/>
    </xf>
    <xf numFmtId="0" fontId="9" fillId="8" borderId="7" xfId="0" applyNumberFormat="1" applyFont="1" applyFill="1" applyBorder="1" applyAlignment="1">
      <alignment vertical="center" wrapText="1"/>
    </xf>
    <xf numFmtId="0" fontId="9" fillId="8" borderId="9" xfId="0" applyNumberFormat="1" applyFont="1" applyFill="1" applyBorder="1" applyAlignment="1">
      <alignment vertical="center" wrapText="1"/>
    </xf>
    <xf numFmtId="0" fontId="9" fillId="8" borderId="10" xfId="0" applyNumberFormat="1" applyFont="1" applyFill="1" applyBorder="1" applyAlignment="1">
      <alignment vertical="center" wrapText="1"/>
    </xf>
  </cellXfs>
  <cellStyles count="561">
    <cellStyle name="Moeda" xfId="14" builtinId="4"/>
    <cellStyle name="Moeda 10" xfId="410"/>
    <cellStyle name="Moeda 2" xfId="5"/>
    <cellStyle name="Moeda 2 2" xfId="9"/>
    <cellStyle name="Moeda 3" xfId="8"/>
    <cellStyle name="Moeda 3 10" xfId="406"/>
    <cellStyle name="Moeda 3 11" xfId="485"/>
    <cellStyle name="Moeda 3 2" xfId="17"/>
    <cellStyle name="Moeda 3 2 10" xfId="491"/>
    <cellStyle name="Moeda 3 2 2" xfId="34"/>
    <cellStyle name="Moeda 3 2 2 2" xfId="66"/>
    <cellStyle name="Moeda 3 2 2 2 2" xfId="145"/>
    <cellStyle name="Moeda 3 2 2 2 3" xfId="224"/>
    <cellStyle name="Moeda 3 2 2 2 4" xfId="304"/>
    <cellStyle name="Moeda 3 2 2 2 5" xfId="382"/>
    <cellStyle name="Moeda 3 2 2 2 6" xfId="461"/>
    <cellStyle name="Moeda 3 2 2 2 7" xfId="539"/>
    <cellStyle name="Moeda 3 2 2 3" xfId="113"/>
    <cellStyle name="Moeda 3 2 2 4" xfId="192"/>
    <cellStyle name="Moeda 3 2 2 5" xfId="272"/>
    <cellStyle name="Moeda 3 2 2 6" xfId="350"/>
    <cellStyle name="Moeda 3 2 2 7" xfId="429"/>
    <cellStyle name="Moeda 3 2 2 8" xfId="507"/>
    <cellStyle name="Moeda 3 2 3" xfId="50"/>
    <cellStyle name="Moeda 3 2 3 2" xfId="129"/>
    <cellStyle name="Moeda 3 2 3 3" xfId="208"/>
    <cellStyle name="Moeda 3 2 3 4" xfId="288"/>
    <cellStyle name="Moeda 3 2 3 5" xfId="366"/>
    <cellStyle name="Moeda 3 2 3 6" xfId="445"/>
    <cellStyle name="Moeda 3 2 3 7" xfId="523"/>
    <cellStyle name="Moeda 3 2 4" xfId="81"/>
    <cellStyle name="Moeda 3 2 4 2" xfId="160"/>
    <cellStyle name="Moeda 3 2 4 3" xfId="239"/>
    <cellStyle name="Moeda 3 2 4 4" xfId="319"/>
    <cellStyle name="Moeda 3 2 4 5" xfId="397"/>
    <cellStyle name="Moeda 3 2 4 6" xfId="476"/>
    <cellStyle name="Moeda 3 2 4 7" xfId="554"/>
    <cellStyle name="Moeda 3 2 5" xfId="97"/>
    <cellStyle name="Moeda 3 2 6" xfId="176"/>
    <cellStyle name="Moeda 3 2 7" xfId="255"/>
    <cellStyle name="Moeda 3 2 8" xfId="334"/>
    <cellStyle name="Moeda 3 2 9" xfId="413"/>
    <cellStyle name="Moeda 3 3" xfId="27"/>
    <cellStyle name="Moeda 3 3 2" xfId="59"/>
    <cellStyle name="Moeda 3 3 2 2" xfId="138"/>
    <cellStyle name="Moeda 3 3 2 3" xfId="217"/>
    <cellStyle name="Moeda 3 3 2 4" xfId="297"/>
    <cellStyle name="Moeda 3 3 2 5" xfId="375"/>
    <cellStyle name="Moeda 3 3 2 6" xfId="454"/>
    <cellStyle name="Moeda 3 3 2 7" xfId="532"/>
    <cellStyle name="Moeda 3 3 3" xfId="106"/>
    <cellStyle name="Moeda 3 3 4" xfId="185"/>
    <cellStyle name="Moeda 3 3 5" xfId="265"/>
    <cellStyle name="Moeda 3 3 6" xfId="343"/>
    <cellStyle name="Moeda 3 3 7" xfId="422"/>
    <cellStyle name="Moeda 3 3 8" xfId="500"/>
    <cellStyle name="Moeda 3 4" xfId="43"/>
    <cellStyle name="Moeda 3 4 2" xfId="122"/>
    <cellStyle name="Moeda 3 4 3" xfId="201"/>
    <cellStyle name="Moeda 3 4 4" xfId="281"/>
    <cellStyle name="Moeda 3 4 5" xfId="359"/>
    <cellStyle name="Moeda 3 4 6" xfId="438"/>
    <cellStyle name="Moeda 3 4 7" xfId="516"/>
    <cellStyle name="Moeda 3 5" xfId="75"/>
    <cellStyle name="Moeda 3 5 2" xfId="154"/>
    <cellStyle name="Moeda 3 5 3" xfId="233"/>
    <cellStyle name="Moeda 3 5 4" xfId="313"/>
    <cellStyle name="Moeda 3 5 5" xfId="391"/>
    <cellStyle name="Moeda 3 5 6" xfId="470"/>
    <cellStyle name="Moeda 3 5 7" xfId="548"/>
    <cellStyle name="Moeda 3 6" xfId="91"/>
    <cellStyle name="Moeda 3 7" xfId="169"/>
    <cellStyle name="Moeda 3 8" xfId="248"/>
    <cellStyle name="Moeda 3 9" xfId="328"/>
    <cellStyle name="Moeda 4" xfId="21"/>
    <cellStyle name="Moeda 4 10" xfId="495"/>
    <cellStyle name="Moeda 4 2" xfId="38"/>
    <cellStyle name="Moeda 4 2 2" xfId="70"/>
    <cellStyle name="Moeda 4 2 2 2" xfId="149"/>
    <cellStyle name="Moeda 4 2 2 3" xfId="228"/>
    <cellStyle name="Moeda 4 2 2 4" xfId="308"/>
    <cellStyle name="Moeda 4 2 2 5" xfId="386"/>
    <cellStyle name="Moeda 4 2 2 6" xfId="465"/>
    <cellStyle name="Moeda 4 2 2 7" xfId="543"/>
    <cellStyle name="Moeda 4 2 3" xfId="117"/>
    <cellStyle name="Moeda 4 2 4" xfId="196"/>
    <cellStyle name="Moeda 4 2 5" xfId="276"/>
    <cellStyle name="Moeda 4 2 6" xfId="354"/>
    <cellStyle name="Moeda 4 2 7" xfId="433"/>
    <cellStyle name="Moeda 4 2 8" xfId="511"/>
    <cellStyle name="Moeda 4 3" xfId="54"/>
    <cellStyle name="Moeda 4 3 2" xfId="133"/>
    <cellStyle name="Moeda 4 3 3" xfId="212"/>
    <cellStyle name="Moeda 4 3 4" xfId="292"/>
    <cellStyle name="Moeda 4 3 5" xfId="370"/>
    <cellStyle name="Moeda 4 3 6" xfId="449"/>
    <cellStyle name="Moeda 4 3 7" xfId="527"/>
    <cellStyle name="Moeda 4 4" xfId="85"/>
    <cellStyle name="Moeda 4 4 2" xfId="164"/>
    <cellStyle name="Moeda 4 4 3" xfId="243"/>
    <cellStyle name="Moeda 4 4 4" xfId="323"/>
    <cellStyle name="Moeda 4 4 5" xfId="401"/>
    <cellStyle name="Moeda 4 4 6" xfId="480"/>
    <cellStyle name="Moeda 4 4 7" xfId="558"/>
    <cellStyle name="Moeda 4 5" xfId="101"/>
    <cellStyle name="Moeda 4 6" xfId="180"/>
    <cellStyle name="Moeda 4 7" xfId="259"/>
    <cellStyle name="Moeda 4 8" xfId="338"/>
    <cellStyle name="Moeda 4 9" xfId="417"/>
    <cellStyle name="Moeda 5" xfId="20"/>
    <cellStyle name="Moeda 5 10" xfId="494"/>
    <cellStyle name="Moeda 5 2" xfId="37"/>
    <cellStyle name="Moeda 5 2 2" xfId="69"/>
    <cellStyle name="Moeda 5 2 2 2" xfId="148"/>
    <cellStyle name="Moeda 5 2 2 3" xfId="227"/>
    <cellStyle name="Moeda 5 2 2 4" xfId="307"/>
    <cellStyle name="Moeda 5 2 2 5" xfId="385"/>
    <cellStyle name="Moeda 5 2 2 6" xfId="464"/>
    <cellStyle name="Moeda 5 2 2 7" xfId="542"/>
    <cellStyle name="Moeda 5 2 3" xfId="116"/>
    <cellStyle name="Moeda 5 2 4" xfId="195"/>
    <cellStyle name="Moeda 5 2 5" xfId="275"/>
    <cellStyle name="Moeda 5 2 6" xfId="353"/>
    <cellStyle name="Moeda 5 2 7" xfId="432"/>
    <cellStyle name="Moeda 5 2 8" xfId="510"/>
    <cellStyle name="Moeda 5 3" xfId="53"/>
    <cellStyle name="Moeda 5 3 2" xfId="132"/>
    <cellStyle name="Moeda 5 3 3" xfId="211"/>
    <cellStyle name="Moeda 5 3 4" xfId="291"/>
    <cellStyle name="Moeda 5 3 5" xfId="369"/>
    <cellStyle name="Moeda 5 3 6" xfId="448"/>
    <cellStyle name="Moeda 5 3 7" xfId="526"/>
    <cellStyle name="Moeda 5 4" xfId="84"/>
    <cellStyle name="Moeda 5 4 2" xfId="163"/>
    <cellStyle name="Moeda 5 4 3" xfId="242"/>
    <cellStyle name="Moeda 5 4 4" xfId="322"/>
    <cellStyle name="Moeda 5 4 5" xfId="400"/>
    <cellStyle name="Moeda 5 4 6" xfId="479"/>
    <cellStyle name="Moeda 5 4 7" xfId="557"/>
    <cellStyle name="Moeda 5 5" xfId="100"/>
    <cellStyle name="Moeda 5 6" xfId="179"/>
    <cellStyle name="Moeda 5 7" xfId="258"/>
    <cellStyle name="Moeda 5 8" xfId="337"/>
    <cellStyle name="Moeda 5 9" xfId="416"/>
    <cellStyle name="Moeda 6" xfId="31"/>
    <cellStyle name="Moeda 6 2" xfId="63"/>
    <cellStyle name="Moeda 6 2 2" xfId="142"/>
    <cellStyle name="Moeda 6 2 3" xfId="221"/>
    <cellStyle name="Moeda 6 2 4" xfId="301"/>
    <cellStyle name="Moeda 6 2 5" xfId="379"/>
    <cellStyle name="Moeda 6 2 6" xfId="458"/>
    <cellStyle name="Moeda 6 2 7" xfId="536"/>
    <cellStyle name="Moeda 6 3" xfId="110"/>
    <cellStyle name="Moeda 6 4" xfId="189"/>
    <cellStyle name="Moeda 6 5" xfId="269"/>
    <cellStyle name="Moeda 6 6" xfId="347"/>
    <cellStyle name="Moeda 6 7" xfId="426"/>
    <cellStyle name="Moeda 6 8" xfId="504"/>
    <cellStyle name="Moeda 7" xfId="47"/>
    <cellStyle name="Moeda 7 2" xfId="126"/>
    <cellStyle name="Moeda 7 3" xfId="205"/>
    <cellStyle name="Moeda 7 4" xfId="285"/>
    <cellStyle name="Moeda 7 5" xfId="363"/>
    <cellStyle name="Moeda 7 6" xfId="442"/>
    <cellStyle name="Moeda 7 7" xfId="520"/>
    <cellStyle name="Moeda 8" xfId="173"/>
    <cellStyle name="Moeda 9" xfId="252"/>
    <cellStyle name="Normal" xfId="0" builtinId="0"/>
    <cellStyle name="Normal 2" xfId="1"/>
    <cellStyle name="Normal 2 2" xfId="88"/>
    <cellStyle name="Porcentagem" xfId="24" builtinId="5"/>
    <cellStyle name="Porcentagem 2" xfId="12"/>
    <cellStyle name="Porcentagem 3" xfId="262"/>
    <cellStyle name="Separador de milhares 2" xfId="2"/>
    <cellStyle name="Separador de milhares 2 2" xfId="7"/>
    <cellStyle name="Separador de milhares 2 2 10" xfId="247"/>
    <cellStyle name="Separador de milhares 2 2 11" xfId="327"/>
    <cellStyle name="Separador de milhares 2 2 12" xfId="405"/>
    <cellStyle name="Separador de milhares 2 2 13" xfId="484"/>
    <cellStyle name="Separador de milhares 2 2 2" xfId="11"/>
    <cellStyle name="Separador de milhares 2 2 2 10" xfId="408"/>
    <cellStyle name="Separador de milhares 2 2 2 11" xfId="487"/>
    <cellStyle name="Separador de milhares 2 2 2 2" xfId="19"/>
    <cellStyle name="Separador de milhares 2 2 2 2 10" xfId="493"/>
    <cellStyle name="Separador de milhares 2 2 2 2 2" xfId="36"/>
    <cellStyle name="Separador de milhares 2 2 2 2 2 2" xfId="68"/>
    <cellStyle name="Separador de milhares 2 2 2 2 2 2 2" xfId="147"/>
    <cellStyle name="Separador de milhares 2 2 2 2 2 2 3" xfId="226"/>
    <cellStyle name="Separador de milhares 2 2 2 2 2 2 4" xfId="306"/>
    <cellStyle name="Separador de milhares 2 2 2 2 2 2 5" xfId="384"/>
    <cellStyle name="Separador de milhares 2 2 2 2 2 2 6" xfId="463"/>
    <cellStyle name="Separador de milhares 2 2 2 2 2 2 7" xfId="541"/>
    <cellStyle name="Separador de milhares 2 2 2 2 2 3" xfId="115"/>
    <cellStyle name="Separador de milhares 2 2 2 2 2 4" xfId="194"/>
    <cellStyle name="Separador de milhares 2 2 2 2 2 5" xfId="274"/>
    <cellStyle name="Separador de milhares 2 2 2 2 2 6" xfId="352"/>
    <cellStyle name="Separador de milhares 2 2 2 2 2 7" xfId="431"/>
    <cellStyle name="Separador de milhares 2 2 2 2 2 8" xfId="509"/>
    <cellStyle name="Separador de milhares 2 2 2 2 3" xfId="52"/>
    <cellStyle name="Separador de milhares 2 2 2 2 3 2" xfId="131"/>
    <cellStyle name="Separador de milhares 2 2 2 2 3 3" xfId="210"/>
    <cellStyle name="Separador de milhares 2 2 2 2 3 4" xfId="290"/>
    <cellStyle name="Separador de milhares 2 2 2 2 3 5" xfId="368"/>
    <cellStyle name="Separador de milhares 2 2 2 2 3 6" xfId="447"/>
    <cellStyle name="Separador de milhares 2 2 2 2 3 7" xfId="525"/>
    <cellStyle name="Separador de milhares 2 2 2 2 4" xfId="83"/>
    <cellStyle name="Separador de milhares 2 2 2 2 4 2" xfId="162"/>
    <cellStyle name="Separador de milhares 2 2 2 2 4 3" xfId="241"/>
    <cellStyle name="Separador de milhares 2 2 2 2 4 4" xfId="321"/>
    <cellStyle name="Separador de milhares 2 2 2 2 4 5" xfId="399"/>
    <cellStyle name="Separador de milhares 2 2 2 2 4 6" xfId="478"/>
    <cellStyle name="Separador de milhares 2 2 2 2 4 7" xfId="556"/>
    <cellStyle name="Separador de milhares 2 2 2 2 5" xfId="99"/>
    <cellStyle name="Separador de milhares 2 2 2 2 6" xfId="178"/>
    <cellStyle name="Separador de milhares 2 2 2 2 7" xfId="257"/>
    <cellStyle name="Separador de milhares 2 2 2 2 8" xfId="336"/>
    <cellStyle name="Separador de milhares 2 2 2 2 9" xfId="415"/>
    <cellStyle name="Separador de milhares 2 2 2 3" xfId="29"/>
    <cellStyle name="Separador de milhares 2 2 2 3 2" xfId="61"/>
    <cellStyle name="Separador de milhares 2 2 2 3 2 2" xfId="140"/>
    <cellStyle name="Separador de milhares 2 2 2 3 2 3" xfId="219"/>
    <cellStyle name="Separador de milhares 2 2 2 3 2 4" xfId="299"/>
    <cellStyle name="Separador de milhares 2 2 2 3 2 5" xfId="377"/>
    <cellStyle name="Separador de milhares 2 2 2 3 2 6" xfId="456"/>
    <cellStyle name="Separador de milhares 2 2 2 3 2 7" xfId="534"/>
    <cellStyle name="Separador de milhares 2 2 2 3 3" xfId="108"/>
    <cellStyle name="Separador de milhares 2 2 2 3 4" xfId="187"/>
    <cellStyle name="Separador de milhares 2 2 2 3 5" xfId="267"/>
    <cellStyle name="Separador de milhares 2 2 2 3 6" xfId="345"/>
    <cellStyle name="Separador de milhares 2 2 2 3 7" xfId="424"/>
    <cellStyle name="Separador de milhares 2 2 2 3 8" xfId="502"/>
    <cellStyle name="Separador de milhares 2 2 2 4" xfId="45"/>
    <cellStyle name="Separador de milhares 2 2 2 4 2" xfId="124"/>
    <cellStyle name="Separador de milhares 2 2 2 4 3" xfId="203"/>
    <cellStyle name="Separador de milhares 2 2 2 4 4" xfId="283"/>
    <cellStyle name="Separador de milhares 2 2 2 4 5" xfId="361"/>
    <cellStyle name="Separador de milhares 2 2 2 4 6" xfId="440"/>
    <cellStyle name="Separador de milhares 2 2 2 4 7" xfId="518"/>
    <cellStyle name="Separador de milhares 2 2 2 5" xfId="77"/>
    <cellStyle name="Separador de milhares 2 2 2 5 2" xfId="156"/>
    <cellStyle name="Separador de milhares 2 2 2 5 3" xfId="235"/>
    <cellStyle name="Separador de milhares 2 2 2 5 4" xfId="315"/>
    <cellStyle name="Separador de milhares 2 2 2 5 5" xfId="393"/>
    <cellStyle name="Separador de milhares 2 2 2 5 6" xfId="472"/>
    <cellStyle name="Separador de milhares 2 2 2 5 7" xfId="550"/>
    <cellStyle name="Separador de milhares 2 2 2 6" xfId="93"/>
    <cellStyle name="Separador de milhares 2 2 2 7" xfId="171"/>
    <cellStyle name="Separador de milhares 2 2 2 8" xfId="250"/>
    <cellStyle name="Separador de milhares 2 2 2 9" xfId="330"/>
    <cellStyle name="Separador de milhares 2 2 3" xfId="23"/>
    <cellStyle name="Separador de milhares 2 2 3 10" xfId="497"/>
    <cellStyle name="Separador de milhares 2 2 3 2" xfId="40"/>
    <cellStyle name="Separador de milhares 2 2 3 2 2" xfId="72"/>
    <cellStyle name="Separador de milhares 2 2 3 2 2 2" xfId="151"/>
    <cellStyle name="Separador de milhares 2 2 3 2 2 3" xfId="230"/>
    <cellStyle name="Separador de milhares 2 2 3 2 2 4" xfId="310"/>
    <cellStyle name="Separador de milhares 2 2 3 2 2 5" xfId="388"/>
    <cellStyle name="Separador de milhares 2 2 3 2 2 6" xfId="467"/>
    <cellStyle name="Separador de milhares 2 2 3 2 2 7" xfId="545"/>
    <cellStyle name="Separador de milhares 2 2 3 2 3" xfId="119"/>
    <cellStyle name="Separador de milhares 2 2 3 2 4" xfId="198"/>
    <cellStyle name="Separador de milhares 2 2 3 2 5" xfId="278"/>
    <cellStyle name="Separador de milhares 2 2 3 2 6" xfId="356"/>
    <cellStyle name="Separador de milhares 2 2 3 2 7" xfId="435"/>
    <cellStyle name="Separador de milhares 2 2 3 2 8" xfId="513"/>
    <cellStyle name="Separador de milhares 2 2 3 3" xfId="56"/>
    <cellStyle name="Separador de milhares 2 2 3 3 2" xfId="135"/>
    <cellStyle name="Separador de milhares 2 2 3 3 3" xfId="214"/>
    <cellStyle name="Separador de milhares 2 2 3 3 4" xfId="294"/>
    <cellStyle name="Separador de milhares 2 2 3 3 5" xfId="372"/>
    <cellStyle name="Separador de milhares 2 2 3 3 6" xfId="451"/>
    <cellStyle name="Separador de milhares 2 2 3 3 7" xfId="529"/>
    <cellStyle name="Separador de milhares 2 2 3 4" xfId="87"/>
    <cellStyle name="Separador de milhares 2 2 3 4 2" xfId="166"/>
    <cellStyle name="Separador de milhares 2 2 3 4 3" xfId="245"/>
    <cellStyle name="Separador de milhares 2 2 3 4 4" xfId="325"/>
    <cellStyle name="Separador de milhares 2 2 3 4 5" xfId="403"/>
    <cellStyle name="Separador de milhares 2 2 3 4 6" xfId="482"/>
    <cellStyle name="Separador de milhares 2 2 3 4 7" xfId="560"/>
    <cellStyle name="Separador de milhares 2 2 3 5" xfId="103"/>
    <cellStyle name="Separador de milhares 2 2 3 6" xfId="182"/>
    <cellStyle name="Separador de milhares 2 2 3 7" xfId="261"/>
    <cellStyle name="Separador de milhares 2 2 3 8" xfId="340"/>
    <cellStyle name="Separador de milhares 2 2 3 9" xfId="419"/>
    <cellStyle name="Separador de milhares 2 2 4" xfId="16"/>
    <cellStyle name="Separador de milhares 2 2 4 10" xfId="490"/>
    <cellStyle name="Separador de milhares 2 2 4 2" xfId="33"/>
    <cellStyle name="Separador de milhares 2 2 4 2 2" xfId="65"/>
    <cellStyle name="Separador de milhares 2 2 4 2 2 2" xfId="144"/>
    <cellStyle name="Separador de milhares 2 2 4 2 2 3" xfId="223"/>
    <cellStyle name="Separador de milhares 2 2 4 2 2 4" xfId="303"/>
    <cellStyle name="Separador de milhares 2 2 4 2 2 5" xfId="381"/>
    <cellStyle name="Separador de milhares 2 2 4 2 2 6" xfId="460"/>
    <cellStyle name="Separador de milhares 2 2 4 2 2 7" xfId="538"/>
    <cellStyle name="Separador de milhares 2 2 4 2 3" xfId="112"/>
    <cellStyle name="Separador de milhares 2 2 4 2 4" xfId="191"/>
    <cellStyle name="Separador de milhares 2 2 4 2 5" xfId="271"/>
    <cellStyle name="Separador de milhares 2 2 4 2 6" xfId="349"/>
    <cellStyle name="Separador de milhares 2 2 4 2 7" xfId="428"/>
    <cellStyle name="Separador de milhares 2 2 4 2 8" xfId="506"/>
    <cellStyle name="Separador de milhares 2 2 4 3" xfId="49"/>
    <cellStyle name="Separador de milhares 2 2 4 3 2" xfId="128"/>
    <cellStyle name="Separador de milhares 2 2 4 3 3" xfId="207"/>
    <cellStyle name="Separador de milhares 2 2 4 3 4" xfId="287"/>
    <cellStyle name="Separador de milhares 2 2 4 3 5" xfId="365"/>
    <cellStyle name="Separador de milhares 2 2 4 3 6" xfId="444"/>
    <cellStyle name="Separador de milhares 2 2 4 3 7" xfId="522"/>
    <cellStyle name="Separador de milhares 2 2 4 4" xfId="80"/>
    <cellStyle name="Separador de milhares 2 2 4 4 2" xfId="159"/>
    <cellStyle name="Separador de milhares 2 2 4 4 3" xfId="238"/>
    <cellStyle name="Separador de milhares 2 2 4 4 4" xfId="318"/>
    <cellStyle name="Separador de milhares 2 2 4 4 5" xfId="396"/>
    <cellStyle name="Separador de milhares 2 2 4 4 6" xfId="475"/>
    <cellStyle name="Separador de milhares 2 2 4 4 7" xfId="553"/>
    <cellStyle name="Separador de milhares 2 2 4 5" xfId="96"/>
    <cellStyle name="Separador de milhares 2 2 4 6" xfId="175"/>
    <cellStyle name="Separador de milhares 2 2 4 7" xfId="254"/>
    <cellStyle name="Separador de milhares 2 2 4 8" xfId="333"/>
    <cellStyle name="Separador de milhares 2 2 4 9" xfId="412"/>
    <cellStyle name="Separador de milhares 2 2 5" xfId="26"/>
    <cellStyle name="Separador de milhares 2 2 5 2" xfId="58"/>
    <cellStyle name="Separador de milhares 2 2 5 2 2" xfId="137"/>
    <cellStyle name="Separador de milhares 2 2 5 2 3" xfId="216"/>
    <cellStyle name="Separador de milhares 2 2 5 2 4" xfId="296"/>
    <cellStyle name="Separador de milhares 2 2 5 2 5" xfId="374"/>
    <cellStyle name="Separador de milhares 2 2 5 2 6" xfId="453"/>
    <cellStyle name="Separador de milhares 2 2 5 2 7" xfId="531"/>
    <cellStyle name="Separador de milhares 2 2 5 3" xfId="105"/>
    <cellStyle name="Separador de milhares 2 2 5 4" xfId="184"/>
    <cellStyle name="Separador de milhares 2 2 5 5" xfId="264"/>
    <cellStyle name="Separador de milhares 2 2 5 6" xfId="342"/>
    <cellStyle name="Separador de milhares 2 2 5 7" xfId="421"/>
    <cellStyle name="Separador de milhares 2 2 5 8" xfId="499"/>
    <cellStyle name="Separador de milhares 2 2 6" xfId="42"/>
    <cellStyle name="Separador de milhares 2 2 6 2" xfId="121"/>
    <cellStyle name="Separador de milhares 2 2 6 3" xfId="200"/>
    <cellStyle name="Separador de milhares 2 2 6 4" xfId="280"/>
    <cellStyle name="Separador de milhares 2 2 6 5" xfId="358"/>
    <cellStyle name="Separador de milhares 2 2 6 6" xfId="437"/>
    <cellStyle name="Separador de milhares 2 2 6 7" xfId="515"/>
    <cellStyle name="Separador de milhares 2 2 7" xfId="74"/>
    <cellStyle name="Separador de milhares 2 2 7 2" xfId="153"/>
    <cellStyle name="Separador de milhares 2 2 7 3" xfId="232"/>
    <cellStyle name="Separador de milhares 2 2 7 4" xfId="312"/>
    <cellStyle name="Separador de milhares 2 2 7 5" xfId="390"/>
    <cellStyle name="Separador de milhares 2 2 7 6" xfId="469"/>
    <cellStyle name="Separador de milhares 2 2 7 7" xfId="547"/>
    <cellStyle name="Separador de milhares 2 2 8" xfId="90"/>
    <cellStyle name="Separador de milhares 2 2 9" xfId="168"/>
    <cellStyle name="Separador de milhares 2 3" xfId="6"/>
    <cellStyle name="Separador de milhares 2 3 10" xfId="246"/>
    <cellStyle name="Separador de milhares 2 3 11" xfId="326"/>
    <cellStyle name="Separador de milhares 2 3 12" xfId="404"/>
    <cellStyle name="Separador de milhares 2 3 13" xfId="483"/>
    <cellStyle name="Separador de milhares 2 3 2" xfId="10"/>
    <cellStyle name="Separador de milhares 2 3 2 10" xfId="407"/>
    <cellStyle name="Separador de milhares 2 3 2 11" xfId="486"/>
    <cellStyle name="Separador de milhares 2 3 2 2" xfId="18"/>
    <cellStyle name="Separador de milhares 2 3 2 2 10" xfId="492"/>
    <cellStyle name="Separador de milhares 2 3 2 2 2" xfId="35"/>
    <cellStyle name="Separador de milhares 2 3 2 2 2 2" xfId="67"/>
    <cellStyle name="Separador de milhares 2 3 2 2 2 2 2" xfId="146"/>
    <cellStyle name="Separador de milhares 2 3 2 2 2 2 3" xfId="225"/>
    <cellStyle name="Separador de milhares 2 3 2 2 2 2 4" xfId="305"/>
    <cellStyle name="Separador de milhares 2 3 2 2 2 2 5" xfId="383"/>
    <cellStyle name="Separador de milhares 2 3 2 2 2 2 6" xfId="462"/>
    <cellStyle name="Separador de milhares 2 3 2 2 2 2 7" xfId="540"/>
    <cellStyle name="Separador de milhares 2 3 2 2 2 3" xfId="114"/>
    <cellStyle name="Separador de milhares 2 3 2 2 2 4" xfId="193"/>
    <cellStyle name="Separador de milhares 2 3 2 2 2 5" xfId="273"/>
    <cellStyle name="Separador de milhares 2 3 2 2 2 6" xfId="351"/>
    <cellStyle name="Separador de milhares 2 3 2 2 2 7" xfId="430"/>
    <cellStyle name="Separador de milhares 2 3 2 2 2 8" xfId="508"/>
    <cellStyle name="Separador de milhares 2 3 2 2 3" xfId="51"/>
    <cellStyle name="Separador de milhares 2 3 2 2 3 2" xfId="130"/>
    <cellStyle name="Separador de milhares 2 3 2 2 3 3" xfId="209"/>
    <cellStyle name="Separador de milhares 2 3 2 2 3 4" xfId="289"/>
    <cellStyle name="Separador de milhares 2 3 2 2 3 5" xfId="367"/>
    <cellStyle name="Separador de milhares 2 3 2 2 3 6" xfId="446"/>
    <cellStyle name="Separador de milhares 2 3 2 2 3 7" xfId="524"/>
    <cellStyle name="Separador de milhares 2 3 2 2 4" xfId="82"/>
    <cellStyle name="Separador de milhares 2 3 2 2 4 2" xfId="161"/>
    <cellStyle name="Separador de milhares 2 3 2 2 4 3" xfId="240"/>
    <cellStyle name="Separador de milhares 2 3 2 2 4 4" xfId="320"/>
    <cellStyle name="Separador de milhares 2 3 2 2 4 5" xfId="398"/>
    <cellStyle name="Separador de milhares 2 3 2 2 4 6" xfId="477"/>
    <cellStyle name="Separador de milhares 2 3 2 2 4 7" xfId="555"/>
    <cellStyle name="Separador de milhares 2 3 2 2 5" xfId="98"/>
    <cellStyle name="Separador de milhares 2 3 2 2 6" xfId="177"/>
    <cellStyle name="Separador de milhares 2 3 2 2 7" xfId="256"/>
    <cellStyle name="Separador de milhares 2 3 2 2 8" xfId="335"/>
    <cellStyle name="Separador de milhares 2 3 2 2 9" xfId="414"/>
    <cellStyle name="Separador de milhares 2 3 2 3" xfId="28"/>
    <cellStyle name="Separador de milhares 2 3 2 3 2" xfId="60"/>
    <cellStyle name="Separador de milhares 2 3 2 3 2 2" xfId="139"/>
    <cellStyle name="Separador de milhares 2 3 2 3 2 3" xfId="218"/>
    <cellStyle name="Separador de milhares 2 3 2 3 2 4" xfId="298"/>
    <cellStyle name="Separador de milhares 2 3 2 3 2 5" xfId="376"/>
    <cellStyle name="Separador de milhares 2 3 2 3 2 6" xfId="455"/>
    <cellStyle name="Separador de milhares 2 3 2 3 2 7" xfId="533"/>
    <cellStyle name="Separador de milhares 2 3 2 3 3" xfId="107"/>
    <cellStyle name="Separador de milhares 2 3 2 3 4" xfId="186"/>
    <cellStyle name="Separador de milhares 2 3 2 3 5" xfId="266"/>
    <cellStyle name="Separador de milhares 2 3 2 3 6" xfId="344"/>
    <cellStyle name="Separador de milhares 2 3 2 3 7" xfId="423"/>
    <cellStyle name="Separador de milhares 2 3 2 3 8" xfId="501"/>
    <cellStyle name="Separador de milhares 2 3 2 4" xfId="44"/>
    <cellStyle name="Separador de milhares 2 3 2 4 2" xfId="123"/>
    <cellStyle name="Separador de milhares 2 3 2 4 3" xfId="202"/>
    <cellStyle name="Separador de milhares 2 3 2 4 4" xfId="282"/>
    <cellStyle name="Separador de milhares 2 3 2 4 5" xfId="360"/>
    <cellStyle name="Separador de milhares 2 3 2 4 6" xfId="439"/>
    <cellStyle name="Separador de milhares 2 3 2 4 7" xfId="517"/>
    <cellStyle name="Separador de milhares 2 3 2 5" xfId="76"/>
    <cellStyle name="Separador de milhares 2 3 2 5 2" xfId="155"/>
    <cellStyle name="Separador de milhares 2 3 2 5 3" xfId="234"/>
    <cellStyle name="Separador de milhares 2 3 2 5 4" xfId="314"/>
    <cellStyle name="Separador de milhares 2 3 2 5 5" xfId="392"/>
    <cellStyle name="Separador de milhares 2 3 2 5 6" xfId="471"/>
    <cellStyle name="Separador de milhares 2 3 2 5 7" xfId="549"/>
    <cellStyle name="Separador de milhares 2 3 2 6" xfId="92"/>
    <cellStyle name="Separador de milhares 2 3 2 7" xfId="170"/>
    <cellStyle name="Separador de milhares 2 3 2 8" xfId="249"/>
    <cellStyle name="Separador de milhares 2 3 2 9" xfId="329"/>
    <cellStyle name="Separador de milhares 2 3 3" xfId="22"/>
    <cellStyle name="Separador de milhares 2 3 3 10" xfId="496"/>
    <cellStyle name="Separador de milhares 2 3 3 2" xfId="39"/>
    <cellStyle name="Separador de milhares 2 3 3 2 2" xfId="71"/>
    <cellStyle name="Separador de milhares 2 3 3 2 2 2" xfId="150"/>
    <cellStyle name="Separador de milhares 2 3 3 2 2 3" xfId="229"/>
    <cellStyle name="Separador de milhares 2 3 3 2 2 4" xfId="309"/>
    <cellStyle name="Separador de milhares 2 3 3 2 2 5" xfId="387"/>
    <cellStyle name="Separador de milhares 2 3 3 2 2 6" xfId="466"/>
    <cellStyle name="Separador de milhares 2 3 3 2 2 7" xfId="544"/>
    <cellStyle name="Separador de milhares 2 3 3 2 3" xfId="118"/>
    <cellStyle name="Separador de milhares 2 3 3 2 4" xfId="197"/>
    <cellStyle name="Separador de milhares 2 3 3 2 5" xfId="277"/>
    <cellStyle name="Separador de milhares 2 3 3 2 6" xfId="355"/>
    <cellStyle name="Separador de milhares 2 3 3 2 7" xfId="434"/>
    <cellStyle name="Separador de milhares 2 3 3 2 8" xfId="512"/>
    <cellStyle name="Separador de milhares 2 3 3 3" xfId="55"/>
    <cellStyle name="Separador de milhares 2 3 3 3 2" xfId="134"/>
    <cellStyle name="Separador de milhares 2 3 3 3 3" xfId="213"/>
    <cellStyle name="Separador de milhares 2 3 3 3 4" xfId="293"/>
    <cellStyle name="Separador de milhares 2 3 3 3 5" xfId="371"/>
    <cellStyle name="Separador de milhares 2 3 3 3 6" xfId="450"/>
    <cellStyle name="Separador de milhares 2 3 3 3 7" xfId="528"/>
    <cellStyle name="Separador de milhares 2 3 3 4" xfId="86"/>
    <cellStyle name="Separador de milhares 2 3 3 4 2" xfId="165"/>
    <cellStyle name="Separador de milhares 2 3 3 4 3" xfId="244"/>
    <cellStyle name="Separador de milhares 2 3 3 4 4" xfId="324"/>
    <cellStyle name="Separador de milhares 2 3 3 4 5" xfId="402"/>
    <cellStyle name="Separador de milhares 2 3 3 4 6" xfId="481"/>
    <cellStyle name="Separador de milhares 2 3 3 4 7" xfId="559"/>
    <cellStyle name="Separador de milhares 2 3 3 5" xfId="102"/>
    <cellStyle name="Separador de milhares 2 3 3 6" xfId="181"/>
    <cellStyle name="Separador de milhares 2 3 3 7" xfId="260"/>
    <cellStyle name="Separador de milhares 2 3 3 8" xfId="339"/>
    <cellStyle name="Separador de milhares 2 3 3 9" xfId="418"/>
    <cellStyle name="Separador de milhares 2 3 4" xfId="15"/>
    <cellStyle name="Separador de milhares 2 3 4 10" xfId="489"/>
    <cellStyle name="Separador de milhares 2 3 4 2" xfId="32"/>
    <cellStyle name="Separador de milhares 2 3 4 2 2" xfId="64"/>
    <cellStyle name="Separador de milhares 2 3 4 2 2 2" xfId="143"/>
    <cellStyle name="Separador de milhares 2 3 4 2 2 3" xfId="222"/>
    <cellStyle name="Separador de milhares 2 3 4 2 2 4" xfId="302"/>
    <cellStyle name="Separador de milhares 2 3 4 2 2 5" xfId="380"/>
    <cellStyle name="Separador de milhares 2 3 4 2 2 6" xfId="459"/>
    <cellStyle name="Separador de milhares 2 3 4 2 2 7" xfId="537"/>
    <cellStyle name="Separador de milhares 2 3 4 2 3" xfId="111"/>
    <cellStyle name="Separador de milhares 2 3 4 2 4" xfId="190"/>
    <cellStyle name="Separador de milhares 2 3 4 2 5" xfId="270"/>
    <cellStyle name="Separador de milhares 2 3 4 2 6" xfId="348"/>
    <cellStyle name="Separador de milhares 2 3 4 2 7" xfId="427"/>
    <cellStyle name="Separador de milhares 2 3 4 2 8" xfId="505"/>
    <cellStyle name="Separador de milhares 2 3 4 3" xfId="48"/>
    <cellStyle name="Separador de milhares 2 3 4 3 2" xfId="127"/>
    <cellStyle name="Separador de milhares 2 3 4 3 3" xfId="206"/>
    <cellStyle name="Separador de milhares 2 3 4 3 4" xfId="286"/>
    <cellStyle name="Separador de milhares 2 3 4 3 5" xfId="364"/>
    <cellStyle name="Separador de milhares 2 3 4 3 6" xfId="443"/>
    <cellStyle name="Separador de milhares 2 3 4 3 7" xfId="521"/>
    <cellStyle name="Separador de milhares 2 3 4 4" xfId="79"/>
    <cellStyle name="Separador de milhares 2 3 4 4 2" xfId="158"/>
    <cellStyle name="Separador de milhares 2 3 4 4 3" xfId="237"/>
    <cellStyle name="Separador de milhares 2 3 4 4 4" xfId="317"/>
    <cellStyle name="Separador de milhares 2 3 4 4 5" xfId="395"/>
    <cellStyle name="Separador de milhares 2 3 4 4 6" xfId="474"/>
    <cellStyle name="Separador de milhares 2 3 4 4 7" xfId="552"/>
    <cellStyle name="Separador de milhares 2 3 4 5" xfId="95"/>
    <cellStyle name="Separador de milhares 2 3 4 6" xfId="174"/>
    <cellStyle name="Separador de milhares 2 3 4 7" xfId="253"/>
    <cellStyle name="Separador de milhares 2 3 4 8" xfId="332"/>
    <cellStyle name="Separador de milhares 2 3 4 9" xfId="411"/>
    <cellStyle name="Separador de milhares 2 3 5" xfId="25"/>
    <cellStyle name="Separador de milhares 2 3 5 2" xfId="57"/>
    <cellStyle name="Separador de milhares 2 3 5 2 2" xfId="136"/>
    <cellStyle name="Separador de milhares 2 3 5 2 3" xfId="215"/>
    <cellStyle name="Separador de milhares 2 3 5 2 4" xfId="295"/>
    <cellStyle name="Separador de milhares 2 3 5 2 5" xfId="373"/>
    <cellStyle name="Separador de milhares 2 3 5 2 6" xfId="452"/>
    <cellStyle name="Separador de milhares 2 3 5 2 7" xfId="530"/>
    <cellStyle name="Separador de milhares 2 3 5 3" xfId="104"/>
    <cellStyle name="Separador de milhares 2 3 5 4" xfId="183"/>
    <cellStyle name="Separador de milhares 2 3 5 5" xfId="263"/>
    <cellStyle name="Separador de milhares 2 3 5 6" xfId="341"/>
    <cellStyle name="Separador de milhares 2 3 5 7" xfId="420"/>
    <cellStyle name="Separador de milhares 2 3 5 8" xfId="498"/>
    <cellStyle name="Separador de milhares 2 3 6" xfId="41"/>
    <cellStyle name="Separador de milhares 2 3 6 2" xfId="120"/>
    <cellStyle name="Separador de milhares 2 3 6 3" xfId="199"/>
    <cellStyle name="Separador de milhares 2 3 6 4" xfId="279"/>
    <cellStyle name="Separador de milhares 2 3 6 5" xfId="357"/>
    <cellStyle name="Separador de milhares 2 3 6 6" xfId="436"/>
    <cellStyle name="Separador de milhares 2 3 6 7" xfId="514"/>
    <cellStyle name="Separador de milhares 2 3 7" xfId="73"/>
    <cellStyle name="Separador de milhares 2 3 7 2" xfId="152"/>
    <cellStyle name="Separador de milhares 2 3 7 3" xfId="231"/>
    <cellStyle name="Separador de milhares 2 3 7 4" xfId="311"/>
    <cellStyle name="Separador de milhares 2 3 7 5" xfId="389"/>
    <cellStyle name="Separador de milhares 2 3 7 6" xfId="468"/>
    <cellStyle name="Separador de milhares 2 3 7 7" xfId="546"/>
    <cellStyle name="Separador de milhares 2 3 8" xfId="89"/>
    <cellStyle name="Separador de milhares 2 3 9" xfId="167"/>
    <cellStyle name="Separador de milhares 3" xfId="3"/>
    <cellStyle name="Título 5" xfId="4"/>
    <cellStyle name="Vírgula" xfId="13" builtinId="3"/>
    <cellStyle name="Vírgula 10" xfId="488"/>
    <cellStyle name="Vírgula 2" xfId="30"/>
    <cellStyle name="Vírgula 2 2" xfId="62"/>
    <cellStyle name="Vírgula 2 2 2" xfId="141"/>
    <cellStyle name="Vírgula 2 2 3" xfId="220"/>
    <cellStyle name="Vírgula 2 2 4" xfId="300"/>
    <cellStyle name="Vírgula 2 2 5" xfId="378"/>
    <cellStyle name="Vírgula 2 2 6" xfId="457"/>
    <cellStyle name="Vírgula 2 2 7" xfId="535"/>
    <cellStyle name="Vírgula 2 3" xfId="109"/>
    <cellStyle name="Vírgula 2 4" xfId="188"/>
    <cellStyle name="Vírgula 2 5" xfId="268"/>
    <cellStyle name="Vírgula 2 6" xfId="346"/>
    <cellStyle name="Vírgula 2 7" xfId="425"/>
    <cellStyle name="Vírgula 2 8" xfId="503"/>
    <cellStyle name="Vírgula 3" xfId="46"/>
    <cellStyle name="Vírgula 3 2" xfId="125"/>
    <cellStyle name="Vírgula 3 3" xfId="204"/>
    <cellStyle name="Vírgula 3 4" xfId="284"/>
    <cellStyle name="Vírgula 3 5" xfId="362"/>
    <cellStyle name="Vírgula 3 6" xfId="441"/>
    <cellStyle name="Vírgula 3 7" xfId="519"/>
    <cellStyle name="Vírgula 4" xfId="78"/>
    <cellStyle name="Vírgula 4 2" xfId="157"/>
    <cellStyle name="Vírgula 4 3" xfId="236"/>
    <cellStyle name="Vírgula 4 4" xfId="316"/>
    <cellStyle name="Vírgula 4 5" xfId="394"/>
    <cellStyle name="Vírgula 4 6" xfId="473"/>
    <cellStyle name="Vírgula 4 7" xfId="551"/>
    <cellStyle name="Vírgula 5" xfId="94"/>
    <cellStyle name="Vírgula 6" xfId="172"/>
    <cellStyle name="Vírgula 7" xfId="251"/>
    <cellStyle name="Vírgula 8" xfId="331"/>
    <cellStyle name="Vírgula 9" xfId="409"/>
  </cellStyles>
  <dxfs count="32">
    <dxf>
      <font>
        <color rgb="FF9C0006"/>
      </font>
      <fill>
        <patternFill>
          <bgColor rgb="FFFFC7CE"/>
        </patternFill>
      </fill>
    </dxf>
    <dxf>
      <font>
        <color rgb="FF9C0006"/>
      </font>
      <fill>
        <patternFill>
          <bgColor rgb="FFFFC7CE"/>
        </patternFill>
      </fill>
    </dxf>
    <dxf>
      <fill>
        <patternFill>
          <bgColor rgb="FFFFFF66"/>
        </patternFill>
      </fill>
    </dxf>
    <dxf>
      <font>
        <color rgb="FF9C0006"/>
      </font>
      <fill>
        <patternFill>
          <bgColor rgb="FFFFC7CE"/>
        </patternFill>
      </fill>
    </dxf>
    <dxf>
      <fill>
        <patternFill>
          <bgColor rgb="FFFFFF66"/>
        </patternFill>
      </fill>
    </dxf>
    <dxf>
      <font>
        <color rgb="FF9C0006"/>
      </font>
      <fill>
        <patternFill>
          <bgColor rgb="FFFFC7CE"/>
        </patternFill>
      </fill>
    </dxf>
    <dxf>
      <fill>
        <patternFill>
          <bgColor rgb="FFFFFF66"/>
        </patternFill>
      </fill>
    </dxf>
    <dxf>
      <font>
        <color rgb="FF9C0006"/>
      </font>
      <fill>
        <patternFill>
          <bgColor rgb="FFFFC7CE"/>
        </patternFill>
      </fill>
    </dxf>
    <dxf>
      <fill>
        <patternFill>
          <bgColor rgb="FFFFFF66"/>
        </patternFill>
      </fill>
    </dxf>
    <dxf>
      <font>
        <color rgb="FF9C0006"/>
      </font>
      <fill>
        <patternFill>
          <bgColor rgb="FFFFC7CE"/>
        </patternFill>
      </fill>
    </dxf>
    <dxf>
      <fill>
        <patternFill>
          <bgColor rgb="FFFFFF66"/>
        </patternFill>
      </fill>
    </dxf>
    <dxf>
      <font>
        <color rgb="FF9C0006"/>
      </font>
      <fill>
        <patternFill>
          <bgColor rgb="FFFFC7CE"/>
        </patternFill>
      </fill>
    </dxf>
    <dxf>
      <fill>
        <patternFill>
          <bgColor rgb="FFFFFF66"/>
        </patternFill>
      </fill>
    </dxf>
    <dxf>
      <font>
        <color rgb="FF9C0006"/>
      </font>
      <fill>
        <patternFill>
          <bgColor rgb="FFFFC7CE"/>
        </patternFill>
      </fill>
    </dxf>
    <dxf>
      <fill>
        <patternFill>
          <bgColor rgb="FFFFFF66"/>
        </patternFill>
      </fill>
    </dxf>
    <dxf>
      <font>
        <color rgb="FF9C0006"/>
      </font>
      <fill>
        <patternFill>
          <bgColor rgb="FFFFC7CE"/>
        </patternFill>
      </fill>
    </dxf>
    <dxf>
      <fill>
        <patternFill>
          <bgColor rgb="FFFFFF66"/>
        </patternFill>
      </fill>
    </dxf>
    <dxf>
      <font>
        <color rgb="FF9C0006"/>
      </font>
      <fill>
        <patternFill>
          <bgColor rgb="FFFFC7CE"/>
        </patternFill>
      </fill>
    </dxf>
    <dxf>
      <fill>
        <patternFill>
          <bgColor rgb="FFFFFF66"/>
        </patternFill>
      </fill>
    </dxf>
    <dxf>
      <font>
        <color rgb="FF9C0006"/>
      </font>
      <fill>
        <patternFill>
          <bgColor rgb="FFFFC7CE"/>
        </patternFill>
      </fill>
    </dxf>
    <dxf>
      <fill>
        <patternFill>
          <bgColor rgb="FFFFFF66"/>
        </patternFill>
      </fill>
    </dxf>
    <dxf>
      <font>
        <color rgb="FF9C0006"/>
      </font>
      <fill>
        <patternFill>
          <bgColor rgb="FFFFC7CE"/>
        </patternFill>
      </fill>
    </dxf>
    <dxf>
      <fill>
        <patternFill>
          <bgColor rgb="FFFFFF66"/>
        </patternFill>
      </fill>
    </dxf>
    <dxf>
      <font>
        <color rgb="FF9C0006"/>
      </font>
      <fill>
        <patternFill>
          <bgColor rgb="FFFFC7CE"/>
        </patternFill>
      </fill>
    </dxf>
    <dxf>
      <fill>
        <patternFill>
          <bgColor rgb="FFFFFF66"/>
        </patternFill>
      </fill>
    </dxf>
    <dxf>
      <font>
        <color rgb="FF9C0006"/>
      </font>
      <fill>
        <patternFill>
          <bgColor rgb="FFFFC7CE"/>
        </patternFill>
      </fill>
    </dxf>
    <dxf>
      <fill>
        <patternFill>
          <bgColor rgb="FFFFFF66"/>
        </patternFill>
      </fill>
    </dxf>
    <dxf>
      <font>
        <color rgb="FF9C0006"/>
      </font>
      <fill>
        <patternFill>
          <bgColor rgb="FFFFC7CE"/>
        </patternFill>
      </fill>
    </dxf>
    <dxf>
      <fill>
        <patternFill>
          <bgColor rgb="FFFFFF66"/>
        </patternFill>
      </fill>
    </dxf>
    <dxf>
      <font>
        <color rgb="FF9C0006"/>
      </font>
      <fill>
        <patternFill>
          <bgColor rgb="FFFFC7CE"/>
        </patternFill>
      </fill>
    </dxf>
    <dxf>
      <fill>
        <patternFill>
          <bgColor rgb="FFFFFF66"/>
        </patternFill>
      </fill>
    </dxf>
    <dxf>
      <font>
        <color rgb="FF9C0006"/>
      </font>
      <fill>
        <patternFill>
          <bgColor rgb="FFFFC7CE"/>
        </patternFill>
      </fill>
    </dxf>
  </dxfs>
  <tableStyles count="1" defaultTableStyle="TableStyleMedium9" defaultPivotStyle="PivotStyleLight16">
    <tableStyle name="Invisible" pivot="0" table="0" count="0"/>
  </tableStyles>
  <colors>
    <mruColors>
      <color rgb="FFFF9933"/>
      <color rgb="FFFF5050"/>
      <color rgb="FF99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zoomScale="80" zoomScaleNormal="80" workbookViewId="0">
      <selection activeCell="A3" sqref="A3"/>
    </sheetView>
  </sheetViews>
  <sheetFormatPr defaultColWidth="9.7109375" defaultRowHeight="30" customHeight="1" x14ac:dyDescent="0.25"/>
  <cols>
    <col min="1" max="1" width="6.140625" style="1" customWidth="1"/>
    <col min="2" max="2" width="6.5703125" style="1" customWidth="1"/>
    <col min="3" max="3" width="37.28515625" style="1" customWidth="1"/>
    <col min="4" max="4" width="31.5703125" style="3" customWidth="1"/>
    <col min="5" max="5" width="20" style="1" customWidth="1"/>
    <col min="6" max="7" width="8.5703125" style="1" customWidth="1"/>
    <col min="8" max="8" width="7.7109375" style="1" customWidth="1"/>
    <col min="9" max="9" width="12.7109375" style="1" customWidth="1"/>
    <col min="10" max="10" width="12.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44.1" customHeight="1" x14ac:dyDescent="0.25">
      <c r="A1" s="72" t="s">
        <v>56</v>
      </c>
      <c r="B1" s="73"/>
      <c r="C1" s="74"/>
      <c r="D1" s="59" t="s">
        <v>52</v>
      </c>
      <c r="E1" s="60"/>
      <c r="F1" s="60"/>
      <c r="G1" s="60"/>
      <c r="H1" s="60"/>
      <c r="I1" s="60"/>
      <c r="J1" s="61"/>
      <c r="K1" s="71" t="s">
        <v>53</v>
      </c>
      <c r="L1" s="71"/>
      <c r="M1" s="71"/>
      <c r="N1" s="57" t="s">
        <v>55</v>
      </c>
      <c r="O1" s="57" t="s">
        <v>55</v>
      </c>
      <c r="P1" s="57" t="s">
        <v>55</v>
      </c>
      <c r="Q1" s="57" t="s">
        <v>55</v>
      </c>
      <c r="R1" s="57" t="s">
        <v>55</v>
      </c>
      <c r="S1" s="57" t="s">
        <v>55</v>
      </c>
      <c r="T1" s="57" t="s">
        <v>55</v>
      </c>
      <c r="U1" s="57" t="s">
        <v>55</v>
      </c>
      <c r="V1" s="57" t="s">
        <v>55</v>
      </c>
      <c r="W1" s="57" t="s">
        <v>55</v>
      </c>
      <c r="X1" s="57" t="s">
        <v>55</v>
      </c>
      <c r="Y1" s="57" t="s">
        <v>55</v>
      </c>
      <c r="Z1" s="57" t="s">
        <v>55</v>
      </c>
      <c r="AA1" s="57" t="s">
        <v>55</v>
      </c>
    </row>
    <row r="2" spans="1:27" ht="23.45" customHeight="1" x14ac:dyDescent="0.25">
      <c r="A2" s="59" t="s">
        <v>173</v>
      </c>
      <c r="B2" s="60"/>
      <c r="C2" s="60"/>
      <c r="D2" s="60"/>
      <c r="E2" s="60"/>
      <c r="F2" s="60"/>
      <c r="G2" s="60"/>
      <c r="H2" s="60"/>
      <c r="I2" s="60"/>
      <c r="J2" s="61"/>
      <c r="K2" s="62" t="s">
        <v>66</v>
      </c>
      <c r="L2" s="63"/>
      <c r="M2" s="64"/>
      <c r="N2" s="58"/>
      <c r="O2" s="58"/>
      <c r="P2" s="58"/>
      <c r="Q2" s="58"/>
      <c r="R2" s="58"/>
      <c r="S2" s="58"/>
      <c r="T2" s="58"/>
      <c r="U2" s="58"/>
      <c r="V2" s="58"/>
      <c r="W2" s="58"/>
      <c r="X2" s="58"/>
      <c r="Y2" s="58"/>
      <c r="Z2" s="58"/>
      <c r="AA2" s="58"/>
    </row>
    <row r="3" spans="1:27" s="3" customFormat="1" ht="30" customHeight="1" x14ac:dyDescent="0.2">
      <c r="A3" s="7" t="s">
        <v>3</v>
      </c>
      <c r="B3" s="7" t="s">
        <v>60</v>
      </c>
      <c r="C3" s="7" t="s">
        <v>61</v>
      </c>
      <c r="D3" s="8" t="s">
        <v>62</v>
      </c>
      <c r="E3" s="8" t="s">
        <v>63</v>
      </c>
      <c r="F3" s="8" t="s">
        <v>21</v>
      </c>
      <c r="G3" s="8" t="s">
        <v>22</v>
      </c>
      <c r="H3" s="8" t="s">
        <v>64</v>
      </c>
      <c r="I3" s="8" t="s">
        <v>65</v>
      </c>
      <c r="J3" s="9" t="s">
        <v>54</v>
      </c>
      <c r="K3" s="10" t="s">
        <v>4</v>
      </c>
      <c r="L3" s="11" t="s">
        <v>0</v>
      </c>
      <c r="M3" s="7" t="s">
        <v>2</v>
      </c>
      <c r="N3" s="25" t="s">
        <v>1</v>
      </c>
      <c r="O3" s="25" t="s">
        <v>1</v>
      </c>
      <c r="P3" s="25" t="s">
        <v>1</v>
      </c>
      <c r="Q3" s="25" t="s">
        <v>1</v>
      </c>
      <c r="R3" s="25" t="s">
        <v>1</v>
      </c>
      <c r="S3" s="25" t="s">
        <v>1</v>
      </c>
      <c r="T3" s="25" t="s">
        <v>1</v>
      </c>
      <c r="U3" s="25" t="s">
        <v>1</v>
      </c>
      <c r="V3" s="25" t="s">
        <v>1</v>
      </c>
      <c r="W3" s="20" t="s">
        <v>1</v>
      </c>
      <c r="X3" s="20" t="s">
        <v>1</v>
      </c>
      <c r="Y3" s="20" t="s">
        <v>1</v>
      </c>
      <c r="Z3" s="20" t="s">
        <v>1</v>
      </c>
      <c r="AA3" s="20" t="s">
        <v>1</v>
      </c>
    </row>
    <row r="4" spans="1:27" ht="30" customHeight="1" x14ac:dyDescent="0.25">
      <c r="A4" s="39">
        <v>1</v>
      </c>
      <c r="B4" s="39">
        <v>1</v>
      </c>
      <c r="C4" s="37" t="s">
        <v>67</v>
      </c>
      <c r="D4" s="36" t="s">
        <v>68</v>
      </c>
      <c r="E4" s="37" t="s">
        <v>69</v>
      </c>
      <c r="F4" s="37" t="s">
        <v>23</v>
      </c>
      <c r="G4" s="37" t="s">
        <v>70</v>
      </c>
      <c r="H4" s="37" t="s">
        <v>6</v>
      </c>
      <c r="I4" s="37" t="s">
        <v>7</v>
      </c>
      <c r="J4" s="38">
        <v>1670</v>
      </c>
      <c r="K4" s="29">
        <f>0</f>
        <v>0</v>
      </c>
      <c r="L4" s="28">
        <f>K4-SUM(N4:AA4)</f>
        <v>0</v>
      </c>
      <c r="M4" s="27" t="str">
        <f>IF(L4&lt;0,"ATENÇÃO","OK")</f>
        <v>OK</v>
      </c>
      <c r="N4" s="24"/>
      <c r="O4" s="24"/>
      <c r="P4" s="24"/>
      <c r="Q4" s="24"/>
      <c r="R4" s="26"/>
      <c r="S4" s="26"/>
      <c r="T4" s="26"/>
      <c r="U4" s="24"/>
      <c r="V4" s="24"/>
      <c r="W4" s="24"/>
      <c r="X4" s="24"/>
      <c r="Y4" s="24"/>
      <c r="Z4" s="24"/>
      <c r="AA4" s="24"/>
    </row>
    <row r="5" spans="1:27" ht="30" customHeight="1" x14ac:dyDescent="0.25">
      <c r="A5" s="46">
        <v>2</v>
      </c>
      <c r="B5" s="46">
        <v>2</v>
      </c>
      <c r="C5" s="47" t="s">
        <v>71</v>
      </c>
      <c r="D5" s="48" t="s">
        <v>72</v>
      </c>
      <c r="E5" s="47" t="s">
        <v>73</v>
      </c>
      <c r="F5" s="47" t="s">
        <v>23</v>
      </c>
      <c r="G5" s="47" t="s">
        <v>70</v>
      </c>
      <c r="H5" s="47" t="s">
        <v>6</v>
      </c>
      <c r="I5" s="47" t="s">
        <v>7</v>
      </c>
      <c r="J5" s="49">
        <v>1651.67</v>
      </c>
      <c r="K5" s="29">
        <f>0</f>
        <v>0</v>
      </c>
      <c r="L5" s="28">
        <f t="shared" ref="L5:L45" si="0">K5-SUM(N5:AA5)</f>
        <v>0</v>
      </c>
      <c r="M5" s="27" t="str">
        <f t="shared" ref="M5:M45" si="1">IF(L5&lt;0,"ATENÇÃO","OK")</f>
        <v>OK</v>
      </c>
      <c r="N5" s="24"/>
      <c r="O5" s="24"/>
      <c r="P5" s="24"/>
      <c r="Q5" s="24"/>
      <c r="R5" s="26"/>
      <c r="S5" s="26"/>
      <c r="T5" s="26"/>
      <c r="U5" s="24"/>
      <c r="V5" s="24"/>
      <c r="W5" s="24"/>
      <c r="X5" s="24"/>
      <c r="Y5" s="24"/>
      <c r="Z5" s="24"/>
      <c r="AA5" s="24"/>
    </row>
    <row r="6" spans="1:27" ht="30" customHeight="1" x14ac:dyDescent="0.25">
      <c r="A6" s="39">
        <v>3</v>
      </c>
      <c r="B6" s="39">
        <v>3</v>
      </c>
      <c r="C6" s="37" t="s">
        <v>67</v>
      </c>
      <c r="D6" s="36" t="s">
        <v>74</v>
      </c>
      <c r="E6" s="37" t="s">
        <v>75</v>
      </c>
      <c r="F6" s="37" t="s">
        <v>23</v>
      </c>
      <c r="G6" s="37" t="s">
        <v>76</v>
      </c>
      <c r="H6" s="37" t="s">
        <v>6</v>
      </c>
      <c r="I6" s="37" t="s">
        <v>7</v>
      </c>
      <c r="J6" s="38">
        <v>1802</v>
      </c>
      <c r="K6" s="29">
        <f>1</f>
        <v>1</v>
      </c>
      <c r="L6" s="28">
        <f t="shared" si="0"/>
        <v>1</v>
      </c>
      <c r="M6" s="27" t="str">
        <f t="shared" si="1"/>
        <v>OK</v>
      </c>
      <c r="N6" s="24"/>
      <c r="O6" s="24"/>
      <c r="P6" s="24"/>
      <c r="Q6" s="24"/>
      <c r="R6" s="26"/>
      <c r="S6" s="26"/>
      <c r="T6" s="26"/>
      <c r="U6" s="24"/>
      <c r="V6" s="24"/>
      <c r="W6" s="24"/>
      <c r="X6" s="24"/>
      <c r="Y6" s="24"/>
      <c r="Z6" s="24"/>
      <c r="AA6" s="24"/>
    </row>
    <row r="7" spans="1:27" ht="30" customHeight="1" x14ac:dyDescent="0.25">
      <c r="A7" s="46">
        <v>4</v>
      </c>
      <c r="B7" s="46">
        <v>4</v>
      </c>
      <c r="C7" s="47" t="s">
        <v>71</v>
      </c>
      <c r="D7" s="48" t="s">
        <v>77</v>
      </c>
      <c r="E7" s="47" t="s">
        <v>78</v>
      </c>
      <c r="F7" s="47" t="s">
        <v>23</v>
      </c>
      <c r="G7" s="47" t="s">
        <v>79</v>
      </c>
      <c r="H7" s="47" t="s">
        <v>6</v>
      </c>
      <c r="I7" s="47" t="s">
        <v>7</v>
      </c>
      <c r="J7" s="49">
        <v>1800</v>
      </c>
      <c r="K7" s="29">
        <f>0</f>
        <v>0</v>
      </c>
      <c r="L7" s="28">
        <f t="shared" si="0"/>
        <v>0</v>
      </c>
      <c r="M7" s="27" t="str">
        <f t="shared" si="1"/>
        <v>OK</v>
      </c>
      <c r="N7" s="24"/>
      <c r="O7" s="24"/>
      <c r="P7" s="24"/>
      <c r="Q7" s="24"/>
      <c r="R7" s="26"/>
      <c r="S7" s="26"/>
      <c r="T7" s="26"/>
      <c r="U7" s="24"/>
      <c r="V7" s="24"/>
      <c r="W7" s="24"/>
      <c r="X7" s="24"/>
      <c r="Y7" s="24"/>
      <c r="Z7" s="24"/>
      <c r="AA7" s="24"/>
    </row>
    <row r="8" spans="1:27" ht="30" customHeight="1" x14ac:dyDescent="0.25">
      <c r="A8" s="39">
        <v>5</v>
      </c>
      <c r="B8" s="39">
        <v>5</v>
      </c>
      <c r="C8" s="37" t="s">
        <v>67</v>
      </c>
      <c r="D8" s="36" t="s">
        <v>80</v>
      </c>
      <c r="E8" s="37" t="s">
        <v>81</v>
      </c>
      <c r="F8" s="37" t="s">
        <v>23</v>
      </c>
      <c r="G8" s="37" t="s">
        <v>82</v>
      </c>
      <c r="H8" s="37" t="s">
        <v>6</v>
      </c>
      <c r="I8" s="37" t="s">
        <v>7</v>
      </c>
      <c r="J8" s="38">
        <v>2686</v>
      </c>
      <c r="K8" s="29">
        <f>2</f>
        <v>2</v>
      </c>
      <c r="L8" s="28">
        <f t="shared" si="0"/>
        <v>2</v>
      </c>
      <c r="M8" s="27" t="str">
        <f t="shared" si="1"/>
        <v>OK</v>
      </c>
      <c r="N8" s="24"/>
      <c r="O8" s="24"/>
      <c r="P8" s="24"/>
      <c r="Q8" s="24"/>
      <c r="R8" s="26"/>
      <c r="S8" s="26"/>
      <c r="T8" s="26"/>
      <c r="U8" s="24"/>
      <c r="V8" s="24"/>
      <c r="W8" s="24"/>
      <c r="X8" s="24"/>
      <c r="Y8" s="24"/>
      <c r="Z8" s="24"/>
      <c r="AA8" s="24"/>
    </row>
    <row r="9" spans="1:27" ht="30" customHeight="1" x14ac:dyDescent="0.25">
      <c r="A9" s="46">
        <v>6</v>
      </c>
      <c r="B9" s="46">
        <v>6</v>
      </c>
      <c r="C9" s="47" t="s">
        <v>71</v>
      </c>
      <c r="D9" s="48" t="s">
        <v>83</v>
      </c>
      <c r="E9" s="47" t="s">
        <v>84</v>
      </c>
      <c r="F9" s="47" t="s">
        <v>23</v>
      </c>
      <c r="G9" s="47" t="s">
        <v>24</v>
      </c>
      <c r="H9" s="47" t="s">
        <v>6</v>
      </c>
      <c r="I9" s="47" t="s">
        <v>7</v>
      </c>
      <c r="J9" s="49">
        <v>2821.51</v>
      </c>
      <c r="K9" s="29">
        <v>0</v>
      </c>
      <c r="L9" s="28">
        <f t="shared" si="0"/>
        <v>0</v>
      </c>
      <c r="M9" s="27" t="str">
        <f t="shared" si="1"/>
        <v>OK</v>
      </c>
      <c r="N9" s="24"/>
      <c r="O9" s="24"/>
      <c r="P9" s="24"/>
      <c r="Q9" s="24"/>
      <c r="R9" s="26"/>
      <c r="S9" s="26"/>
      <c r="T9" s="26"/>
      <c r="U9" s="24"/>
      <c r="V9" s="24"/>
      <c r="W9" s="24"/>
      <c r="X9" s="24"/>
      <c r="Y9" s="24"/>
      <c r="Z9" s="24"/>
      <c r="AA9" s="24"/>
    </row>
    <row r="10" spans="1:27" ht="30" customHeight="1" x14ac:dyDescent="0.25">
      <c r="A10" s="39">
        <v>7</v>
      </c>
      <c r="B10" s="39">
        <v>7</v>
      </c>
      <c r="C10" s="37" t="s">
        <v>67</v>
      </c>
      <c r="D10" s="36" t="s">
        <v>85</v>
      </c>
      <c r="E10" s="37" t="s">
        <v>86</v>
      </c>
      <c r="F10" s="37" t="s">
        <v>23</v>
      </c>
      <c r="G10" s="37" t="s">
        <v>24</v>
      </c>
      <c r="H10" s="37" t="s">
        <v>6</v>
      </c>
      <c r="I10" s="37" t="s">
        <v>7</v>
      </c>
      <c r="J10" s="38">
        <v>7446</v>
      </c>
      <c r="K10" s="29">
        <v>0</v>
      </c>
      <c r="L10" s="28">
        <f t="shared" si="0"/>
        <v>0</v>
      </c>
      <c r="M10" s="27" t="str">
        <f t="shared" si="1"/>
        <v>OK</v>
      </c>
      <c r="N10" s="24"/>
      <c r="O10" s="24"/>
      <c r="P10" s="24"/>
      <c r="Q10" s="24"/>
      <c r="R10" s="26"/>
      <c r="S10" s="26"/>
      <c r="T10" s="26"/>
      <c r="U10" s="24"/>
      <c r="V10" s="24"/>
      <c r="W10" s="24"/>
      <c r="X10" s="24"/>
      <c r="Y10" s="24"/>
      <c r="Z10" s="24"/>
      <c r="AA10" s="24"/>
    </row>
    <row r="11" spans="1:27" ht="30" customHeight="1" x14ac:dyDescent="0.25">
      <c r="A11" s="46">
        <v>8</v>
      </c>
      <c r="B11" s="46">
        <v>8</v>
      </c>
      <c r="C11" s="47" t="s">
        <v>67</v>
      </c>
      <c r="D11" s="48" t="s">
        <v>87</v>
      </c>
      <c r="E11" s="47" t="s">
        <v>86</v>
      </c>
      <c r="F11" s="47" t="s">
        <v>23</v>
      </c>
      <c r="G11" s="47" t="s">
        <v>24</v>
      </c>
      <c r="H11" s="47" t="s">
        <v>6</v>
      </c>
      <c r="I11" s="47" t="s">
        <v>7</v>
      </c>
      <c r="J11" s="49">
        <v>7375</v>
      </c>
      <c r="K11" s="29">
        <v>0</v>
      </c>
      <c r="L11" s="28">
        <f t="shared" si="0"/>
        <v>0</v>
      </c>
      <c r="M11" s="27" t="str">
        <f t="shared" si="1"/>
        <v>OK</v>
      </c>
      <c r="N11" s="24"/>
      <c r="O11" s="24"/>
      <c r="P11" s="24"/>
      <c r="Q11" s="24"/>
      <c r="R11" s="26"/>
      <c r="S11" s="26"/>
      <c r="T11" s="26"/>
      <c r="U11" s="24"/>
      <c r="V11" s="24"/>
      <c r="W11" s="24"/>
      <c r="X11" s="24"/>
      <c r="Y11" s="24"/>
      <c r="Z11" s="24"/>
      <c r="AA11" s="24"/>
    </row>
    <row r="12" spans="1:27" ht="30" customHeight="1" x14ac:dyDescent="0.25">
      <c r="A12" s="39">
        <v>9</v>
      </c>
      <c r="B12" s="39">
        <v>9</v>
      </c>
      <c r="C12" s="37" t="s">
        <v>88</v>
      </c>
      <c r="D12" s="36" t="s">
        <v>89</v>
      </c>
      <c r="E12" s="37" t="s">
        <v>90</v>
      </c>
      <c r="F12" s="37" t="s">
        <v>23</v>
      </c>
      <c r="G12" s="37" t="s">
        <v>25</v>
      </c>
      <c r="H12" s="37" t="s">
        <v>6</v>
      </c>
      <c r="I12" s="37" t="s">
        <v>7</v>
      </c>
      <c r="J12" s="38">
        <v>6213.51</v>
      </c>
      <c r="K12" s="29">
        <v>0</v>
      </c>
      <c r="L12" s="28">
        <f t="shared" si="0"/>
        <v>0</v>
      </c>
      <c r="M12" s="27" t="str">
        <f t="shared" si="1"/>
        <v>OK</v>
      </c>
      <c r="N12" s="24"/>
      <c r="O12" s="24"/>
      <c r="P12" s="24"/>
      <c r="Q12" s="24"/>
      <c r="R12" s="30"/>
      <c r="S12" s="26"/>
      <c r="T12" s="26"/>
      <c r="U12" s="24"/>
      <c r="V12" s="24"/>
      <c r="W12" s="24"/>
      <c r="X12" s="24"/>
      <c r="Y12" s="24"/>
      <c r="Z12" s="24"/>
      <c r="AA12" s="24"/>
    </row>
    <row r="13" spans="1:27" ht="30" customHeight="1" x14ac:dyDescent="0.25">
      <c r="A13" s="46">
        <v>10</v>
      </c>
      <c r="B13" s="46">
        <v>10</v>
      </c>
      <c r="C13" s="47" t="s">
        <v>67</v>
      </c>
      <c r="D13" s="48" t="s">
        <v>91</v>
      </c>
      <c r="E13" s="47" t="s">
        <v>92</v>
      </c>
      <c r="F13" s="47" t="s">
        <v>23</v>
      </c>
      <c r="G13" s="47" t="s">
        <v>25</v>
      </c>
      <c r="H13" s="47" t="s">
        <v>6</v>
      </c>
      <c r="I13" s="47" t="s">
        <v>7</v>
      </c>
      <c r="J13" s="49">
        <v>6689.61</v>
      </c>
      <c r="K13" s="29">
        <v>0</v>
      </c>
      <c r="L13" s="28">
        <f t="shared" si="0"/>
        <v>0</v>
      </c>
      <c r="M13" s="27" t="str">
        <f t="shared" si="1"/>
        <v>OK</v>
      </c>
      <c r="N13" s="24"/>
      <c r="O13" s="24"/>
      <c r="P13" s="24"/>
      <c r="Q13" s="24"/>
      <c r="R13" s="26"/>
      <c r="S13" s="26"/>
      <c r="T13" s="26"/>
      <c r="U13" s="24"/>
      <c r="V13" s="24"/>
      <c r="W13" s="24"/>
      <c r="X13" s="24"/>
      <c r="Y13" s="24"/>
      <c r="Z13" s="24"/>
      <c r="AA13" s="24"/>
    </row>
    <row r="14" spans="1:27" ht="30" customHeight="1" x14ac:dyDescent="0.25">
      <c r="A14" s="39">
        <v>11</v>
      </c>
      <c r="B14" s="39">
        <v>11</v>
      </c>
      <c r="C14" s="37" t="s">
        <v>88</v>
      </c>
      <c r="D14" s="36" t="s">
        <v>93</v>
      </c>
      <c r="E14" s="37" t="s">
        <v>94</v>
      </c>
      <c r="F14" s="39" t="s">
        <v>23</v>
      </c>
      <c r="G14" s="37" t="s">
        <v>25</v>
      </c>
      <c r="H14" s="39" t="s">
        <v>6</v>
      </c>
      <c r="I14" s="37" t="s">
        <v>7</v>
      </c>
      <c r="J14" s="38">
        <v>3445.06</v>
      </c>
      <c r="K14" s="29">
        <f>2</f>
        <v>2</v>
      </c>
      <c r="L14" s="28">
        <f t="shared" si="0"/>
        <v>2</v>
      </c>
      <c r="M14" s="27" t="str">
        <f t="shared" si="1"/>
        <v>OK</v>
      </c>
      <c r="N14" s="24"/>
      <c r="O14" s="24"/>
      <c r="P14" s="24"/>
      <c r="Q14" s="24"/>
      <c r="R14" s="26"/>
      <c r="S14" s="26"/>
      <c r="T14" s="26"/>
      <c r="U14" s="24"/>
      <c r="V14" s="24"/>
      <c r="W14" s="24"/>
      <c r="X14" s="24"/>
      <c r="Y14" s="24"/>
      <c r="Z14" s="24"/>
      <c r="AA14" s="24"/>
    </row>
    <row r="15" spans="1:27" ht="30" customHeight="1" x14ac:dyDescent="0.25">
      <c r="A15" s="46">
        <v>12</v>
      </c>
      <c r="B15" s="46">
        <v>12</v>
      </c>
      <c r="C15" s="47" t="s">
        <v>88</v>
      </c>
      <c r="D15" s="48" t="s">
        <v>95</v>
      </c>
      <c r="E15" s="47" t="s">
        <v>96</v>
      </c>
      <c r="F15" s="46" t="s">
        <v>23</v>
      </c>
      <c r="G15" s="46" t="s">
        <v>25</v>
      </c>
      <c r="H15" s="46" t="s">
        <v>6</v>
      </c>
      <c r="I15" s="47" t="s">
        <v>7</v>
      </c>
      <c r="J15" s="49">
        <v>3617.48</v>
      </c>
      <c r="K15" s="29">
        <f>0</f>
        <v>0</v>
      </c>
      <c r="L15" s="28">
        <f t="shared" si="0"/>
        <v>0</v>
      </c>
      <c r="M15" s="27" t="str">
        <f t="shared" si="1"/>
        <v>OK</v>
      </c>
      <c r="N15" s="24"/>
      <c r="O15" s="24"/>
      <c r="P15" s="24"/>
      <c r="Q15" s="24"/>
      <c r="R15" s="26"/>
      <c r="S15" s="26"/>
      <c r="T15" s="26"/>
      <c r="U15" s="24"/>
      <c r="V15" s="24"/>
      <c r="W15" s="24"/>
      <c r="X15" s="24"/>
      <c r="Y15" s="24"/>
      <c r="Z15" s="24"/>
      <c r="AA15" s="24"/>
    </row>
    <row r="16" spans="1:27" ht="30" customHeight="1" x14ac:dyDescent="0.25">
      <c r="A16" s="39">
        <v>13</v>
      </c>
      <c r="B16" s="39">
        <v>13</v>
      </c>
      <c r="C16" s="37" t="s">
        <v>97</v>
      </c>
      <c r="D16" s="36" t="s">
        <v>98</v>
      </c>
      <c r="E16" s="37" t="s">
        <v>99</v>
      </c>
      <c r="F16" s="39" t="s">
        <v>23</v>
      </c>
      <c r="G16" s="39" t="s">
        <v>25</v>
      </c>
      <c r="H16" s="39" t="s">
        <v>6</v>
      </c>
      <c r="I16" s="37" t="s">
        <v>7</v>
      </c>
      <c r="J16" s="38">
        <v>7453.33</v>
      </c>
      <c r="K16" s="29">
        <f>0</f>
        <v>0</v>
      </c>
      <c r="L16" s="28">
        <f t="shared" si="0"/>
        <v>0</v>
      </c>
      <c r="M16" s="27" t="str">
        <f t="shared" si="1"/>
        <v>OK</v>
      </c>
      <c r="N16" s="24"/>
      <c r="O16" s="24"/>
      <c r="P16" s="24"/>
      <c r="Q16" s="24"/>
      <c r="R16" s="26"/>
      <c r="S16" s="26"/>
      <c r="T16" s="26"/>
      <c r="U16" s="24"/>
      <c r="V16" s="24"/>
      <c r="W16" s="24"/>
      <c r="X16" s="24"/>
      <c r="Y16" s="24"/>
      <c r="Z16" s="24"/>
      <c r="AA16" s="24"/>
    </row>
    <row r="17" spans="1:27" ht="30" customHeight="1" x14ac:dyDescent="0.25">
      <c r="A17" s="46">
        <v>14</v>
      </c>
      <c r="B17" s="46">
        <v>14</v>
      </c>
      <c r="C17" s="47" t="s">
        <v>97</v>
      </c>
      <c r="D17" s="48" t="s">
        <v>100</v>
      </c>
      <c r="E17" s="47" t="s">
        <v>99</v>
      </c>
      <c r="F17" s="47" t="s">
        <v>23</v>
      </c>
      <c r="G17" s="47" t="s">
        <v>25</v>
      </c>
      <c r="H17" s="47" t="s">
        <v>6</v>
      </c>
      <c r="I17" s="47" t="s">
        <v>7</v>
      </c>
      <c r="J17" s="49">
        <v>9561.2000000000007</v>
      </c>
      <c r="K17" s="29">
        <f>0</f>
        <v>0</v>
      </c>
      <c r="L17" s="28">
        <f t="shared" si="0"/>
        <v>0</v>
      </c>
      <c r="M17" s="27" t="str">
        <f t="shared" si="1"/>
        <v>OK</v>
      </c>
      <c r="N17" s="24"/>
      <c r="O17" s="24"/>
      <c r="P17" s="24"/>
      <c r="Q17" s="24"/>
      <c r="R17" s="26"/>
      <c r="S17" s="26"/>
      <c r="T17" s="26"/>
      <c r="U17" s="24"/>
      <c r="V17" s="24"/>
      <c r="W17" s="24"/>
      <c r="X17" s="24"/>
      <c r="Y17" s="24"/>
      <c r="Z17" s="24"/>
      <c r="AA17" s="24"/>
    </row>
    <row r="18" spans="1:27" ht="30" customHeight="1" x14ac:dyDescent="0.25">
      <c r="A18" s="39">
        <v>15</v>
      </c>
      <c r="B18" s="39">
        <v>15</v>
      </c>
      <c r="C18" s="37" t="s">
        <v>67</v>
      </c>
      <c r="D18" s="36" t="s">
        <v>101</v>
      </c>
      <c r="E18" s="37" t="s">
        <v>102</v>
      </c>
      <c r="F18" s="37" t="s">
        <v>23</v>
      </c>
      <c r="G18" s="37" t="s">
        <v>34</v>
      </c>
      <c r="H18" s="37" t="s">
        <v>6</v>
      </c>
      <c r="I18" s="37" t="s">
        <v>7</v>
      </c>
      <c r="J18" s="38">
        <v>7598</v>
      </c>
      <c r="K18" s="29">
        <f>0</f>
        <v>0</v>
      </c>
      <c r="L18" s="28">
        <f t="shared" si="0"/>
        <v>0</v>
      </c>
      <c r="M18" s="27" t="str">
        <f t="shared" si="1"/>
        <v>OK</v>
      </c>
      <c r="N18" s="24"/>
      <c r="O18" s="24"/>
      <c r="P18" s="24"/>
      <c r="Q18" s="24"/>
      <c r="R18" s="26"/>
      <c r="S18" s="26"/>
      <c r="T18" s="26"/>
      <c r="U18" s="24"/>
      <c r="V18" s="24"/>
      <c r="W18" s="24"/>
      <c r="X18" s="24"/>
      <c r="Y18" s="24"/>
      <c r="Z18" s="24"/>
      <c r="AA18" s="24"/>
    </row>
    <row r="19" spans="1:27" ht="30" customHeight="1" x14ac:dyDescent="0.25">
      <c r="A19" s="46">
        <v>16</v>
      </c>
      <c r="B19" s="46">
        <v>16</v>
      </c>
      <c r="C19" s="47" t="s">
        <v>88</v>
      </c>
      <c r="D19" s="48" t="s">
        <v>103</v>
      </c>
      <c r="E19" s="47" t="s">
        <v>104</v>
      </c>
      <c r="F19" s="47" t="s">
        <v>23</v>
      </c>
      <c r="G19" s="47" t="s">
        <v>105</v>
      </c>
      <c r="H19" s="47" t="s">
        <v>6</v>
      </c>
      <c r="I19" s="47" t="s">
        <v>7</v>
      </c>
      <c r="J19" s="49">
        <v>4540.34</v>
      </c>
      <c r="K19" s="29">
        <f>1</f>
        <v>1</v>
      </c>
      <c r="L19" s="28">
        <f t="shared" si="0"/>
        <v>1</v>
      </c>
      <c r="M19" s="27" t="str">
        <f t="shared" si="1"/>
        <v>OK</v>
      </c>
      <c r="N19" s="24"/>
      <c r="O19" s="24"/>
      <c r="P19" s="24"/>
      <c r="Q19" s="24"/>
      <c r="R19" s="26"/>
      <c r="S19" s="26"/>
      <c r="T19" s="26"/>
      <c r="U19" s="24"/>
      <c r="V19" s="24"/>
      <c r="W19" s="24"/>
      <c r="X19" s="24"/>
      <c r="Y19" s="24"/>
      <c r="Z19" s="24"/>
      <c r="AA19" s="24"/>
    </row>
    <row r="20" spans="1:27" ht="30" customHeight="1" x14ac:dyDescent="0.25">
      <c r="A20" s="39">
        <v>17</v>
      </c>
      <c r="B20" s="39">
        <v>17</v>
      </c>
      <c r="C20" s="37" t="s">
        <v>67</v>
      </c>
      <c r="D20" s="40" t="s">
        <v>106</v>
      </c>
      <c r="E20" s="41" t="s">
        <v>107</v>
      </c>
      <c r="F20" s="42" t="s">
        <v>23</v>
      </c>
      <c r="G20" s="42" t="s">
        <v>108</v>
      </c>
      <c r="H20" s="42" t="s">
        <v>6</v>
      </c>
      <c r="I20" s="42" t="s">
        <v>7</v>
      </c>
      <c r="J20" s="38">
        <v>7499</v>
      </c>
      <c r="K20" s="29">
        <f>0</f>
        <v>0</v>
      </c>
      <c r="L20" s="28">
        <f t="shared" si="0"/>
        <v>0</v>
      </c>
      <c r="M20" s="27" t="str">
        <f t="shared" si="1"/>
        <v>OK</v>
      </c>
      <c r="N20" s="24"/>
      <c r="O20" s="24"/>
      <c r="P20" s="24"/>
      <c r="Q20" s="24"/>
      <c r="R20" s="26"/>
      <c r="S20" s="26"/>
      <c r="T20" s="26"/>
      <c r="U20" s="24"/>
      <c r="V20" s="24"/>
      <c r="W20" s="24"/>
      <c r="X20" s="24"/>
      <c r="Y20" s="24"/>
      <c r="Z20" s="24"/>
      <c r="AA20" s="24"/>
    </row>
    <row r="21" spans="1:27" ht="30" customHeight="1" x14ac:dyDescent="0.25">
      <c r="A21" s="46">
        <v>18</v>
      </c>
      <c r="B21" s="46">
        <v>18</v>
      </c>
      <c r="C21" s="47" t="s">
        <v>109</v>
      </c>
      <c r="D21" s="48" t="s">
        <v>110</v>
      </c>
      <c r="E21" s="50" t="s">
        <v>111</v>
      </c>
      <c r="F21" s="51" t="s">
        <v>23</v>
      </c>
      <c r="G21" s="46" t="s">
        <v>112</v>
      </c>
      <c r="H21" s="46" t="s">
        <v>6</v>
      </c>
      <c r="I21" s="46" t="s">
        <v>7</v>
      </c>
      <c r="J21" s="49">
        <v>9553.2000000000007</v>
      </c>
      <c r="K21" s="29">
        <f>0</f>
        <v>0</v>
      </c>
      <c r="L21" s="28">
        <f t="shared" si="0"/>
        <v>0</v>
      </c>
      <c r="M21" s="27" t="str">
        <f t="shared" si="1"/>
        <v>OK</v>
      </c>
      <c r="N21" s="24"/>
      <c r="O21" s="24"/>
      <c r="P21" s="24"/>
      <c r="Q21" s="24"/>
      <c r="R21" s="26"/>
      <c r="S21" s="26"/>
      <c r="T21" s="26"/>
      <c r="U21" s="24"/>
      <c r="V21" s="24"/>
      <c r="W21" s="24"/>
      <c r="X21" s="24"/>
      <c r="Y21" s="24"/>
      <c r="Z21" s="24"/>
      <c r="AA21" s="24"/>
    </row>
    <row r="22" spans="1:27" ht="30" customHeight="1" x14ac:dyDescent="0.25">
      <c r="A22" s="39">
        <v>19</v>
      </c>
      <c r="B22" s="39">
        <v>19</v>
      </c>
      <c r="C22" s="37" t="s">
        <v>67</v>
      </c>
      <c r="D22" s="36" t="s">
        <v>113</v>
      </c>
      <c r="E22" s="43" t="s">
        <v>114</v>
      </c>
      <c r="F22" s="45" t="s">
        <v>23</v>
      </c>
      <c r="G22" s="39" t="s">
        <v>112</v>
      </c>
      <c r="H22" s="39" t="s">
        <v>6</v>
      </c>
      <c r="I22" s="39" t="s">
        <v>7</v>
      </c>
      <c r="J22" s="38">
        <v>8608</v>
      </c>
      <c r="K22" s="29">
        <f>11</f>
        <v>11</v>
      </c>
      <c r="L22" s="28">
        <f t="shared" si="0"/>
        <v>11</v>
      </c>
      <c r="M22" s="27" t="str">
        <f t="shared" si="1"/>
        <v>OK</v>
      </c>
      <c r="N22" s="24"/>
      <c r="O22" s="24"/>
      <c r="P22" s="24"/>
      <c r="Q22" s="31"/>
      <c r="R22" s="26"/>
      <c r="S22" s="26"/>
      <c r="T22" s="26"/>
      <c r="U22" s="24"/>
      <c r="V22" s="24"/>
      <c r="W22" s="24"/>
      <c r="X22" s="24"/>
      <c r="Y22" s="24"/>
      <c r="Z22" s="24"/>
      <c r="AA22" s="24"/>
    </row>
    <row r="23" spans="1:27" ht="30" customHeight="1" x14ac:dyDescent="0.25">
      <c r="A23" s="46">
        <v>20</v>
      </c>
      <c r="B23" s="46">
        <v>20</v>
      </c>
      <c r="C23" s="47" t="s">
        <v>67</v>
      </c>
      <c r="D23" s="48" t="s">
        <v>115</v>
      </c>
      <c r="E23" s="50" t="s">
        <v>116</v>
      </c>
      <c r="F23" s="52" t="s">
        <v>23</v>
      </c>
      <c r="G23" s="46" t="s">
        <v>117</v>
      </c>
      <c r="H23" s="46" t="s">
        <v>6</v>
      </c>
      <c r="I23" s="46" t="s">
        <v>7</v>
      </c>
      <c r="J23" s="49">
        <v>10488</v>
      </c>
      <c r="K23" s="29">
        <f>0</f>
        <v>0</v>
      </c>
      <c r="L23" s="28">
        <f t="shared" si="0"/>
        <v>0</v>
      </c>
      <c r="M23" s="27" t="str">
        <f t="shared" si="1"/>
        <v>OK</v>
      </c>
      <c r="N23" s="24"/>
      <c r="O23" s="24"/>
      <c r="P23" s="24"/>
      <c r="Q23" s="31"/>
      <c r="R23" s="26"/>
      <c r="S23" s="26"/>
      <c r="T23" s="26"/>
      <c r="U23" s="24"/>
      <c r="V23" s="24"/>
      <c r="W23" s="24"/>
      <c r="X23" s="24"/>
      <c r="Y23" s="24"/>
      <c r="Z23" s="24"/>
      <c r="AA23" s="24"/>
    </row>
    <row r="24" spans="1:27" ht="30" customHeight="1" x14ac:dyDescent="0.25">
      <c r="A24" s="39">
        <v>21</v>
      </c>
      <c r="B24" s="39">
        <v>21</v>
      </c>
      <c r="C24" s="37" t="s">
        <v>67</v>
      </c>
      <c r="D24" s="36" t="s">
        <v>118</v>
      </c>
      <c r="E24" s="43" t="s">
        <v>119</v>
      </c>
      <c r="F24" s="45" t="s">
        <v>23</v>
      </c>
      <c r="G24" s="39" t="s">
        <v>120</v>
      </c>
      <c r="H24" s="39" t="s">
        <v>6</v>
      </c>
      <c r="I24" s="39" t="s">
        <v>7</v>
      </c>
      <c r="J24" s="38">
        <v>10968</v>
      </c>
      <c r="K24" s="29">
        <f>2</f>
        <v>2</v>
      </c>
      <c r="L24" s="28">
        <f t="shared" si="0"/>
        <v>2</v>
      </c>
      <c r="M24" s="27" t="str">
        <f t="shared" si="1"/>
        <v>OK</v>
      </c>
      <c r="N24" s="24"/>
      <c r="O24" s="24"/>
      <c r="P24" s="24"/>
      <c r="Q24" s="31"/>
      <c r="R24" s="26"/>
      <c r="S24" s="26"/>
      <c r="T24" s="26"/>
      <c r="U24" s="24"/>
      <c r="V24" s="24"/>
      <c r="W24" s="24"/>
      <c r="X24" s="24"/>
      <c r="Y24" s="24"/>
      <c r="Z24" s="24"/>
      <c r="AA24" s="24"/>
    </row>
    <row r="25" spans="1:27" ht="30" customHeight="1" x14ac:dyDescent="0.25">
      <c r="A25" s="46">
        <v>22</v>
      </c>
      <c r="B25" s="46">
        <v>22</v>
      </c>
      <c r="C25" s="47" t="s">
        <v>35</v>
      </c>
      <c r="D25" s="48" t="s">
        <v>121</v>
      </c>
      <c r="E25" s="50" t="s">
        <v>122</v>
      </c>
      <c r="F25" s="52" t="s">
        <v>23</v>
      </c>
      <c r="G25" s="46" t="s">
        <v>123</v>
      </c>
      <c r="H25" s="46" t="s">
        <v>6</v>
      </c>
      <c r="I25" s="46" t="s">
        <v>7</v>
      </c>
      <c r="J25" s="49">
        <v>13446</v>
      </c>
      <c r="K25" s="29">
        <f>0</f>
        <v>0</v>
      </c>
      <c r="L25" s="28">
        <f t="shared" si="0"/>
        <v>0</v>
      </c>
      <c r="M25" s="27" t="str">
        <f t="shared" si="1"/>
        <v>OK</v>
      </c>
      <c r="N25" s="24"/>
      <c r="O25" s="24"/>
      <c r="P25" s="24"/>
      <c r="Q25" s="31"/>
      <c r="R25" s="26"/>
      <c r="S25" s="26"/>
      <c r="T25" s="26"/>
      <c r="U25" s="24"/>
      <c r="V25" s="24"/>
      <c r="W25" s="24"/>
      <c r="X25" s="24"/>
      <c r="Y25" s="24"/>
      <c r="Z25" s="24"/>
      <c r="AA25" s="24"/>
    </row>
    <row r="26" spans="1:27" ht="30" customHeight="1" x14ac:dyDescent="0.25">
      <c r="A26" s="39">
        <v>23</v>
      </c>
      <c r="B26" s="39">
        <v>23</v>
      </c>
      <c r="C26" s="37" t="s">
        <v>124</v>
      </c>
      <c r="D26" s="36" t="s">
        <v>125</v>
      </c>
      <c r="E26" s="43" t="s">
        <v>126</v>
      </c>
      <c r="F26" s="45" t="s">
        <v>23</v>
      </c>
      <c r="G26" s="39" t="s">
        <v>120</v>
      </c>
      <c r="H26" s="39" t="s">
        <v>6</v>
      </c>
      <c r="I26" s="39" t="s">
        <v>7</v>
      </c>
      <c r="J26" s="38">
        <v>11764.7</v>
      </c>
      <c r="K26" s="29">
        <f>2</f>
        <v>2</v>
      </c>
      <c r="L26" s="28">
        <f t="shared" si="0"/>
        <v>2</v>
      </c>
      <c r="M26" s="27" t="str">
        <f t="shared" si="1"/>
        <v>OK</v>
      </c>
      <c r="N26" s="24"/>
      <c r="O26" s="24"/>
      <c r="P26" s="24"/>
      <c r="Q26" s="31"/>
      <c r="R26" s="26"/>
      <c r="S26" s="26"/>
      <c r="T26" s="26"/>
      <c r="U26" s="24"/>
      <c r="V26" s="24"/>
      <c r="W26" s="24"/>
      <c r="X26" s="24"/>
      <c r="Y26" s="24"/>
      <c r="Z26" s="24"/>
      <c r="AA26" s="24"/>
    </row>
    <row r="27" spans="1:27" ht="30" customHeight="1" x14ac:dyDescent="0.25">
      <c r="A27" s="46">
        <v>24</v>
      </c>
      <c r="B27" s="46">
        <v>24</v>
      </c>
      <c r="C27" s="47" t="s">
        <v>35</v>
      </c>
      <c r="D27" s="48" t="s">
        <v>127</v>
      </c>
      <c r="E27" s="50" t="s">
        <v>128</v>
      </c>
      <c r="F27" s="52" t="s">
        <v>23</v>
      </c>
      <c r="G27" s="46" t="s">
        <v>129</v>
      </c>
      <c r="H27" s="46" t="s">
        <v>64</v>
      </c>
      <c r="I27" s="46" t="s">
        <v>7</v>
      </c>
      <c r="J27" s="49">
        <v>13333.33</v>
      </c>
      <c r="K27" s="29">
        <f>0</f>
        <v>0</v>
      </c>
      <c r="L27" s="28">
        <f t="shared" si="0"/>
        <v>0</v>
      </c>
      <c r="M27" s="27" t="str">
        <f t="shared" si="1"/>
        <v>OK</v>
      </c>
      <c r="N27" s="24"/>
      <c r="O27" s="24"/>
      <c r="P27" s="24"/>
      <c r="Q27" s="31"/>
      <c r="R27" s="26"/>
      <c r="S27" s="26"/>
      <c r="T27" s="26"/>
      <c r="U27" s="24"/>
      <c r="V27" s="24"/>
      <c r="W27" s="24"/>
      <c r="X27" s="24"/>
      <c r="Y27" s="24"/>
      <c r="Z27" s="24"/>
      <c r="AA27" s="24"/>
    </row>
    <row r="28" spans="1:27" ht="30" customHeight="1" x14ac:dyDescent="0.25">
      <c r="A28" s="39">
        <v>25</v>
      </c>
      <c r="B28" s="39">
        <v>25</v>
      </c>
      <c r="C28" s="37" t="s">
        <v>130</v>
      </c>
      <c r="D28" s="36" t="s">
        <v>131</v>
      </c>
      <c r="E28" s="43" t="s">
        <v>132</v>
      </c>
      <c r="F28" s="45" t="s">
        <v>27</v>
      </c>
      <c r="G28" s="39" t="s">
        <v>28</v>
      </c>
      <c r="H28" s="39" t="s">
        <v>6</v>
      </c>
      <c r="I28" s="39" t="s">
        <v>29</v>
      </c>
      <c r="J28" s="38">
        <v>1320</v>
      </c>
      <c r="K28" s="29">
        <f>10</f>
        <v>10</v>
      </c>
      <c r="L28" s="28">
        <f t="shared" si="0"/>
        <v>10</v>
      </c>
      <c r="M28" s="27" t="str">
        <f t="shared" si="1"/>
        <v>OK</v>
      </c>
      <c r="N28" s="24"/>
      <c r="O28" s="24"/>
      <c r="P28" s="24"/>
      <c r="Q28" s="31"/>
      <c r="R28" s="26"/>
      <c r="S28" s="26"/>
      <c r="T28" s="26"/>
      <c r="U28" s="24"/>
      <c r="V28" s="24"/>
      <c r="W28" s="24"/>
      <c r="X28" s="24"/>
      <c r="Y28" s="24"/>
      <c r="Z28" s="24"/>
      <c r="AA28" s="24"/>
    </row>
    <row r="29" spans="1:27" ht="30" customHeight="1" x14ac:dyDescent="0.25">
      <c r="A29" s="46">
        <v>26</v>
      </c>
      <c r="B29" s="46">
        <v>26</v>
      </c>
      <c r="C29" s="47" t="s">
        <v>124</v>
      </c>
      <c r="D29" s="48" t="s">
        <v>15</v>
      </c>
      <c r="E29" s="50" t="s">
        <v>133</v>
      </c>
      <c r="F29" s="52" t="s">
        <v>26</v>
      </c>
      <c r="G29" s="46" t="s">
        <v>134</v>
      </c>
      <c r="H29" s="46" t="s">
        <v>6</v>
      </c>
      <c r="I29" s="46" t="s">
        <v>7</v>
      </c>
      <c r="J29" s="49">
        <v>650</v>
      </c>
      <c r="K29" s="29">
        <f>2</f>
        <v>2</v>
      </c>
      <c r="L29" s="28">
        <f t="shared" si="0"/>
        <v>2</v>
      </c>
      <c r="M29" s="27" t="str">
        <f t="shared" si="1"/>
        <v>OK</v>
      </c>
      <c r="N29" s="24"/>
      <c r="O29" s="24"/>
      <c r="P29" s="24"/>
      <c r="Q29" s="24"/>
      <c r="R29" s="26"/>
      <c r="S29" s="26"/>
      <c r="T29" s="26"/>
      <c r="U29" s="24"/>
      <c r="V29" s="24"/>
      <c r="W29" s="24"/>
      <c r="X29" s="24"/>
      <c r="Y29" s="24"/>
      <c r="Z29" s="24"/>
      <c r="AA29" s="24"/>
    </row>
    <row r="30" spans="1:27" ht="30" customHeight="1" x14ac:dyDescent="0.25">
      <c r="A30" s="39">
        <v>27</v>
      </c>
      <c r="B30" s="39">
        <v>27</v>
      </c>
      <c r="C30" s="37" t="s">
        <v>135</v>
      </c>
      <c r="D30" s="36" t="s">
        <v>136</v>
      </c>
      <c r="E30" s="43" t="s">
        <v>137</v>
      </c>
      <c r="F30" s="45" t="s">
        <v>31</v>
      </c>
      <c r="G30" s="39" t="s">
        <v>32</v>
      </c>
      <c r="H30" s="39" t="s">
        <v>9</v>
      </c>
      <c r="I30" s="39" t="s">
        <v>29</v>
      </c>
      <c r="J30" s="38">
        <v>39.78</v>
      </c>
      <c r="K30" s="29">
        <f>10</f>
        <v>10</v>
      </c>
      <c r="L30" s="28">
        <f t="shared" si="0"/>
        <v>10</v>
      </c>
      <c r="M30" s="27" t="str">
        <f t="shared" si="1"/>
        <v>OK</v>
      </c>
      <c r="N30" s="24"/>
      <c r="O30" s="24"/>
      <c r="P30" s="24"/>
      <c r="Q30" s="24"/>
      <c r="R30" s="26"/>
      <c r="S30" s="26"/>
      <c r="T30" s="26"/>
      <c r="U30" s="24"/>
      <c r="V30" s="24"/>
      <c r="W30" s="24"/>
      <c r="X30" s="24"/>
      <c r="Y30" s="24"/>
      <c r="Z30" s="24"/>
      <c r="AA30" s="24"/>
    </row>
    <row r="31" spans="1:27" ht="30" customHeight="1" x14ac:dyDescent="0.25">
      <c r="A31" s="46">
        <v>28</v>
      </c>
      <c r="B31" s="46">
        <v>28</v>
      </c>
      <c r="C31" s="47" t="s">
        <v>138</v>
      </c>
      <c r="D31" s="48" t="s">
        <v>139</v>
      </c>
      <c r="E31" s="50" t="s">
        <v>140</v>
      </c>
      <c r="F31" s="52" t="s">
        <v>141</v>
      </c>
      <c r="G31" s="46" t="s">
        <v>142</v>
      </c>
      <c r="H31" s="46" t="s">
        <v>6</v>
      </c>
      <c r="I31" s="46" t="s">
        <v>7</v>
      </c>
      <c r="J31" s="49">
        <v>2259.91</v>
      </c>
      <c r="K31" s="29">
        <f>0</f>
        <v>0</v>
      </c>
      <c r="L31" s="28">
        <f t="shared" si="0"/>
        <v>0</v>
      </c>
      <c r="M31" s="27" t="str">
        <f t="shared" si="1"/>
        <v>OK</v>
      </c>
      <c r="N31" s="24"/>
      <c r="O31" s="24"/>
      <c r="P31" s="24"/>
      <c r="Q31" s="24"/>
      <c r="R31" s="26"/>
      <c r="S31" s="26"/>
      <c r="T31" s="26"/>
      <c r="U31" s="24"/>
      <c r="V31" s="24"/>
      <c r="W31" s="24"/>
      <c r="X31" s="24"/>
      <c r="Y31" s="24"/>
      <c r="Z31" s="24"/>
      <c r="AA31" s="24"/>
    </row>
    <row r="32" spans="1:27" ht="30" customHeight="1" x14ac:dyDescent="0.25">
      <c r="A32" s="39">
        <v>29</v>
      </c>
      <c r="B32" s="39">
        <v>29</v>
      </c>
      <c r="C32" s="37" t="s">
        <v>143</v>
      </c>
      <c r="D32" s="36" t="s">
        <v>144</v>
      </c>
      <c r="E32" s="43" t="s">
        <v>145</v>
      </c>
      <c r="F32" s="45" t="s">
        <v>141</v>
      </c>
      <c r="G32" s="39" t="s">
        <v>142</v>
      </c>
      <c r="H32" s="39" t="s">
        <v>6</v>
      </c>
      <c r="I32" s="39" t="s">
        <v>7</v>
      </c>
      <c r="J32" s="38">
        <v>3391.3</v>
      </c>
      <c r="K32" s="29">
        <f>0</f>
        <v>0</v>
      </c>
      <c r="L32" s="28">
        <f t="shared" si="0"/>
        <v>0</v>
      </c>
      <c r="M32" s="27" t="str">
        <f t="shared" si="1"/>
        <v>OK</v>
      </c>
      <c r="N32" s="24"/>
      <c r="O32" s="24"/>
      <c r="P32" s="24"/>
      <c r="Q32" s="24"/>
      <c r="R32" s="26"/>
      <c r="S32" s="26"/>
      <c r="T32" s="26"/>
      <c r="U32" s="24"/>
      <c r="V32" s="24"/>
      <c r="W32" s="24"/>
      <c r="X32" s="24"/>
      <c r="Y32" s="24"/>
      <c r="Z32" s="24"/>
      <c r="AA32" s="24"/>
    </row>
    <row r="33" spans="1:27" ht="30" customHeight="1" x14ac:dyDescent="0.25">
      <c r="A33" s="46">
        <v>30</v>
      </c>
      <c r="B33" s="46">
        <v>30</v>
      </c>
      <c r="C33" s="47" t="s">
        <v>146</v>
      </c>
      <c r="D33" s="48" t="s">
        <v>147</v>
      </c>
      <c r="E33" s="50" t="s">
        <v>148</v>
      </c>
      <c r="F33" s="52" t="s">
        <v>141</v>
      </c>
      <c r="G33" s="46" t="s">
        <v>142</v>
      </c>
      <c r="H33" s="46" t="s">
        <v>6</v>
      </c>
      <c r="I33" s="46" t="s">
        <v>7</v>
      </c>
      <c r="J33" s="49">
        <v>9961.5300000000007</v>
      </c>
      <c r="K33" s="29">
        <f>0</f>
        <v>0</v>
      </c>
      <c r="L33" s="28">
        <f t="shared" si="0"/>
        <v>0</v>
      </c>
      <c r="M33" s="27" t="str">
        <f t="shared" si="1"/>
        <v>OK</v>
      </c>
      <c r="N33" s="24"/>
      <c r="O33" s="24"/>
      <c r="P33" s="24"/>
      <c r="Q33" s="24"/>
      <c r="R33" s="26"/>
      <c r="S33" s="26"/>
      <c r="T33" s="26"/>
      <c r="U33" s="24"/>
      <c r="V33" s="24"/>
      <c r="W33" s="24"/>
      <c r="X33" s="24"/>
      <c r="Y33" s="24"/>
      <c r="Z33" s="24"/>
      <c r="AA33" s="24"/>
    </row>
    <row r="34" spans="1:27" ht="30" customHeight="1" x14ac:dyDescent="0.25">
      <c r="A34" s="39">
        <v>31</v>
      </c>
      <c r="B34" s="39">
        <v>31</v>
      </c>
      <c r="C34" s="37" t="s">
        <v>149</v>
      </c>
      <c r="D34" s="36" t="s">
        <v>150</v>
      </c>
      <c r="E34" s="43" t="s">
        <v>151</v>
      </c>
      <c r="F34" s="45" t="s">
        <v>23</v>
      </c>
      <c r="G34" s="39" t="s">
        <v>152</v>
      </c>
      <c r="H34" s="39" t="s">
        <v>64</v>
      </c>
      <c r="I34" s="39">
        <v>44905212</v>
      </c>
      <c r="J34" s="38">
        <v>630</v>
      </c>
      <c r="K34" s="29">
        <f>0</f>
        <v>0</v>
      </c>
      <c r="L34" s="28">
        <f t="shared" si="0"/>
        <v>0</v>
      </c>
      <c r="M34" s="27" t="str">
        <f t="shared" si="1"/>
        <v>OK</v>
      </c>
      <c r="N34" s="24"/>
      <c r="O34" s="24"/>
      <c r="P34" s="24"/>
      <c r="Q34" s="24"/>
      <c r="R34" s="26"/>
      <c r="S34" s="26"/>
      <c r="T34" s="26"/>
      <c r="U34" s="24"/>
      <c r="V34" s="24"/>
      <c r="W34" s="24"/>
      <c r="X34" s="24"/>
      <c r="Y34" s="24"/>
      <c r="Z34" s="24"/>
      <c r="AA34" s="24"/>
    </row>
    <row r="35" spans="1:27" ht="30" customHeight="1" x14ac:dyDescent="0.25">
      <c r="A35" s="46">
        <v>32</v>
      </c>
      <c r="B35" s="46">
        <v>32</v>
      </c>
      <c r="C35" s="47" t="s">
        <v>149</v>
      </c>
      <c r="D35" s="48" t="s">
        <v>153</v>
      </c>
      <c r="E35" s="50" t="s">
        <v>154</v>
      </c>
      <c r="F35" s="52" t="s">
        <v>23</v>
      </c>
      <c r="G35" s="46" t="s">
        <v>152</v>
      </c>
      <c r="H35" s="46" t="s">
        <v>64</v>
      </c>
      <c r="I35" s="46">
        <v>44905212</v>
      </c>
      <c r="J35" s="49">
        <v>1550</v>
      </c>
      <c r="K35" s="29">
        <f>0</f>
        <v>0</v>
      </c>
      <c r="L35" s="28">
        <f t="shared" si="0"/>
        <v>0</v>
      </c>
      <c r="M35" s="27" t="str">
        <f t="shared" si="1"/>
        <v>OK</v>
      </c>
      <c r="N35" s="24"/>
      <c r="O35" s="24"/>
      <c r="P35" s="24"/>
      <c r="Q35" s="24"/>
      <c r="R35" s="26"/>
      <c r="S35" s="26"/>
      <c r="T35" s="26"/>
      <c r="U35" s="24"/>
      <c r="V35" s="24"/>
      <c r="W35" s="24"/>
      <c r="X35" s="24"/>
      <c r="Y35" s="24"/>
      <c r="Z35" s="24"/>
      <c r="AA35" s="24"/>
    </row>
    <row r="36" spans="1:27" ht="30" customHeight="1" x14ac:dyDescent="0.25">
      <c r="A36" s="39">
        <v>33</v>
      </c>
      <c r="B36" s="39">
        <v>33</v>
      </c>
      <c r="C36" s="37" t="s">
        <v>155</v>
      </c>
      <c r="D36" s="36" t="s">
        <v>156</v>
      </c>
      <c r="E36" s="43" t="s">
        <v>157</v>
      </c>
      <c r="F36" s="45" t="s">
        <v>23</v>
      </c>
      <c r="G36" s="39" t="s">
        <v>152</v>
      </c>
      <c r="H36" s="39" t="s">
        <v>64</v>
      </c>
      <c r="I36" s="39">
        <v>44905212</v>
      </c>
      <c r="J36" s="38">
        <v>930</v>
      </c>
      <c r="K36" s="29">
        <f>0</f>
        <v>0</v>
      </c>
      <c r="L36" s="28">
        <f t="shared" si="0"/>
        <v>0</v>
      </c>
      <c r="M36" s="27" t="str">
        <f t="shared" si="1"/>
        <v>OK</v>
      </c>
      <c r="N36" s="24"/>
      <c r="O36" s="24"/>
      <c r="P36" s="24"/>
      <c r="Q36" s="24"/>
      <c r="R36" s="26"/>
      <c r="S36" s="26"/>
      <c r="T36" s="26"/>
      <c r="U36" s="24"/>
      <c r="V36" s="24"/>
      <c r="W36" s="24"/>
      <c r="X36" s="24"/>
      <c r="Y36" s="24"/>
      <c r="Z36" s="24"/>
      <c r="AA36" s="24"/>
    </row>
    <row r="37" spans="1:27" ht="30" customHeight="1" x14ac:dyDescent="0.25">
      <c r="A37" s="46">
        <v>34</v>
      </c>
      <c r="B37" s="46">
        <v>34</v>
      </c>
      <c r="C37" s="47" t="s">
        <v>155</v>
      </c>
      <c r="D37" s="48" t="s">
        <v>158</v>
      </c>
      <c r="E37" s="50" t="s">
        <v>159</v>
      </c>
      <c r="F37" s="52" t="s">
        <v>23</v>
      </c>
      <c r="G37" s="46" t="s">
        <v>152</v>
      </c>
      <c r="H37" s="46" t="s">
        <v>64</v>
      </c>
      <c r="I37" s="46">
        <v>44905212</v>
      </c>
      <c r="J37" s="49">
        <v>2560</v>
      </c>
      <c r="K37" s="29">
        <f>0</f>
        <v>0</v>
      </c>
      <c r="L37" s="28">
        <f t="shared" si="0"/>
        <v>0</v>
      </c>
      <c r="M37" s="27" t="str">
        <f t="shared" si="1"/>
        <v>OK</v>
      </c>
      <c r="N37" s="24"/>
      <c r="O37" s="24"/>
      <c r="P37" s="24"/>
      <c r="Q37" s="24"/>
      <c r="R37" s="26"/>
      <c r="S37" s="26"/>
      <c r="T37" s="26"/>
      <c r="U37" s="24"/>
      <c r="V37" s="24"/>
      <c r="W37" s="24"/>
      <c r="X37" s="24"/>
      <c r="Y37" s="24"/>
      <c r="Z37" s="24"/>
      <c r="AA37" s="24"/>
    </row>
    <row r="38" spans="1:27" ht="30" customHeight="1" x14ac:dyDescent="0.25">
      <c r="A38" s="68" t="s">
        <v>160</v>
      </c>
      <c r="B38" s="39">
        <v>35</v>
      </c>
      <c r="C38" s="65" t="s">
        <v>36</v>
      </c>
      <c r="D38" s="36" t="s">
        <v>30</v>
      </c>
      <c r="E38" s="43" t="s">
        <v>9</v>
      </c>
      <c r="F38" s="44" t="s">
        <v>31</v>
      </c>
      <c r="G38" s="39" t="s">
        <v>32</v>
      </c>
      <c r="H38" s="39" t="s">
        <v>9</v>
      </c>
      <c r="I38" s="39" t="s">
        <v>10</v>
      </c>
      <c r="J38" s="38">
        <v>150.13999999999999</v>
      </c>
      <c r="K38" s="29">
        <f>2</f>
        <v>2</v>
      </c>
      <c r="L38" s="28">
        <f t="shared" si="0"/>
        <v>2</v>
      </c>
      <c r="M38" s="27" t="str">
        <f t="shared" si="1"/>
        <v>OK</v>
      </c>
      <c r="N38" s="24"/>
      <c r="O38" s="24"/>
      <c r="P38" s="24"/>
      <c r="Q38" s="24"/>
      <c r="R38" s="26"/>
      <c r="S38" s="26"/>
      <c r="T38" s="26"/>
      <c r="U38" s="24"/>
      <c r="V38" s="24"/>
      <c r="W38" s="24"/>
      <c r="X38" s="24"/>
      <c r="Y38" s="24"/>
      <c r="Z38" s="24"/>
      <c r="AA38" s="24"/>
    </row>
    <row r="39" spans="1:27" ht="30" customHeight="1" x14ac:dyDescent="0.25">
      <c r="A39" s="69"/>
      <c r="B39" s="39">
        <v>36</v>
      </c>
      <c r="C39" s="66"/>
      <c r="D39" s="36" t="s">
        <v>8</v>
      </c>
      <c r="E39" s="43" t="s">
        <v>9</v>
      </c>
      <c r="F39" s="45" t="s">
        <v>31</v>
      </c>
      <c r="G39" s="39" t="s">
        <v>32</v>
      </c>
      <c r="H39" s="39" t="s">
        <v>9</v>
      </c>
      <c r="I39" s="39" t="s">
        <v>10</v>
      </c>
      <c r="J39" s="38">
        <v>1076</v>
      </c>
      <c r="K39" s="29">
        <f>10</f>
        <v>10</v>
      </c>
      <c r="L39" s="28">
        <f t="shared" si="0"/>
        <v>10</v>
      </c>
      <c r="M39" s="27" t="str">
        <f t="shared" si="1"/>
        <v>OK</v>
      </c>
      <c r="N39" s="24"/>
      <c r="O39" s="24"/>
      <c r="P39" s="24"/>
      <c r="Q39" s="24"/>
      <c r="R39" s="26"/>
      <c r="S39" s="26"/>
      <c r="T39" s="26"/>
      <c r="U39" s="24"/>
      <c r="V39" s="24"/>
      <c r="W39" s="24"/>
      <c r="X39" s="24"/>
      <c r="Y39" s="24"/>
      <c r="Z39" s="24"/>
      <c r="AA39" s="24"/>
    </row>
    <row r="40" spans="1:27" ht="30" customHeight="1" x14ac:dyDescent="0.25">
      <c r="A40" s="69"/>
      <c r="B40" s="39">
        <v>37</v>
      </c>
      <c r="C40" s="66"/>
      <c r="D40" s="36" t="s">
        <v>161</v>
      </c>
      <c r="E40" s="43" t="s">
        <v>9</v>
      </c>
      <c r="F40" s="45" t="s">
        <v>31</v>
      </c>
      <c r="G40" s="39" t="s">
        <v>32</v>
      </c>
      <c r="H40" s="39" t="s">
        <v>37</v>
      </c>
      <c r="I40" s="39" t="s">
        <v>10</v>
      </c>
      <c r="J40" s="38">
        <v>75</v>
      </c>
      <c r="K40" s="29">
        <f>500</f>
        <v>500</v>
      </c>
      <c r="L40" s="28">
        <f t="shared" si="0"/>
        <v>500</v>
      </c>
      <c r="M40" s="27" t="str">
        <f t="shared" si="1"/>
        <v>OK</v>
      </c>
      <c r="N40" s="24"/>
      <c r="O40" s="24"/>
      <c r="P40" s="24"/>
      <c r="Q40" s="24"/>
      <c r="R40" s="26"/>
      <c r="S40" s="26"/>
      <c r="T40" s="26"/>
      <c r="U40" s="24"/>
      <c r="V40" s="24"/>
      <c r="W40" s="24"/>
      <c r="X40" s="24"/>
      <c r="Y40" s="24"/>
      <c r="Z40" s="24"/>
      <c r="AA40" s="24"/>
    </row>
    <row r="41" spans="1:27" ht="30" customHeight="1" x14ac:dyDescent="0.25">
      <c r="A41" s="69"/>
      <c r="B41" s="39">
        <v>38</v>
      </c>
      <c r="C41" s="66"/>
      <c r="D41" s="36" t="s">
        <v>12</v>
      </c>
      <c r="E41" s="43" t="s">
        <v>9</v>
      </c>
      <c r="F41" s="45" t="s">
        <v>31</v>
      </c>
      <c r="G41" s="39" t="s">
        <v>32</v>
      </c>
      <c r="H41" s="39" t="s">
        <v>9</v>
      </c>
      <c r="I41" s="39" t="s">
        <v>10</v>
      </c>
      <c r="J41" s="38">
        <v>1400</v>
      </c>
      <c r="K41" s="29">
        <f>20</f>
        <v>20</v>
      </c>
      <c r="L41" s="28">
        <f t="shared" si="0"/>
        <v>20</v>
      </c>
      <c r="M41" s="27" t="str">
        <f t="shared" si="1"/>
        <v>OK</v>
      </c>
      <c r="N41" s="24"/>
      <c r="O41" s="24"/>
      <c r="P41" s="24"/>
      <c r="Q41" s="24"/>
      <c r="R41" s="26"/>
      <c r="S41" s="26"/>
      <c r="T41" s="26"/>
      <c r="U41" s="24"/>
      <c r="V41" s="24"/>
      <c r="W41" s="24"/>
      <c r="X41" s="24"/>
      <c r="Y41" s="24"/>
      <c r="Z41" s="24"/>
      <c r="AA41" s="24"/>
    </row>
    <row r="42" spans="1:27" ht="30" customHeight="1" x14ac:dyDescent="0.25">
      <c r="A42" s="69"/>
      <c r="B42" s="39">
        <v>39</v>
      </c>
      <c r="C42" s="66"/>
      <c r="D42" s="36" t="s">
        <v>13</v>
      </c>
      <c r="E42" s="43" t="s">
        <v>9</v>
      </c>
      <c r="F42" s="45" t="s">
        <v>31</v>
      </c>
      <c r="G42" s="39" t="s">
        <v>32</v>
      </c>
      <c r="H42" s="39" t="s">
        <v>37</v>
      </c>
      <c r="I42" s="39" t="s">
        <v>10</v>
      </c>
      <c r="J42" s="38">
        <v>75.5</v>
      </c>
      <c r="K42" s="29">
        <f>500</f>
        <v>500</v>
      </c>
      <c r="L42" s="28">
        <f t="shared" si="0"/>
        <v>500</v>
      </c>
      <c r="M42" s="27" t="str">
        <f t="shared" si="1"/>
        <v>OK</v>
      </c>
      <c r="N42" s="24"/>
      <c r="O42" s="24"/>
      <c r="P42" s="24"/>
      <c r="Q42" s="24"/>
      <c r="R42" s="26"/>
      <c r="S42" s="26"/>
      <c r="T42" s="26"/>
      <c r="U42" s="24"/>
      <c r="V42" s="24"/>
      <c r="W42" s="24"/>
      <c r="X42" s="24"/>
      <c r="Y42" s="24"/>
      <c r="Z42" s="24"/>
      <c r="AA42" s="24"/>
    </row>
    <row r="43" spans="1:27" ht="30" customHeight="1" x14ac:dyDescent="0.25">
      <c r="A43" s="69"/>
      <c r="B43" s="39">
        <v>40</v>
      </c>
      <c r="C43" s="66"/>
      <c r="D43" s="36" t="s">
        <v>11</v>
      </c>
      <c r="E43" s="43" t="s">
        <v>9</v>
      </c>
      <c r="F43" s="45" t="s">
        <v>31</v>
      </c>
      <c r="G43" s="39" t="s">
        <v>32</v>
      </c>
      <c r="H43" s="39" t="s">
        <v>9</v>
      </c>
      <c r="I43" s="39" t="s">
        <v>10</v>
      </c>
      <c r="J43" s="38">
        <v>1600</v>
      </c>
      <c r="K43" s="29">
        <f>20</f>
        <v>20</v>
      </c>
      <c r="L43" s="28">
        <f t="shared" si="0"/>
        <v>20</v>
      </c>
      <c r="M43" s="27" t="str">
        <f t="shared" si="1"/>
        <v>OK</v>
      </c>
      <c r="N43" s="24"/>
      <c r="O43" s="24"/>
      <c r="P43" s="24"/>
      <c r="Q43" s="24"/>
      <c r="R43" s="26"/>
      <c r="S43" s="26"/>
      <c r="T43" s="26"/>
      <c r="U43" s="24"/>
      <c r="V43" s="24"/>
      <c r="W43" s="24"/>
      <c r="X43" s="24"/>
      <c r="Y43" s="24"/>
      <c r="Z43" s="24"/>
      <c r="AA43" s="24"/>
    </row>
    <row r="44" spans="1:27" ht="30" customHeight="1" x14ac:dyDescent="0.25">
      <c r="A44" s="69"/>
      <c r="B44" s="39">
        <v>41</v>
      </c>
      <c r="C44" s="66"/>
      <c r="D44" s="36" t="s">
        <v>14</v>
      </c>
      <c r="E44" s="43" t="s">
        <v>9</v>
      </c>
      <c r="F44" s="45" t="s">
        <v>31</v>
      </c>
      <c r="G44" s="39" t="s">
        <v>32</v>
      </c>
      <c r="H44" s="39" t="s">
        <v>37</v>
      </c>
      <c r="I44" s="39" t="s">
        <v>10</v>
      </c>
      <c r="J44" s="38">
        <v>75</v>
      </c>
      <c r="K44" s="29">
        <f>500</f>
        <v>500</v>
      </c>
      <c r="L44" s="28">
        <f t="shared" si="0"/>
        <v>500</v>
      </c>
      <c r="M44" s="27" t="str">
        <f t="shared" si="1"/>
        <v>OK</v>
      </c>
      <c r="N44" s="24"/>
      <c r="O44" s="24"/>
      <c r="P44" s="24"/>
      <c r="Q44" s="24"/>
      <c r="R44" s="26"/>
      <c r="S44" s="26"/>
      <c r="T44" s="26"/>
      <c r="U44" s="24"/>
      <c r="V44" s="24"/>
      <c r="W44" s="24"/>
      <c r="X44" s="24"/>
      <c r="Y44" s="24"/>
      <c r="Z44" s="24"/>
      <c r="AA44" s="24"/>
    </row>
    <row r="45" spans="1:27" ht="30" customHeight="1" x14ac:dyDescent="0.25">
      <c r="A45" s="69"/>
      <c r="B45" s="39">
        <v>42</v>
      </c>
      <c r="C45" s="66"/>
      <c r="D45" s="36" t="s">
        <v>162</v>
      </c>
      <c r="E45" s="43" t="s">
        <v>9</v>
      </c>
      <c r="F45" s="45" t="s">
        <v>31</v>
      </c>
      <c r="G45" s="39" t="s">
        <v>32</v>
      </c>
      <c r="H45" s="39" t="s">
        <v>9</v>
      </c>
      <c r="I45" s="39" t="s">
        <v>10</v>
      </c>
      <c r="J45" s="38">
        <v>350</v>
      </c>
      <c r="K45" s="29">
        <f>20</f>
        <v>20</v>
      </c>
      <c r="L45" s="28">
        <f t="shared" si="0"/>
        <v>20</v>
      </c>
      <c r="M45" s="27" t="str">
        <f t="shared" si="1"/>
        <v>OK</v>
      </c>
      <c r="N45" s="24"/>
      <c r="O45" s="24"/>
      <c r="P45" s="24"/>
      <c r="Q45" s="24"/>
      <c r="R45" s="26"/>
      <c r="S45" s="26"/>
      <c r="T45" s="26"/>
      <c r="U45" s="24"/>
      <c r="V45" s="24"/>
      <c r="W45" s="24"/>
      <c r="X45" s="24"/>
      <c r="Y45" s="24"/>
      <c r="Z45" s="24"/>
      <c r="AA45" s="24"/>
    </row>
    <row r="46" spans="1:27" ht="30" customHeight="1" x14ac:dyDescent="0.25">
      <c r="A46" s="69"/>
      <c r="B46" s="39">
        <v>43</v>
      </c>
      <c r="C46" s="66"/>
      <c r="D46" s="36" t="s">
        <v>33</v>
      </c>
      <c r="E46" s="43" t="s">
        <v>9</v>
      </c>
      <c r="F46" s="45" t="s">
        <v>31</v>
      </c>
      <c r="G46" s="39" t="s">
        <v>32</v>
      </c>
      <c r="H46" s="39" t="s">
        <v>9</v>
      </c>
      <c r="I46" s="39" t="s">
        <v>10</v>
      </c>
      <c r="J46" s="38">
        <v>100.25</v>
      </c>
      <c r="K46" s="29">
        <f>20</f>
        <v>20</v>
      </c>
      <c r="L46" s="28">
        <f t="shared" ref="L46:L81" si="2">K46-SUM(N46:AA46)</f>
        <v>20</v>
      </c>
      <c r="M46" s="27" t="str">
        <f t="shared" ref="M46:M81" si="3">IF(L46&lt;0,"ATENÇÃO","OK")</f>
        <v>OK</v>
      </c>
      <c r="N46" s="24"/>
      <c r="O46" s="24"/>
      <c r="P46" s="24"/>
      <c r="Q46" s="24"/>
      <c r="R46" s="26"/>
      <c r="S46" s="26"/>
      <c r="T46" s="26"/>
      <c r="U46" s="24"/>
      <c r="V46" s="24"/>
      <c r="W46" s="24"/>
      <c r="X46" s="24"/>
      <c r="Y46" s="24"/>
      <c r="Z46" s="24"/>
      <c r="AA46" s="24"/>
    </row>
    <row r="47" spans="1:27" ht="30" customHeight="1" x14ac:dyDescent="0.25">
      <c r="A47" s="69"/>
      <c r="B47" s="39">
        <v>44</v>
      </c>
      <c r="C47" s="66"/>
      <c r="D47" s="36" t="s">
        <v>163</v>
      </c>
      <c r="E47" s="43" t="s">
        <v>9</v>
      </c>
      <c r="F47" s="44" t="s">
        <v>31</v>
      </c>
      <c r="G47" s="39" t="s">
        <v>164</v>
      </c>
      <c r="H47" s="39" t="s">
        <v>9</v>
      </c>
      <c r="I47" s="39" t="s">
        <v>10</v>
      </c>
      <c r="J47" s="38">
        <v>1424</v>
      </c>
      <c r="K47" s="29">
        <f>0</f>
        <v>0</v>
      </c>
      <c r="L47" s="28">
        <f t="shared" si="2"/>
        <v>0</v>
      </c>
      <c r="M47" s="27" t="str">
        <f t="shared" si="3"/>
        <v>OK</v>
      </c>
      <c r="N47" s="24"/>
      <c r="O47" s="24"/>
      <c r="P47" s="24"/>
      <c r="Q47" s="24"/>
      <c r="R47" s="26"/>
      <c r="S47" s="26"/>
      <c r="T47" s="26"/>
      <c r="U47" s="24"/>
      <c r="V47" s="24"/>
      <c r="W47" s="24"/>
      <c r="X47" s="24"/>
      <c r="Y47" s="24"/>
      <c r="Z47" s="24"/>
      <c r="AA47" s="24"/>
    </row>
    <row r="48" spans="1:27" ht="30" customHeight="1" x14ac:dyDescent="0.25">
      <c r="A48" s="70"/>
      <c r="B48" s="39">
        <v>45</v>
      </c>
      <c r="C48" s="67"/>
      <c r="D48" s="36" t="s">
        <v>165</v>
      </c>
      <c r="E48" s="43" t="s">
        <v>9</v>
      </c>
      <c r="F48" s="45" t="s">
        <v>31</v>
      </c>
      <c r="G48" s="39" t="s">
        <v>32</v>
      </c>
      <c r="H48" s="39" t="s">
        <v>9</v>
      </c>
      <c r="I48" s="39" t="s">
        <v>10</v>
      </c>
      <c r="J48" s="38">
        <v>2503.0100000000002</v>
      </c>
      <c r="K48" s="29">
        <f>0</f>
        <v>0</v>
      </c>
      <c r="L48" s="28">
        <f t="shared" si="2"/>
        <v>0</v>
      </c>
      <c r="M48" s="27" t="str">
        <f t="shared" si="3"/>
        <v>OK</v>
      </c>
      <c r="N48" s="24"/>
      <c r="O48" s="24"/>
      <c r="P48" s="24"/>
      <c r="Q48" s="24"/>
      <c r="R48" s="26"/>
      <c r="S48" s="26"/>
      <c r="T48" s="26"/>
      <c r="U48" s="24"/>
      <c r="V48" s="24"/>
      <c r="W48" s="24"/>
      <c r="X48" s="24"/>
      <c r="Y48" s="24"/>
      <c r="Z48" s="24"/>
      <c r="AA48" s="24"/>
    </row>
    <row r="49" spans="1:27" ht="30" customHeight="1" x14ac:dyDescent="0.25">
      <c r="A49" s="78" t="s">
        <v>166</v>
      </c>
      <c r="B49" s="46">
        <v>46</v>
      </c>
      <c r="C49" s="75" t="s">
        <v>36</v>
      </c>
      <c r="D49" s="48" t="s">
        <v>30</v>
      </c>
      <c r="E49" s="50" t="s">
        <v>9</v>
      </c>
      <c r="F49" s="52" t="s">
        <v>31</v>
      </c>
      <c r="G49" s="46" t="s">
        <v>32</v>
      </c>
      <c r="H49" s="46" t="s">
        <v>9</v>
      </c>
      <c r="I49" s="46" t="s">
        <v>10</v>
      </c>
      <c r="J49" s="49">
        <v>80</v>
      </c>
      <c r="K49" s="29">
        <f>0</f>
        <v>0</v>
      </c>
      <c r="L49" s="28">
        <f t="shared" si="2"/>
        <v>0</v>
      </c>
      <c r="M49" s="27" t="str">
        <f t="shared" si="3"/>
        <v>OK</v>
      </c>
      <c r="N49" s="24"/>
      <c r="O49" s="24"/>
      <c r="P49" s="24"/>
      <c r="Q49" s="24"/>
      <c r="R49" s="26"/>
      <c r="S49" s="26"/>
      <c r="T49" s="26"/>
      <c r="U49" s="24"/>
      <c r="V49" s="24"/>
      <c r="W49" s="24"/>
      <c r="X49" s="24"/>
      <c r="Y49" s="24"/>
      <c r="Z49" s="24"/>
      <c r="AA49" s="24"/>
    </row>
    <row r="50" spans="1:27" ht="30" customHeight="1" x14ac:dyDescent="0.25">
      <c r="A50" s="79"/>
      <c r="B50" s="46">
        <v>47</v>
      </c>
      <c r="C50" s="76"/>
      <c r="D50" s="48" t="s">
        <v>8</v>
      </c>
      <c r="E50" s="50" t="s">
        <v>9</v>
      </c>
      <c r="F50" s="52" t="s">
        <v>31</v>
      </c>
      <c r="G50" s="46" t="s">
        <v>32</v>
      </c>
      <c r="H50" s="46" t="s">
        <v>9</v>
      </c>
      <c r="I50" s="46" t="s">
        <v>10</v>
      </c>
      <c r="J50" s="49">
        <v>550</v>
      </c>
      <c r="K50" s="29">
        <f>0</f>
        <v>0</v>
      </c>
      <c r="L50" s="28">
        <f t="shared" si="2"/>
        <v>0</v>
      </c>
      <c r="M50" s="27" t="str">
        <f t="shared" si="3"/>
        <v>OK</v>
      </c>
      <c r="N50" s="24"/>
      <c r="O50" s="24"/>
      <c r="P50" s="24"/>
      <c r="Q50" s="24"/>
      <c r="R50" s="26"/>
      <c r="S50" s="26"/>
      <c r="T50" s="26"/>
      <c r="U50" s="24"/>
      <c r="V50" s="24"/>
      <c r="W50" s="24"/>
      <c r="X50" s="24"/>
      <c r="Y50" s="24"/>
      <c r="Z50" s="24"/>
      <c r="AA50" s="24"/>
    </row>
    <row r="51" spans="1:27" ht="30" customHeight="1" x14ac:dyDescent="0.25">
      <c r="A51" s="79"/>
      <c r="B51" s="46">
        <v>48</v>
      </c>
      <c r="C51" s="76"/>
      <c r="D51" s="48" t="s">
        <v>11</v>
      </c>
      <c r="E51" s="50" t="s">
        <v>9</v>
      </c>
      <c r="F51" s="52" t="s">
        <v>31</v>
      </c>
      <c r="G51" s="46" t="s">
        <v>32</v>
      </c>
      <c r="H51" s="46" t="s">
        <v>9</v>
      </c>
      <c r="I51" s="46" t="s">
        <v>10</v>
      </c>
      <c r="J51" s="49">
        <v>850</v>
      </c>
      <c r="K51" s="29">
        <f>0</f>
        <v>0</v>
      </c>
      <c r="L51" s="28">
        <f t="shared" si="2"/>
        <v>0</v>
      </c>
      <c r="M51" s="27" t="str">
        <f t="shared" si="3"/>
        <v>OK</v>
      </c>
      <c r="N51" s="24"/>
      <c r="O51" s="24"/>
      <c r="P51" s="24"/>
      <c r="Q51" s="24"/>
      <c r="R51" s="26"/>
      <c r="S51" s="26"/>
      <c r="T51" s="26"/>
      <c r="U51" s="24"/>
      <c r="V51" s="24"/>
      <c r="W51" s="24"/>
      <c r="X51" s="24"/>
      <c r="Y51" s="24"/>
      <c r="Z51" s="24"/>
      <c r="AA51" s="24"/>
    </row>
    <row r="52" spans="1:27" ht="30" customHeight="1" x14ac:dyDescent="0.25">
      <c r="A52" s="79"/>
      <c r="B52" s="46">
        <v>49</v>
      </c>
      <c r="C52" s="76"/>
      <c r="D52" s="48" t="s">
        <v>12</v>
      </c>
      <c r="E52" s="50" t="s">
        <v>9</v>
      </c>
      <c r="F52" s="52" t="s">
        <v>31</v>
      </c>
      <c r="G52" s="46" t="s">
        <v>32</v>
      </c>
      <c r="H52" s="46" t="s">
        <v>9</v>
      </c>
      <c r="I52" s="46" t="s">
        <v>10</v>
      </c>
      <c r="J52" s="49">
        <v>800</v>
      </c>
      <c r="K52" s="29">
        <f>0</f>
        <v>0</v>
      </c>
      <c r="L52" s="28">
        <f t="shared" si="2"/>
        <v>0</v>
      </c>
      <c r="M52" s="27" t="str">
        <f t="shared" si="3"/>
        <v>OK</v>
      </c>
      <c r="N52" s="24"/>
      <c r="O52" s="24"/>
      <c r="P52" s="24"/>
      <c r="Q52" s="24"/>
      <c r="R52" s="26"/>
      <c r="S52" s="26"/>
      <c r="T52" s="26"/>
      <c r="U52" s="24"/>
      <c r="V52" s="24"/>
      <c r="W52" s="24"/>
      <c r="X52" s="24"/>
      <c r="Y52" s="24"/>
      <c r="Z52" s="24"/>
      <c r="AA52" s="24"/>
    </row>
    <row r="53" spans="1:27" ht="30" customHeight="1" x14ac:dyDescent="0.25">
      <c r="A53" s="79"/>
      <c r="B53" s="46">
        <v>50</v>
      </c>
      <c r="C53" s="76"/>
      <c r="D53" s="48" t="s">
        <v>13</v>
      </c>
      <c r="E53" s="50" t="s">
        <v>9</v>
      </c>
      <c r="F53" s="52" t="s">
        <v>31</v>
      </c>
      <c r="G53" s="46" t="s">
        <v>32</v>
      </c>
      <c r="H53" s="46" t="s">
        <v>37</v>
      </c>
      <c r="I53" s="46" t="s">
        <v>10</v>
      </c>
      <c r="J53" s="49">
        <v>50</v>
      </c>
      <c r="K53" s="29">
        <f>0</f>
        <v>0</v>
      </c>
      <c r="L53" s="28">
        <f t="shared" si="2"/>
        <v>0</v>
      </c>
      <c r="M53" s="27" t="str">
        <f t="shared" si="3"/>
        <v>OK</v>
      </c>
      <c r="N53" s="24"/>
      <c r="O53" s="24"/>
      <c r="P53" s="24"/>
      <c r="Q53" s="24"/>
      <c r="R53" s="26"/>
      <c r="S53" s="26"/>
      <c r="T53" s="26"/>
      <c r="U53" s="24"/>
      <c r="V53" s="24"/>
      <c r="W53" s="24"/>
      <c r="X53" s="24"/>
      <c r="Y53" s="24"/>
      <c r="Z53" s="24"/>
      <c r="AA53" s="24"/>
    </row>
    <row r="54" spans="1:27" ht="30" customHeight="1" x14ac:dyDescent="0.25">
      <c r="A54" s="79"/>
      <c r="B54" s="46">
        <v>51</v>
      </c>
      <c r="C54" s="76"/>
      <c r="D54" s="48" t="s">
        <v>161</v>
      </c>
      <c r="E54" s="50" t="s">
        <v>9</v>
      </c>
      <c r="F54" s="52" t="s">
        <v>31</v>
      </c>
      <c r="G54" s="46" t="s">
        <v>32</v>
      </c>
      <c r="H54" s="46" t="s">
        <v>37</v>
      </c>
      <c r="I54" s="46" t="s">
        <v>10</v>
      </c>
      <c r="J54" s="49">
        <v>50</v>
      </c>
      <c r="K54" s="29">
        <f>0</f>
        <v>0</v>
      </c>
      <c r="L54" s="28">
        <f t="shared" si="2"/>
        <v>0</v>
      </c>
      <c r="M54" s="27" t="str">
        <f t="shared" si="3"/>
        <v>OK</v>
      </c>
      <c r="N54" s="24"/>
      <c r="O54" s="24"/>
      <c r="P54" s="24"/>
      <c r="Q54" s="24"/>
      <c r="R54" s="26"/>
      <c r="S54" s="26"/>
      <c r="T54" s="26"/>
      <c r="U54" s="24"/>
      <c r="V54" s="24"/>
      <c r="W54" s="24"/>
      <c r="X54" s="24"/>
      <c r="Y54" s="24"/>
      <c r="Z54" s="24"/>
      <c r="AA54" s="24"/>
    </row>
    <row r="55" spans="1:27" ht="30" customHeight="1" x14ac:dyDescent="0.25">
      <c r="A55" s="79"/>
      <c r="B55" s="46">
        <v>52</v>
      </c>
      <c r="C55" s="76"/>
      <c r="D55" s="48" t="s">
        <v>14</v>
      </c>
      <c r="E55" s="50" t="s">
        <v>9</v>
      </c>
      <c r="F55" s="52" t="s">
        <v>31</v>
      </c>
      <c r="G55" s="46" t="s">
        <v>32</v>
      </c>
      <c r="H55" s="46" t="s">
        <v>37</v>
      </c>
      <c r="I55" s="46" t="s">
        <v>10</v>
      </c>
      <c r="J55" s="49">
        <v>50</v>
      </c>
      <c r="K55" s="29">
        <f>0</f>
        <v>0</v>
      </c>
      <c r="L55" s="28">
        <f t="shared" si="2"/>
        <v>0</v>
      </c>
      <c r="M55" s="27" t="str">
        <f t="shared" si="3"/>
        <v>OK</v>
      </c>
      <c r="N55" s="24"/>
      <c r="O55" s="24"/>
      <c r="P55" s="24"/>
      <c r="Q55" s="24"/>
      <c r="R55" s="26"/>
      <c r="S55" s="26"/>
      <c r="T55" s="26"/>
      <c r="U55" s="24"/>
      <c r="V55" s="24"/>
      <c r="W55" s="24"/>
      <c r="X55" s="24"/>
      <c r="Y55" s="24"/>
      <c r="Z55" s="24"/>
      <c r="AA55" s="24"/>
    </row>
    <row r="56" spans="1:27" ht="30" customHeight="1" x14ac:dyDescent="0.25">
      <c r="A56" s="79"/>
      <c r="B56" s="46">
        <v>53</v>
      </c>
      <c r="C56" s="76"/>
      <c r="D56" s="48" t="s">
        <v>162</v>
      </c>
      <c r="E56" s="50" t="s">
        <v>9</v>
      </c>
      <c r="F56" s="52" t="s">
        <v>31</v>
      </c>
      <c r="G56" s="46" t="s">
        <v>32</v>
      </c>
      <c r="H56" s="46" t="s">
        <v>9</v>
      </c>
      <c r="I56" s="46" t="s">
        <v>10</v>
      </c>
      <c r="J56" s="49">
        <v>50</v>
      </c>
      <c r="K56" s="29">
        <f>0</f>
        <v>0</v>
      </c>
      <c r="L56" s="28">
        <f t="shared" si="2"/>
        <v>0</v>
      </c>
      <c r="M56" s="27" t="str">
        <f t="shared" si="3"/>
        <v>OK</v>
      </c>
      <c r="N56" s="24"/>
      <c r="O56" s="24"/>
      <c r="P56" s="24"/>
      <c r="Q56" s="24"/>
      <c r="R56" s="26"/>
      <c r="S56" s="26"/>
      <c r="T56" s="26"/>
      <c r="U56" s="24"/>
      <c r="V56" s="24"/>
      <c r="W56" s="24"/>
      <c r="X56" s="24"/>
      <c r="Y56" s="24"/>
      <c r="Z56" s="24"/>
      <c r="AA56" s="24"/>
    </row>
    <row r="57" spans="1:27" ht="30" customHeight="1" x14ac:dyDescent="0.25">
      <c r="A57" s="79"/>
      <c r="B57" s="46">
        <v>54</v>
      </c>
      <c r="C57" s="76"/>
      <c r="D57" s="48" t="s">
        <v>33</v>
      </c>
      <c r="E57" s="50" t="s">
        <v>9</v>
      </c>
      <c r="F57" s="52" t="s">
        <v>31</v>
      </c>
      <c r="G57" s="46" t="s">
        <v>32</v>
      </c>
      <c r="H57" s="46" t="s">
        <v>9</v>
      </c>
      <c r="I57" s="46" t="s">
        <v>10</v>
      </c>
      <c r="J57" s="49">
        <v>80</v>
      </c>
      <c r="K57" s="29">
        <f>0</f>
        <v>0</v>
      </c>
      <c r="L57" s="28">
        <f t="shared" si="2"/>
        <v>0</v>
      </c>
      <c r="M57" s="27" t="str">
        <f t="shared" si="3"/>
        <v>OK</v>
      </c>
      <c r="N57" s="24"/>
      <c r="O57" s="24"/>
      <c r="P57" s="24"/>
      <c r="Q57" s="24"/>
      <c r="R57" s="26"/>
      <c r="S57" s="26"/>
      <c r="T57" s="26"/>
      <c r="U57" s="24"/>
      <c r="V57" s="24"/>
      <c r="W57" s="24"/>
      <c r="X57" s="24"/>
      <c r="Y57" s="24"/>
      <c r="Z57" s="24"/>
      <c r="AA57" s="24"/>
    </row>
    <row r="58" spans="1:27" ht="30" customHeight="1" x14ac:dyDescent="0.25">
      <c r="A58" s="79"/>
      <c r="B58" s="46">
        <v>55</v>
      </c>
      <c r="C58" s="76"/>
      <c r="D58" s="48" t="s">
        <v>167</v>
      </c>
      <c r="E58" s="50" t="s">
        <v>9</v>
      </c>
      <c r="F58" s="52" t="s">
        <v>31</v>
      </c>
      <c r="G58" s="46" t="s">
        <v>164</v>
      </c>
      <c r="H58" s="46" t="s">
        <v>9</v>
      </c>
      <c r="I58" s="46" t="s">
        <v>10</v>
      </c>
      <c r="J58" s="49">
        <v>1114</v>
      </c>
      <c r="K58" s="29">
        <f>0</f>
        <v>0</v>
      </c>
      <c r="L58" s="28">
        <f t="shared" si="2"/>
        <v>0</v>
      </c>
      <c r="M58" s="27" t="str">
        <f t="shared" si="3"/>
        <v>OK</v>
      </c>
      <c r="N58" s="24"/>
      <c r="O58" s="24"/>
      <c r="P58" s="24"/>
      <c r="Q58" s="24"/>
      <c r="R58" s="26"/>
      <c r="S58" s="26"/>
      <c r="T58" s="26"/>
      <c r="U58" s="24"/>
      <c r="V58" s="24"/>
      <c r="W58" s="24"/>
      <c r="X58" s="24"/>
      <c r="Y58" s="24"/>
      <c r="Z58" s="24"/>
      <c r="AA58" s="24"/>
    </row>
    <row r="59" spans="1:27" ht="30" customHeight="1" x14ac:dyDescent="0.25">
      <c r="A59" s="80"/>
      <c r="B59" s="46">
        <v>56</v>
      </c>
      <c r="C59" s="77"/>
      <c r="D59" s="48" t="s">
        <v>165</v>
      </c>
      <c r="E59" s="50" t="s">
        <v>9</v>
      </c>
      <c r="F59" s="52" t="s">
        <v>31</v>
      </c>
      <c r="G59" s="46" t="s">
        <v>32</v>
      </c>
      <c r="H59" s="46" t="s">
        <v>9</v>
      </c>
      <c r="I59" s="46" t="s">
        <v>10</v>
      </c>
      <c r="J59" s="49">
        <v>2000</v>
      </c>
      <c r="K59" s="29">
        <f>0</f>
        <v>0</v>
      </c>
      <c r="L59" s="28">
        <f t="shared" si="2"/>
        <v>0</v>
      </c>
      <c r="M59" s="27" t="str">
        <f t="shared" si="3"/>
        <v>OK</v>
      </c>
      <c r="N59" s="24"/>
      <c r="O59" s="24"/>
      <c r="P59" s="24"/>
      <c r="Q59" s="24"/>
      <c r="R59" s="26"/>
      <c r="S59" s="26"/>
      <c r="T59" s="26"/>
      <c r="U59" s="24"/>
      <c r="V59" s="24"/>
      <c r="W59" s="24"/>
      <c r="X59" s="24"/>
      <c r="Y59" s="24"/>
      <c r="Z59" s="24"/>
      <c r="AA59" s="24"/>
    </row>
    <row r="60" spans="1:27" ht="30" customHeight="1" x14ac:dyDescent="0.25">
      <c r="A60" s="68" t="s">
        <v>168</v>
      </c>
      <c r="B60" s="39">
        <v>57</v>
      </c>
      <c r="C60" s="65" t="s">
        <v>36</v>
      </c>
      <c r="D60" s="36" t="s">
        <v>30</v>
      </c>
      <c r="E60" s="43" t="s">
        <v>9</v>
      </c>
      <c r="F60" s="45" t="s">
        <v>31</v>
      </c>
      <c r="G60" s="39" t="s">
        <v>32</v>
      </c>
      <c r="H60" s="39" t="s">
        <v>9</v>
      </c>
      <c r="I60" s="39" t="s">
        <v>10</v>
      </c>
      <c r="J60" s="38">
        <v>250.5</v>
      </c>
      <c r="K60" s="29">
        <f>0</f>
        <v>0</v>
      </c>
      <c r="L60" s="28">
        <f t="shared" si="2"/>
        <v>0</v>
      </c>
      <c r="M60" s="27" t="str">
        <f t="shared" si="3"/>
        <v>OK</v>
      </c>
      <c r="N60" s="24"/>
      <c r="O60" s="24"/>
      <c r="P60" s="24"/>
      <c r="Q60" s="24"/>
      <c r="R60" s="26"/>
      <c r="S60" s="26"/>
      <c r="T60" s="26"/>
      <c r="U60" s="24"/>
      <c r="V60" s="24"/>
      <c r="W60" s="24"/>
      <c r="X60" s="24"/>
      <c r="Y60" s="24"/>
      <c r="Z60" s="24"/>
      <c r="AA60" s="24"/>
    </row>
    <row r="61" spans="1:27" ht="30" customHeight="1" x14ac:dyDescent="0.25">
      <c r="A61" s="69"/>
      <c r="B61" s="39">
        <v>58</v>
      </c>
      <c r="C61" s="66"/>
      <c r="D61" s="36" t="s">
        <v>8</v>
      </c>
      <c r="E61" s="43" t="s">
        <v>9</v>
      </c>
      <c r="F61" s="45" t="s">
        <v>31</v>
      </c>
      <c r="G61" s="39" t="s">
        <v>32</v>
      </c>
      <c r="H61" s="39" t="s">
        <v>9</v>
      </c>
      <c r="I61" s="39" t="s">
        <v>10</v>
      </c>
      <c r="J61" s="38">
        <v>1000</v>
      </c>
      <c r="K61" s="29">
        <f>0</f>
        <v>0</v>
      </c>
      <c r="L61" s="28">
        <f t="shared" si="2"/>
        <v>0</v>
      </c>
      <c r="M61" s="27" t="str">
        <f t="shared" si="3"/>
        <v>OK</v>
      </c>
      <c r="N61" s="24"/>
      <c r="O61" s="24"/>
      <c r="P61" s="24"/>
      <c r="Q61" s="24"/>
      <c r="R61" s="26"/>
      <c r="S61" s="26"/>
      <c r="T61" s="26"/>
      <c r="U61" s="24"/>
      <c r="V61" s="24"/>
      <c r="W61" s="24"/>
      <c r="X61" s="24"/>
      <c r="Y61" s="24"/>
      <c r="Z61" s="24"/>
      <c r="AA61" s="24"/>
    </row>
    <row r="62" spans="1:27" ht="30" customHeight="1" x14ac:dyDescent="0.25">
      <c r="A62" s="69"/>
      <c r="B62" s="39">
        <v>59</v>
      </c>
      <c r="C62" s="66"/>
      <c r="D62" s="36" t="s">
        <v>11</v>
      </c>
      <c r="E62" s="43" t="s">
        <v>9</v>
      </c>
      <c r="F62" s="45" t="s">
        <v>31</v>
      </c>
      <c r="G62" s="39" t="s">
        <v>32</v>
      </c>
      <c r="H62" s="39" t="s">
        <v>9</v>
      </c>
      <c r="I62" s="39" t="s">
        <v>10</v>
      </c>
      <c r="J62" s="38">
        <v>1500</v>
      </c>
      <c r="K62" s="29">
        <f>0</f>
        <v>0</v>
      </c>
      <c r="L62" s="28">
        <f t="shared" si="2"/>
        <v>0</v>
      </c>
      <c r="M62" s="27" t="str">
        <f t="shared" si="3"/>
        <v>OK</v>
      </c>
      <c r="N62" s="24"/>
      <c r="O62" s="24"/>
      <c r="P62" s="24"/>
      <c r="Q62" s="24"/>
      <c r="R62" s="26"/>
      <c r="S62" s="26"/>
      <c r="T62" s="26"/>
      <c r="U62" s="24"/>
      <c r="V62" s="24"/>
      <c r="W62" s="24"/>
      <c r="X62" s="24"/>
      <c r="Y62" s="24"/>
      <c r="Z62" s="24"/>
      <c r="AA62" s="24"/>
    </row>
    <row r="63" spans="1:27" ht="30" customHeight="1" x14ac:dyDescent="0.25">
      <c r="A63" s="69"/>
      <c r="B63" s="39">
        <v>60</v>
      </c>
      <c r="C63" s="66"/>
      <c r="D63" s="36" t="s">
        <v>12</v>
      </c>
      <c r="E63" s="43" t="s">
        <v>9</v>
      </c>
      <c r="F63" s="45" t="s">
        <v>31</v>
      </c>
      <c r="G63" s="39" t="s">
        <v>32</v>
      </c>
      <c r="H63" s="39" t="s">
        <v>9</v>
      </c>
      <c r="I63" s="39" t="s">
        <v>10</v>
      </c>
      <c r="J63" s="38">
        <v>1731</v>
      </c>
      <c r="K63" s="29">
        <f>0</f>
        <v>0</v>
      </c>
      <c r="L63" s="28">
        <f t="shared" si="2"/>
        <v>0</v>
      </c>
      <c r="M63" s="27" t="str">
        <f t="shared" si="3"/>
        <v>OK</v>
      </c>
      <c r="N63" s="24"/>
      <c r="O63" s="24"/>
      <c r="P63" s="24"/>
      <c r="Q63" s="24"/>
      <c r="R63" s="26"/>
      <c r="S63" s="26"/>
      <c r="T63" s="26"/>
      <c r="U63" s="24"/>
      <c r="V63" s="24"/>
      <c r="W63" s="24"/>
      <c r="X63" s="24"/>
      <c r="Y63" s="24"/>
      <c r="Z63" s="24"/>
      <c r="AA63" s="24"/>
    </row>
    <row r="64" spans="1:27" ht="30" customHeight="1" x14ac:dyDescent="0.25">
      <c r="A64" s="69"/>
      <c r="B64" s="39">
        <v>61</v>
      </c>
      <c r="C64" s="66"/>
      <c r="D64" s="36" t="s">
        <v>13</v>
      </c>
      <c r="E64" s="43" t="s">
        <v>9</v>
      </c>
      <c r="F64" s="45" t="s">
        <v>31</v>
      </c>
      <c r="G64" s="39" t="s">
        <v>32</v>
      </c>
      <c r="H64" s="39" t="s">
        <v>37</v>
      </c>
      <c r="I64" s="39" t="s">
        <v>10</v>
      </c>
      <c r="J64" s="38">
        <v>160</v>
      </c>
      <c r="K64" s="29">
        <f>0</f>
        <v>0</v>
      </c>
      <c r="L64" s="28">
        <f t="shared" si="2"/>
        <v>0</v>
      </c>
      <c r="M64" s="27" t="str">
        <f t="shared" si="3"/>
        <v>OK</v>
      </c>
      <c r="N64" s="24"/>
      <c r="O64" s="24"/>
      <c r="P64" s="24"/>
      <c r="Q64" s="24"/>
      <c r="R64" s="26"/>
      <c r="S64" s="26"/>
      <c r="T64" s="26"/>
      <c r="U64" s="24"/>
      <c r="V64" s="24"/>
      <c r="W64" s="24"/>
      <c r="X64" s="24"/>
      <c r="Y64" s="24"/>
      <c r="Z64" s="24"/>
      <c r="AA64" s="24"/>
    </row>
    <row r="65" spans="1:27" ht="30" customHeight="1" x14ac:dyDescent="0.25">
      <c r="A65" s="69"/>
      <c r="B65" s="39">
        <v>62</v>
      </c>
      <c r="C65" s="66"/>
      <c r="D65" s="36" t="s">
        <v>161</v>
      </c>
      <c r="E65" s="43" t="s">
        <v>9</v>
      </c>
      <c r="F65" s="45" t="s">
        <v>31</v>
      </c>
      <c r="G65" s="39" t="s">
        <v>32</v>
      </c>
      <c r="H65" s="39" t="s">
        <v>37</v>
      </c>
      <c r="I65" s="39" t="s">
        <v>10</v>
      </c>
      <c r="J65" s="38">
        <v>135</v>
      </c>
      <c r="K65" s="29">
        <f>0</f>
        <v>0</v>
      </c>
      <c r="L65" s="28">
        <f t="shared" si="2"/>
        <v>0</v>
      </c>
      <c r="M65" s="27" t="str">
        <f t="shared" si="3"/>
        <v>OK</v>
      </c>
      <c r="N65" s="24"/>
      <c r="O65" s="24"/>
      <c r="P65" s="24"/>
      <c r="Q65" s="24"/>
      <c r="R65" s="26"/>
      <c r="S65" s="26"/>
      <c r="T65" s="26"/>
      <c r="U65" s="24"/>
      <c r="V65" s="24"/>
      <c r="W65" s="24"/>
      <c r="X65" s="24"/>
      <c r="Y65" s="24"/>
      <c r="Z65" s="24"/>
      <c r="AA65" s="24"/>
    </row>
    <row r="66" spans="1:27" ht="30" customHeight="1" x14ac:dyDescent="0.25">
      <c r="A66" s="69"/>
      <c r="B66" s="39">
        <v>63</v>
      </c>
      <c r="C66" s="66"/>
      <c r="D66" s="36" t="s">
        <v>14</v>
      </c>
      <c r="E66" s="43" t="s">
        <v>9</v>
      </c>
      <c r="F66" s="45" t="s">
        <v>31</v>
      </c>
      <c r="G66" s="39" t="s">
        <v>32</v>
      </c>
      <c r="H66" s="39" t="s">
        <v>37</v>
      </c>
      <c r="I66" s="39" t="s">
        <v>10</v>
      </c>
      <c r="J66" s="38">
        <v>135</v>
      </c>
      <c r="K66" s="29">
        <f>0</f>
        <v>0</v>
      </c>
      <c r="L66" s="28">
        <f t="shared" si="2"/>
        <v>0</v>
      </c>
      <c r="M66" s="27" t="str">
        <f t="shared" si="3"/>
        <v>OK</v>
      </c>
      <c r="N66" s="24"/>
      <c r="O66" s="24"/>
      <c r="P66" s="24"/>
      <c r="Q66" s="24"/>
      <c r="R66" s="26"/>
      <c r="S66" s="26"/>
      <c r="T66" s="26"/>
      <c r="U66" s="24"/>
      <c r="V66" s="24"/>
      <c r="W66" s="24"/>
      <c r="X66" s="24"/>
      <c r="Y66" s="24"/>
      <c r="Z66" s="24"/>
      <c r="AA66" s="24"/>
    </row>
    <row r="67" spans="1:27" ht="30" customHeight="1" x14ac:dyDescent="0.25">
      <c r="A67" s="69"/>
      <c r="B67" s="39">
        <v>64</v>
      </c>
      <c r="C67" s="66"/>
      <c r="D67" s="36" t="s">
        <v>162</v>
      </c>
      <c r="E67" s="43" t="s">
        <v>9</v>
      </c>
      <c r="F67" s="45" t="s">
        <v>31</v>
      </c>
      <c r="G67" s="39" t="s">
        <v>32</v>
      </c>
      <c r="H67" s="39" t="s">
        <v>9</v>
      </c>
      <c r="I67" s="39" t="s">
        <v>10</v>
      </c>
      <c r="J67" s="38">
        <v>365</v>
      </c>
      <c r="K67" s="29">
        <f>0</f>
        <v>0</v>
      </c>
      <c r="L67" s="28">
        <f t="shared" si="2"/>
        <v>0</v>
      </c>
      <c r="M67" s="27" t="str">
        <f t="shared" si="3"/>
        <v>OK</v>
      </c>
      <c r="N67" s="24"/>
      <c r="O67" s="24"/>
      <c r="P67" s="24"/>
      <c r="Q67" s="24"/>
      <c r="R67" s="26"/>
      <c r="S67" s="26"/>
      <c r="T67" s="26"/>
      <c r="U67" s="24"/>
      <c r="V67" s="24"/>
      <c r="W67" s="24"/>
      <c r="X67" s="24"/>
      <c r="Y67" s="24"/>
      <c r="Z67" s="24"/>
      <c r="AA67" s="24"/>
    </row>
    <row r="68" spans="1:27" ht="30" customHeight="1" x14ac:dyDescent="0.25">
      <c r="A68" s="70"/>
      <c r="B68" s="39">
        <v>65</v>
      </c>
      <c r="C68" s="67"/>
      <c r="D68" s="36" t="s">
        <v>33</v>
      </c>
      <c r="E68" s="43" t="s">
        <v>9</v>
      </c>
      <c r="F68" s="45" t="s">
        <v>31</v>
      </c>
      <c r="G68" s="39" t="s">
        <v>32</v>
      </c>
      <c r="H68" s="39" t="s">
        <v>9</v>
      </c>
      <c r="I68" s="39" t="s">
        <v>10</v>
      </c>
      <c r="J68" s="38">
        <v>100</v>
      </c>
      <c r="K68" s="29">
        <f>0</f>
        <v>0</v>
      </c>
      <c r="L68" s="28">
        <f t="shared" si="2"/>
        <v>0</v>
      </c>
      <c r="M68" s="27" t="str">
        <f t="shared" si="3"/>
        <v>OK</v>
      </c>
      <c r="N68" s="24"/>
      <c r="O68" s="24"/>
      <c r="P68" s="24"/>
      <c r="Q68" s="24"/>
      <c r="R68" s="26"/>
      <c r="S68" s="26"/>
      <c r="T68" s="26"/>
      <c r="U68" s="24"/>
      <c r="V68" s="24"/>
      <c r="W68" s="24"/>
      <c r="X68" s="24"/>
      <c r="Y68" s="24"/>
      <c r="Z68" s="24"/>
      <c r="AA68" s="24"/>
    </row>
    <row r="69" spans="1:27" ht="30" customHeight="1" x14ac:dyDescent="0.25">
      <c r="A69" s="78" t="s">
        <v>169</v>
      </c>
      <c r="B69" s="46">
        <v>66</v>
      </c>
      <c r="C69" s="75" t="s">
        <v>97</v>
      </c>
      <c r="D69" s="48" t="s">
        <v>30</v>
      </c>
      <c r="E69" s="50" t="s">
        <v>9</v>
      </c>
      <c r="F69" s="52" t="s">
        <v>31</v>
      </c>
      <c r="G69" s="46" t="s">
        <v>32</v>
      </c>
      <c r="H69" s="46" t="s">
        <v>9</v>
      </c>
      <c r="I69" s="46" t="s">
        <v>10</v>
      </c>
      <c r="J69" s="49">
        <v>140</v>
      </c>
      <c r="K69" s="29">
        <f>0</f>
        <v>0</v>
      </c>
      <c r="L69" s="28">
        <f t="shared" si="2"/>
        <v>0</v>
      </c>
      <c r="M69" s="27" t="str">
        <f t="shared" si="3"/>
        <v>OK</v>
      </c>
      <c r="N69" s="24"/>
      <c r="O69" s="24"/>
      <c r="P69" s="24"/>
      <c r="Q69" s="24"/>
      <c r="R69" s="26"/>
      <c r="S69" s="26"/>
      <c r="T69" s="26"/>
      <c r="U69" s="24"/>
      <c r="V69" s="24"/>
      <c r="W69" s="24"/>
      <c r="X69" s="24"/>
      <c r="Y69" s="24"/>
      <c r="Z69" s="24"/>
      <c r="AA69" s="24"/>
    </row>
    <row r="70" spans="1:27" ht="30" customHeight="1" x14ac:dyDescent="0.25">
      <c r="A70" s="79"/>
      <c r="B70" s="46">
        <v>67</v>
      </c>
      <c r="C70" s="76"/>
      <c r="D70" s="48" t="s">
        <v>8</v>
      </c>
      <c r="E70" s="50" t="s">
        <v>9</v>
      </c>
      <c r="F70" s="52" t="s">
        <v>31</v>
      </c>
      <c r="G70" s="46" t="s">
        <v>32</v>
      </c>
      <c r="H70" s="46" t="s">
        <v>9</v>
      </c>
      <c r="I70" s="46" t="s">
        <v>10</v>
      </c>
      <c r="J70" s="49">
        <v>530</v>
      </c>
      <c r="K70" s="29">
        <f>0</f>
        <v>0</v>
      </c>
      <c r="L70" s="28">
        <f t="shared" si="2"/>
        <v>0</v>
      </c>
      <c r="M70" s="27" t="str">
        <f t="shared" si="3"/>
        <v>OK</v>
      </c>
      <c r="N70" s="24"/>
      <c r="O70" s="24"/>
      <c r="P70" s="24"/>
      <c r="Q70" s="24"/>
      <c r="R70" s="26"/>
      <c r="S70" s="26"/>
      <c r="T70" s="26"/>
      <c r="U70" s="24"/>
      <c r="V70" s="24"/>
      <c r="W70" s="24"/>
      <c r="X70" s="24"/>
      <c r="Y70" s="24"/>
      <c r="Z70" s="24"/>
      <c r="AA70" s="24"/>
    </row>
    <row r="71" spans="1:27" ht="30" customHeight="1" x14ac:dyDescent="0.25">
      <c r="A71" s="79"/>
      <c r="B71" s="46">
        <v>68</v>
      </c>
      <c r="C71" s="76"/>
      <c r="D71" s="48" t="s">
        <v>11</v>
      </c>
      <c r="E71" s="50" t="s">
        <v>9</v>
      </c>
      <c r="F71" s="52" t="s">
        <v>31</v>
      </c>
      <c r="G71" s="46" t="s">
        <v>32</v>
      </c>
      <c r="H71" s="46" t="s">
        <v>9</v>
      </c>
      <c r="I71" s="46" t="s">
        <v>10</v>
      </c>
      <c r="J71" s="49">
        <v>660</v>
      </c>
      <c r="K71" s="29">
        <f>0</f>
        <v>0</v>
      </c>
      <c r="L71" s="28">
        <f t="shared" si="2"/>
        <v>0</v>
      </c>
      <c r="M71" s="27" t="str">
        <f t="shared" si="3"/>
        <v>OK</v>
      </c>
      <c r="N71" s="24"/>
      <c r="O71" s="24"/>
      <c r="P71" s="24"/>
      <c r="Q71" s="24"/>
      <c r="R71" s="26"/>
      <c r="S71" s="26"/>
      <c r="T71" s="26"/>
      <c r="U71" s="24"/>
      <c r="V71" s="24"/>
      <c r="W71" s="24"/>
      <c r="X71" s="24"/>
      <c r="Y71" s="24"/>
      <c r="Z71" s="24"/>
      <c r="AA71" s="24"/>
    </row>
    <row r="72" spans="1:27" ht="30" customHeight="1" x14ac:dyDescent="0.25">
      <c r="A72" s="79"/>
      <c r="B72" s="46">
        <v>69</v>
      </c>
      <c r="C72" s="76"/>
      <c r="D72" s="48" t="s">
        <v>12</v>
      </c>
      <c r="E72" s="50" t="s">
        <v>9</v>
      </c>
      <c r="F72" s="52" t="s">
        <v>31</v>
      </c>
      <c r="G72" s="46" t="s">
        <v>32</v>
      </c>
      <c r="H72" s="46" t="s">
        <v>9</v>
      </c>
      <c r="I72" s="46" t="s">
        <v>10</v>
      </c>
      <c r="J72" s="49">
        <v>760</v>
      </c>
      <c r="K72" s="29">
        <f>0</f>
        <v>0</v>
      </c>
      <c r="L72" s="28">
        <f t="shared" si="2"/>
        <v>0</v>
      </c>
      <c r="M72" s="27" t="str">
        <f t="shared" si="3"/>
        <v>OK</v>
      </c>
      <c r="N72" s="24"/>
      <c r="O72" s="24"/>
      <c r="P72" s="24"/>
      <c r="Q72" s="24"/>
      <c r="R72" s="26"/>
      <c r="S72" s="26"/>
      <c r="T72" s="26"/>
      <c r="U72" s="24"/>
      <c r="V72" s="24"/>
      <c r="W72" s="24"/>
      <c r="X72" s="24"/>
      <c r="Y72" s="24"/>
      <c r="Z72" s="24"/>
      <c r="AA72" s="24"/>
    </row>
    <row r="73" spans="1:27" ht="30" customHeight="1" x14ac:dyDescent="0.25">
      <c r="A73" s="79"/>
      <c r="B73" s="46">
        <v>70</v>
      </c>
      <c r="C73" s="76"/>
      <c r="D73" s="48" t="s">
        <v>13</v>
      </c>
      <c r="E73" s="50" t="s">
        <v>9</v>
      </c>
      <c r="F73" s="52" t="s">
        <v>31</v>
      </c>
      <c r="G73" s="46" t="s">
        <v>32</v>
      </c>
      <c r="H73" s="46" t="s">
        <v>37</v>
      </c>
      <c r="I73" s="46" t="s">
        <v>10</v>
      </c>
      <c r="J73" s="49">
        <v>70</v>
      </c>
      <c r="K73" s="29">
        <f>0</f>
        <v>0</v>
      </c>
      <c r="L73" s="28">
        <f t="shared" si="2"/>
        <v>0</v>
      </c>
      <c r="M73" s="27" t="str">
        <f t="shared" si="3"/>
        <v>OK</v>
      </c>
      <c r="N73" s="24"/>
      <c r="O73" s="24"/>
      <c r="P73" s="24"/>
      <c r="Q73" s="24"/>
      <c r="R73" s="26"/>
      <c r="S73" s="26"/>
      <c r="T73" s="26"/>
      <c r="U73" s="24"/>
      <c r="V73" s="24"/>
      <c r="W73" s="24"/>
      <c r="X73" s="24"/>
      <c r="Y73" s="24"/>
      <c r="Z73" s="24"/>
      <c r="AA73" s="24"/>
    </row>
    <row r="74" spans="1:27" ht="30" customHeight="1" x14ac:dyDescent="0.25">
      <c r="A74" s="79"/>
      <c r="B74" s="46">
        <v>71</v>
      </c>
      <c r="C74" s="76"/>
      <c r="D74" s="48" t="s">
        <v>161</v>
      </c>
      <c r="E74" s="50" t="s">
        <v>9</v>
      </c>
      <c r="F74" s="52" t="s">
        <v>31</v>
      </c>
      <c r="G74" s="46" t="s">
        <v>32</v>
      </c>
      <c r="H74" s="46" t="s">
        <v>37</v>
      </c>
      <c r="I74" s="46" t="s">
        <v>10</v>
      </c>
      <c r="J74" s="49">
        <v>75</v>
      </c>
      <c r="K74" s="29">
        <f>0</f>
        <v>0</v>
      </c>
      <c r="L74" s="28">
        <f t="shared" si="2"/>
        <v>0</v>
      </c>
      <c r="M74" s="27" t="str">
        <f t="shared" si="3"/>
        <v>OK</v>
      </c>
      <c r="N74" s="24"/>
      <c r="O74" s="24"/>
      <c r="P74" s="24"/>
      <c r="Q74" s="24"/>
      <c r="R74" s="26"/>
      <c r="S74" s="26"/>
      <c r="T74" s="26"/>
      <c r="U74" s="24"/>
      <c r="V74" s="24"/>
      <c r="W74" s="24"/>
      <c r="X74" s="24"/>
      <c r="Y74" s="24"/>
      <c r="Z74" s="24"/>
      <c r="AA74" s="24"/>
    </row>
    <row r="75" spans="1:27" ht="30" customHeight="1" x14ac:dyDescent="0.25">
      <c r="A75" s="79"/>
      <c r="B75" s="46">
        <v>72</v>
      </c>
      <c r="C75" s="76"/>
      <c r="D75" s="48" t="s">
        <v>14</v>
      </c>
      <c r="E75" s="50" t="s">
        <v>9</v>
      </c>
      <c r="F75" s="52" t="s">
        <v>31</v>
      </c>
      <c r="G75" s="46" t="s">
        <v>32</v>
      </c>
      <c r="H75" s="46" t="s">
        <v>37</v>
      </c>
      <c r="I75" s="46" t="s">
        <v>10</v>
      </c>
      <c r="J75" s="49">
        <v>80</v>
      </c>
      <c r="K75" s="29">
        <f>0</f>
        <v>0</v>
      </c>
      <c r="L75" s="28">
        <f t="shared" si="2"/>
        <v>0</v>
      </c>
      <c r="M75" s="27" t="str">
        <f t="shared" si="3"/>
        <v>OK</v>
      </c>
      <c r="N75" s="24"/>
      <c r="O75" s="24"/>
      <c r="P75" s="24"/>
      <c r="Q75" s="24"/>
      <c r="R75" s="26"/>
      <c r="S75" s="26"/>
      <c r="T75" s="26"/>
      <c r="U75" s="24"/>
      <c r="V75" s="24"/>
      <c r="W75" s="24"/>
      <c r="X75" s="24"/>
      <c r="Y75" s="24"/>
      <c r="Z75" s="24"/>
      <c r="AA75" s="24"/>
    </row>
    <row r="76" spans="1:27" ht="30" customHeight="1" x14ac:dyDescent="0.25">
      <c r="A76" s="79"/>
      <c r="B76" s="46">
        <v>73</v>
      </c>
      <c r="C76" s="76"/>
      <c r="D76" s="48" t="s">
        <v>162</v>
      </c>
      <c r="E76" s="50" t="s">
        <v>9</v>
      </c>
      <c r="F76" s="52" t="s">
        <v>31</v>
      </c>
      <c r="G76" s="46" t="s">
        <v>32</v>
      </c>
      <c r="H76" s="46" t="s">
        <v>9</v>
      </c>
      <c r="I76" s="46" t="s">
        <v>10</v>
      </c>
      <c r="J76" s="49">
        <v>150</v>
      </c>
      <c r="K76" s="29">
        <f>0</f>
        <v>0</v>
      </c>
      <c r="L76" s="28">
        <f t="shared" si="2"/>
        <v>0</v>
      </c>
      <c r="M76" s="27" t="str">
        <f t="shared" si="3"/>
        <v>OK</v>
      </c>
      <c r="N76" s="24"/>
      <c r="O76" s="24"/>
      <c r="P76" s="24"/>
      <c r="Q76" s="24"/>
      <c r="R76" s="26"/>
      <c r="S76" s="26"/>
      <c r="T76" s="26"/>
      <c r="U76" s="24"/>
      <c r="V76" s="24"/>
      <c r="W76" s="24"/>
      <c r="X76" s="24"/>
      <c r="Y76" s="24"/>
      <c r="Z76" s="24"/>
      <c r="AA76" s="24"/>
    </row>
    <row r="77" spans="1:27" ht="30" customHeight="1" x14ac:dyDescent="0.25">
      <c r="A77" s="79"/>
      <c r="B77" s="46">
        <v>74</v>
      </c>
      <c r="C77" s="76"/>
      <c r="D77" s="48" t="s">
        <v>33</v>
      </c>
      <c r="E77" s="50" t="s">
        <v>9</v>
      </c>
      <c r="F77" s="52" t="s">
        <v>31</v>
      </c>
      <c r="G77" s="46" t="s">
        <v>32</v>
      </c>
      <c r="H77" s="46" t="s">
        <v>9</v>
      </c>
      <c r="I77" s="46" t="s">
        <v>10</v>
      </c>
      <c r="J77" s="49">
        <v>150</v>
      </c>
      <c r="K77" s="29">
        <f>0</f>
        <v>0</v>
      </c>
      <c r="L77" s="28">
        <f t="shared" si="2"/>
        <v>0</v>
      </c>
      <c r="M77" s="27" t="str">
        <f t="shared" si="3"/>
        <v>OK</v>
      </c>
      <c r="N77" s="24"/>
      <c r="O77" s="24"/>
      <c r="P77" s="24"/>
      <c r="Q77" s="24"/>
      <c r="R77" s="26"/>
      <c r="S77" s="26"/>
      <c r="T77" s="26"/>
      <c r="U77" s="24"/>
      <c r="V77" s="24"/>
      <c r="W77" s="24"/>
      <c r="X77" s="24"/>
      <c r="Y77" s="24"/>
      <c r="Z77" s="24"/>
      <c r="AA77" s="24"/>
    </row>
    <row r="78" spans="1:27" ht="30" customHeight="1" x14ac:dyDescent="0.25">
      <c r="A78" s="80"/>
      <c r="B78" s="46">
        <v>75</v>
      </c>
      <c r="C78" s="77"/>
      <c r="D78" s="48" t="s">
        <v>170</v>
      </c>
      <c r="E78" s="50" t="s">
        <v>9</v>
      </c>
      <c r="F78" s="52" t="s">
        <v>31</v>
      </c>
      <c r="G78" s="46" t="s">
        <v>32</v>
      </c>
      <c r="H78" s="46" t="s">
        <v>9</v>
      </c>
      <c r="I78" s="46" t="s">
        <v>10</v>
      </c>
      <c r="J78" s="49">
        <v>300</v>
      </c>
      <c r="K78" s="29">
        <f>0</f>
        <v>0</v>
      </c>
      <c r="L78" s="28">
        <f t="shared" si="2"/>
        <v>0</v>
      </c>
      <c r="M78" s="27" t="str">
        <f t="shared" si="3"/>
        <v>OK</v>
      </c>
      <c r="N78" s="24"/>
      <c r="O78" s="24"/>
      <c r="P78" s="24"/>
      <c r="Q78" s="24"/>
      <c r="R78" s="26"/>
      <c r="S78" s="26"/>
      <c r="T78" s="26"/>
      <c r="U78" s="24"/>
      <c r="V78" s="24"/>
      <c r="W78" s="24"/>
      <c r="X78" s="24"/>
      <c r="Y78" s="24"/>
      <c r="Z78" s="24"/>
      <c r="AA78" s="24"/>
    </row>
    <row r="79" spans="1:27" ht="30" customHeight="1" x14ac:dyDescent="0.25">
      <c r="A79" s="68" t="s">
        <v>171</v>
      </c>
      <c r="B79" s="39">
        <v>76</v>
      </c>
      <c r="C79" s="65" t="s">
        <v>36</v>
      </c>
      <c r="D79" s="36" t="s">
        <v>8</v>
      </c>
      <c r="E79" s="43" t="s">
        <v>9</v>
      </c>
      <c r="F79" s="45" t="s">
        <v>31</v>
      </c>
      <c r="G79" s="39" t="s">
        <v>32</v>
      </c>
      <c r="H79" s="39" t="s">
        <v>9</v>
      </c>
      <c r="I79" s="39" t="s">
        <v>10</v>
      </c>
      <c r="J79" s="38">
        <v>1001</v>
      </c>
      <c r="K79" s="29">
        <f>0</f>
        <v>0</v>
      </c>
      <c r="L79" s="28">
        <f t="shared" si="2"/>
        <v>0</v>
      </c>
      <c r="M79" s="27" t="str">
        <f t="shared" si="3"/>
        <v>OK</v>
      </c>
      <c r="N79" s="24"/>
      <c r="O79" s="24"/>
      <c r="P79" s="24"/>
      <c r="Q79" s="24"/>
      <c r="R79" s="26"/>
      <c r="S79" s="26"/>
      <c r="T79" s="26"/>
      <c r="U79" s="24"/>
      <c r="V79" s="24"/>
      <c r="W79" s="24"/>
      <c r="X79" s="24"/>
      <c r="Y79" s="24"/>
      <c r="Z79" s="24"/>
      <c r="AA79" s="24"/>
    </row>
    <row r="80" spans="1:27" ht="30" customHeight="1" x14ac:dyDescent="0.25">
      <c r="A80" s="69"/>
      <c r="B80" s="39">
        <v>77</v>
      </c>
      <c r="C80" s="66"/>
      <c r="D80" s="36" t="s">
        <v>13</v>
      </c>
      <c r="E80" s="43" t="s">
        <v>9</v>
      </c>
      <c r="F80" s="45" t="s">
        <v>31</v>
      </c>
      <c r="G80" s="39" t="s">
        <v>32</v>
      </c>
      <c r="H80" s="39" t="s">
        <v>37</v>
      </c>
      <c r="I80" s="39" t="s">
        <v>10</v>
      </c>
      <c r="J80" s="38">
        <v>130</v>
      </c>
      <c r="K80" s="29">
        <f>0</f>
        <v>0</v>
      </c>
      <c r="L80" s="28">
        <f t="shared" si="2"/>
        <v>0</v>
      </c>
      <c r="M80" s="27" t="str">
        <f t="shared" si="3"/>
        <v>OK</v>
      </c>
      <c r="N80" s="24"/>
      <c r="O80" s="24"/>
      <c r="P80" s="24"/>
      <c r="Q80" s="24"/>
      <c r="R80" s="26"/>
      <c r="S80" s="26"/>
      <c r="T80" s="26"/>
      <c r="U80" s="24"/>
      <c r="V80" s="24"/>
      <c r="W80" s="24"/>
      <c r="X80" s="24"/>
      <c r="Y80" s="24"/>
      <c r="Z80" s="24"/>
      <c r="AA80" s="24"/>
    </row>
    <row r="81" spans="1:27" ht="30" customHeight="1" x14ac:dyDescent="0.25">
      <c r="A81" s="70"/>
      <c r="B81" s="39">
        <v>78</v>
      </c>
      <c r="C81" s="67"/>
      <c r="D81" s="36" t="s">
        <v>162</v>
      </c>
      <c r="E81" s="43" t="s">
        <v>9</v>
      </c>
      <c r="F81" s="45" t="s">
        <v>31</v>
      </c>
      <c r="G81" s="39" t="s">
        <v>32</v>
      </c>
      <c r="H81" s="39" t="s">
        <v>9</v>
      </c>
      <c r="I81" s="39" t="s">
        <v>10</v>
      </c>
      <c r="J81" s="38">
        <v>200</v>
      </c>
      <c r="K81" s="29">
        <f>0</f>
        <v>0</v>
      </c>
      <c r="L81" s="28">
        <f t="shared" si="2"/>
        <v>0</v>
      </c>
      <c r="M81" s="27" t="str">
        <f t="shared" si="3"/>
        <v>OK</v>
      </c>
      <c r="N81" s="24"/>
      <c r="O81" s="24"/>
      <c r="P81" s="24"/>
      <c r="Q81" s="24"/>
      <c r="R81" s="26"/>
      <c r="S81" s="26"/>
      <c r="T81" s="26"/>
      <c r="U81" s="24"/>
      <c r="V81" s="24"/>
      <c r="W81" s="24"/>
      <c r="X81" s="24"/>
      <c r="Y81" s="24"/>
      <c r="Z81" s="24"/>
      <c r="AA81" s="24"/>
    </row>
    <row r="82" spans="1:27" ht="15.75" thickBot="1" x14ac:dyDescent="0.3">
      <c r="K82" s="4">
        <f>SUM(K4:K81)</f>
        <v>1635</v>
      </c>
      <c r="N82" s="32">
        <f t="shared" ref="N82:AA82" si="4">SUMPRODUCT($J$4:$J$81,N4:N81)</f>
        <v>0</v>
      </c>
      <c r="O82" s="32">
        <f t="shared" si="4"/>
        <v>0</v>
      </c>
      <c r="P82" s="32">
        <f t="shared" si="4"/>
        <v>0</v>
      </c>
      <c r="Q82" s="32">
        <f t="shared" si="4"/>
        <v>0</v>
      </c>
      <c r="R82" s="32">
        <f t="shared" si="4"/>
        <v>0</v>
      </c>
      <c r="S82" s="32">
        <f t="shared" si="4"/>
        <v>0</v>
      </c>
      <c r="T82" s="32">
        <f t="shared" si="4"/>
        <v>0</v>
      </c>
      <c r="U82" s="32">
        <f t="shared" si="4"/>
        <v>0</v>
      </c>
      <c r="V82" s="32">
        <f t="shared" si="4"/>
        <v>0</v>
      </c>
      <c r="W82" s="32">
        <f t="shared" si="4"/>
        <v>0</v>
      </c>
      <c r="X82" s="32">
        <f t="shared" si="4"/>
        <v>0</v>
      </c>
      <c r="Y82" s="32">
        <f t="shared" si="4"/>
        <v>0</v>
      </c>
      <c r="Z82" s="32">
        <f t="shared" si="4"/>
        <v>0</v>
      </c>
      <c r="AA82" s="32">
        <f t="shared" si="4"/>
        <v>0</v>
      </c>
    </row>
    <row r="83" spans="1:27" ht="15" x14ac:dyDescent="0.25">
      <c r="D83" s="33" t="s">
        <v>57</v>
      </c>
    </row>
    <row r="84" spans="1:27" ht="15" x14ac:dyDescent="0.25">
      <c r="D84" s="34" t="s">
        <v>58</v>
      </c>
    </row>
    <row r="85" spans="1:27" ht="15.75" thickBot="1" x14ac:dyDescent="0.3">
      <c r="D85" s="35" t="s">
        <v>59</v>
      </c>
    </row>
    <row r="86" spans="1:27" ht="15" x14ac:dyDescent="0.25"/>
    <row r="87" spans="1:27" ht="15" x14ac:dyDescent="0.25"/>
    <row r="88" spans="1:27" ht="15" x14ac:dyDescent="0.25"/>
    <row r="89" spans="1:27" ht="15" x14ac:dyDescent="0.25"/>
    <row r="90" spans="1:27" ht="15" x14ac:dyDescent="0.25"/>
    <row r="91" spans="1:27" ht="15" x14ac:dyDescent="0.25"/>
    <row r="92" spans="1:27" ht="15" x14ac:dyDescent="0.25"/>
  </sheetData>
  <customSheetViews>
    <customSheetView guid="{621D8238-5429-498F-AC6E-560DC77BBC2F}" scale="70" topLeftCell="D1">
      <selection activeCell="L22" sqref="L22"/>
      <colBreaks count="1" manualBreakCount="1">
        <brk id="17" max="1048575" man="1"/>
      </colBreaks>
      <pageMargins left="0.511811024" right="0.511811024" top="0.78740157499999996" bottom="0.78740157499999996" header="0.31496062000000002" footer="0.31496062000000002"/>
      <pageSetup paperSize="9" scale="60" orientation="landscape" r:id="rId1"/>
    </customSheetView>
    <customSheetView guid="{4F310B60-E7C4-463C-82E5-32855552E117}" scale="106" topLeftCell="E11">
      <selection activeCell="K12" sqref="K12"/>
      <colBreaks count="1" manualBreakCount="1">
        <brk id="17" max="1048575" man="1"/>
      </colBreaks>
      <pageMargins left="0.511811024" right="0.511811024" top="0.78740157499999996" bottom="0.78740157499999996" header="0.31496062000000002" footer="0.31496062000000002"/>
      <pageSetup paperSize="9" scale="60" orientation="landscape" r:id="rId2"/>
    </customSheetView>
    <customSheetView guid="{29377F80-2479-4EEE-B758-5B51FB237957}" scale="96" topLeftCell="A19">
      <selection activeCell="K27" sqref="K27"/>
      <colBreaks count="1" manualBreakCount="1">
        <brk id="17" max="1048575" man="1"/>
      </colBreaks>
      <pageMargins left="0.511811024" right="0.511811024" top="0.78740157499999996" bottom="0.78740157499999996" header="0.31496062000000002" footer="0.31496062000000002"/>
      <pageSetup paperSize="9" scale="60" orientation="landscape" r:id="rId3"/>
    </customSheetView>
    <customSheetView guid="{B9C3DAFA-017A-49F7-AED8-93B14E732368}" scale="96" topLeftCell="A34">
      <selection activeCell="G40" sqref="G40"/>
      <colBreaks count="1" manualBreakCount="1">
        <brk id="17" max="1048575" man="1"/>
      </colBreaks>
      <pageMargins left="0.511811024" right="0.511811024" top="0.78740157499999996" bottom="0.78740157499999996" header="0.31496062000000002" footer="0.31496062000000002"/>
      <pageSetup paperSize="9" scale="60" orientation="landscape" r:id="rId4"/>
    </customSheetView>
  </customSheetViews>
  <mergeCells count="29">
    <mergeCell ref="C79:C81"/>
    <mergeCell ref="A79:A81"/>
    <mergeCell ref="C49:C59"/>
    <mergeCell ref="A49:A59"/>
    <mergeCell ref="C60:C68"/>
    <mergeCell ref="A60:A68"/>
    <mergeCell ref="C69:C78"/>
    <mergeCell ref="A69:A78"/>
    <mergeCell ref="T1:T2"/>
    <mergeCell ref="U1:U2"/>
    <mergeCell ref="N1:N2"/>
    <mergeCell ref="O1:O2"/>
    <mergeCell ref="Q1:Q2"/>
    <mergeCell ref="R1:R2"/>
    <mergeCell ref="S1:S2"/>
    <mergeCell ref="P1:P2"/>
    <mergeCell ref="D1:J1"/>
    <mergeCell ref="A2:J2"/>
    <mergeCell ref="K2:M2"/>
    <mergeCell ref="C38:C48"/>
    <mergeCell ref="A38:A48"/>
    <mergeCell ref="K1:M1"/>
    <mergeCell ref="A1:C1"/>
    <mergeCell ref="V1:V2"/>
    <mergeCell ref="AA1:AA2"/>
    <mergeCell ref="W1:W2"/>
    <mergeCell ref="X1:X2"/>
    <mergeCell ref="Y1:Y2"/>
    <mergeCell ref="Z1:Z2"/>
  </mergeCells>
  <conditionalFormatting sqref="M1 M3:M1048576">
    <cfRule type="cellIs" dxfId="31" priority="4" operator="equal">
      <formula>"ATENÇÃO"</formula>
    </cfRule>
  </conditionalFormatting>
  <conditionalFormatting sqref="N4:AA81">
    <cfRule type="cellIs" dxfId="30" priority="1" operator="greaterThan">
      <formula>0</formula>
    </cfRule>
  </conditionalFormatting>
  <pageMargins left="0.511811024" right="0.511811024" top="0.78740157499999996" bottom="0.78740157499999996" header="0.31496062000000002" footer="0.31496062000000002"/>
  <pageSetup paperSize="9" scale="60" orientation="landscape" r:id="rId5"/>
  <colBreaks count="1" manualBreakCount="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zoomScale="80" zoomScaleNormal="80" workbookViewId="0">
      <selection activeCell="K81" sqref="K81"/>
    </sheetView>
  </sheetViews>
  <sheetFormatPr defaultColWidth="9.7109375" defaultRowHeight="30" customHeight="1" x14ac:dyDescent="0.25"/>
  <cols>
    <col min="1" max="1" width="6.140625" style="1" customWidth="1"/>
    <col min="2" max="2" width="6.5703125" style="1" customWidth="1"/>
    <col min="3" max="3" width="37.85546875" style="1" customWidth="1"/>
    <col min="4" max="4" width="31.5703125" style="3" customWidth="1"/>
    <col min="5" max="5" width="16.140625" style="1" customWidth="1"/>
    <col min="6" max="7" width="8.5703125" style="1" customWidth="1"/>
    <col min="8" max="8" width="8.28515625" style="1" customWidth="1"/>
    <col min="9" max="9" width="12.7109375" style="1" customWidth="1"/>
    <col min="10" max="10" width="12.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9.950000000000003" customHeight="1" x14ac:dyDescent="0.25">
      <c r="A1" s="72" t="s">
        <v>56</v>
      </c>
      <c r="B1" s="73"/>
      <c r="C1" s="74"/>
      <c r="D1" s="59" t="s">
        <v>52</v>
      </c>
      <c r="E1" s="60"/>
      <c r="F1" s="60"/>
      <c r="G1" s="60"/>
      <c r="H1" s="60"/>
      <c r="I1" s="60"/>
      <c r="J1" s="61"/>
      <c r="K1" s="71" t="s">
        <v>53</v>
      </c>
      <c r="L1" s="71"/>
      <c r="M1" s="71"/>
      <c r="N1" s="57" t="s">
        <v>55</v>
      </c>
      <c r="O1" s="57" t="s">
        <v>55</v>
      </c>
      <c r="P1" s="57" t="s">
        <v>55</v>
      </c>
      <c r="Q1" s="57" t="s">
        <v>55</v>
      </c>
      <c r="R1" s="57" t="s">
        <v>55</v>
      </c>
      <c r="S1" s="57" t="s">
        <v>55</v>
      </c>
      <c r="T1" s="57" t="s">
        <v>55</v>
      </c>
      <c r="U1" s="57" t="s">
        <v>55</v>
      </c>
      <c r="V1" s="57" t="s">
        <v>55</v>
      </c>
      <c r="W1" s="57" t="s">
        <v>55</v>
      </c>
      <c r="X1" s="57" t="s">
        <v>55</v>
      </c>
      <c r="Y1" s="57" t="s">
        <v>55</v>
      </c>
      <c r="Z1" s="57" t="s">
        <v>55</v>
      </c>
      <c r="AA1" s="57" t="s">
        <v>55</v>
      </c>
    </row>
    <row r="2" spans="1:27" ht="24.95" customHeight="1" x14ac:dyDescent="0.25">
      <c r="A2" s="59" t="s">
        <v>46</v>
      </c>
      <c r="B2" s="60"/>
      <c r="C2" s="60"/>
      <c r="D2" s="60"/>
      <c r="E2" s="60"/>
      <c r="F2" s="60"/>
      <c r="G2" s="60"/>
      <c r="H2" s="60"/>
      <c r="I2" s="60"/>
      <c r="J2" s="61"/>
      <c r="K2" s="62" t="s">
        <v>66</v>
      </c>
      <c r="L2" s="63"/>
      <c r="M2" s="64"/>
      <c r="N2" s="58"/>
      <c r="O2" s="58"/>
      <c r="P2" s="58"/>
      <c r="Q2" s="58"/>
      <c r="R2" s="58"/>
      <c r="S2" s="58"/>
      <c r="T2" s="58"/>
      <c r="U2" s="58"/>
      <c r="V2" s="58"/>
      <c r="W2" s="58"/>
      <c r="X2" s="58"/>
      <c r="Y2" s="58"/>
      <c r="Z2" s="58"/>
      <c r="AA2" s="58"/>
    </row>
    <row r="3" spans="1:27" s="3" customFormat="1" ht="30" customHeight="1" x14ac:dyDescent="0.2">
      <c r="A3" s="7" t="s">
        <v>3</v>
      </c>
      <c r="B3" s="7" t="s">
        <v>60</v>
      </c>
      <c r="C3" s="7" t="s">
        <v>61</v>
      </c>
      <c r="D3" s="8" t="s">
        <v>62</v>
      </c>
      <c r="E3" s="8" t="s">
        <v>63</v>
      </c>
      <c r="F3" s="8" t="s">
        <v>21</v>
      </c>
      <c r="G3" s="8" t="s">
        <v>22</v>
      </c>
      <c r="H3" s="8" t="s">
        <v>64</v>
      </c>
      <c r="I3" s="8" t="s">
        <v>65</v>
      </c>
      <c r="J3" s="9" t="s">
        <v>54</v>
      </c>
      <c r="K3" s="10" t="s">
        <v>4</v>
      </c>
      <c r="L3" s="11" t="s">
        <v>0</v>
      </c>
      <c r="M3" s="7" t="s">
        <v>2</v>
      </c>
      <c r="N3" s="25" t="s">
        <v>1</v>
      </c>
      <c r="O3" s="25" t="s">
        <v>1</v>
      </c>
      <c r="P3" s="25" t="s">
        <v>1</v>
      </c>
      <c r="Q3" s="25" t="s">
        <v>1</v>
      </c>
      <c r="R3" s="25" t="s">
        <v>1</v>
      </c>
      <c r="S3" s="25" t="s">
        <v>1</v>
      </c>
      <c r="T3" s="25" t="s">
        <v>1</v>
      </c>
      <c r="U3" s="25" t="s">
        <v>1</v>
      </c>
      <c r="V3" s="25" t="s">
        <v>1</v>
      </c>
      <c r="W3" s="25" t="s">
        <v>1</v>
      </c>
      <c r="X3" s="25" t="s">
        <v>1</v>
      </c>
      <c r="Y3" s="25" t="s">
        <v>1</v>
      </c>
      <c r="Z3" s="25" t="s">
        <v>1</v>
      </c>
      <c r="AA3" s="25" t="s">
        <v>1</v>
      </c>
    </row>
    <row r="4" spans="1:27" ht="30" customHeight="1" x14ac:dyDescent="0.25">
      <c r="A4" s="39">
        <v>1</v>
      </c>
      <c r="B4" s="39">
        <v>1</v>
      </c>
      <c r="C4" s="37" t="s">
        <v>67</v>
      </c>
      <c r="D4" s="36" t="s">
        <v>68</v>
      </c>
      <c r="E4" s="37" t="s">
        <v>69</v>
      </c>
      <c r="F4" s="37" t="s">
        <v>23</v>
      </c>
      <c r="G4" s="37" t="s">
        <v>70</v>
      </c>
      <c r="H4" s="37" t="s">
        <v>6</v>
      </c>
      <c r="I4" s="37" t="s">
        <v>7</v>
      </c>
      <c r="J4" s="38">
        <v>1670</v>
      </c>
      <c r="K4" s="29">
        <f>0</f>
        <v>0</v>
      </c>
      <c r="L4" s="28">
        <f>K4-SUM(N4:AA4)</f>
        <v>0</v>
      </c>
      <c r="M4" s="27" t="str">
        <f>IF(L4&lt;0,"ATENÇÃO","OK")</f>
        <v>OK</v>
      </c>
      <c r="N4" s="24"/>
      <c r="O4" s="24"/>
      <c r="P4" s="24"/>
      <c r="Q4" s="24"/>
      <c r="R4" s="26"/>
      <c r="S4" s="26"/>
      <c r="T4" s="26"/>
      <c r="U4" s="24"/>
      <c r="V4" s="24"/>
      <c r="W4" s="24"/>
      <c r="X4" s="24"/>
      <c r="Y4" s="24"/>
      <c r="Z4" s="24"/>
      <c r="AA4" s="24"/>
    </row>
    <row r="5" spans="1:27" ht="30" customHeight="1" x14ac:dyDescent="0.25">
      <c r="A5" s="46">
        <v>2</v>
      </c>
      <c r="B5" s="46">
        <v>2</v>
      </c>
      <c r="C5" s="47" t="s">
        <v>71</v>
      </c>
      <c r="D5" s="48" t="s">
        <v>72</v>
      </c>
      <c r="E5" s="47" t="s">
        <v>73</v>
      </c>
      <c r="F5" s="47" t="s">
        <v>23</v>
      </c>
      <c r="G5" s="47" t="s">
        <v>70</v>
      </c>
      <c r="H5" s="47" t="s">
        <v>6</v>
      </c>
      <c r="I5" s="47" t="s">
        <v>7</v>
      </c>
      <c r="J5" s="49">
        <v>1651.67</v>
      </c>
      <c r="K5" s="29">
        <f>4</f>
        <v>4</v>
      </c>
      <c r="L5" s="28">
        <f t="shared" ref="L5:L68" si="0">K5-SUM(N5:AA5)</f>
        <v>4</v>
      </c>
      <c r="M5" s="27" t="str">
        <f t="shared" ref="M5:M68" si="1">IF(L5&lt;0,"ATENÇÃO","OK")</f>
        <v>OK</v>
      </c>
      <c r="N5" s="24"/>
      <c r="O5" s="24"/>
      <c r="P5" s="24"/>
      <c r="Q5" s="24"/>
      <c r="R5" s="26"/>
      <c r="S5" s="26"/>
      <c r="T5" s="26"/>
      <c r="U5" s="24"/>
      <c r="V5" s="24"/>
      <c r="W5" s="24"/>
      <c r="X5" s="24"/>
      <c r="Y5" s="24"/>
      <c r="Z5" s="24"/>
      <c r="AA5" s="24"/>
    </row>
    <row r="6" spans="1:27" ht="30" customHeight="1" x14ac:dyDescent="0.25">
      <c r="A6" s="39">
        <v>3</v>
      </c>
      <c r="B6" s="39">
        <v>3</v>
      </c>
      <c r="C6" s="37" t="s">
        <v>67</v>
      </c>
      <c r="D6" s="36" t="s">
        <v>74</v>
      </c>
      <c r="E6" s="37" t="s">
        <v>75</v>
      </c>
      <c r="F6" s="37" t="s">
        <v>23</v>
      </c>
      <c r="G6" s="37" t="s">
        <v>76</v>
      </c>
      <c r="H6" s="37" t="s">
        <v>6</v>
      </c>
      <c r="I6" s="37" t="s">
        <v>7</v>
      </c>
      <c r="J6" s="38">
        <v>1802</v>
      </c>
      <c r="K6" s="29">
        <f>0</f>
        <v>0</v>
      </c>
      <c r="L6" s="28">
        <f t="shared" si="0"/>
        <v>0</v>
      </c>
      <c r="M6" s="27" t="str">
        <f t="shared" si="1"/>
        <v>OK</v>
      </c>
      <c r="N6" s="24"/>
      <c r="O6" s="24"/>
      <c r="P6" s="24"/>
      <c r="Q6" s="24"/>
      <c r="R6" s="26"/>
      <c r="S6" s="26"/>
      <c r="T6" s="26"/>
      <c r="U6" s="24"/>
      <c r="V6" s="24"/>
      <c r="W6" s="24"/>
      <c r="X6" s="24"/>
      <c r="Y6" s="24"/>
      <c r="Z6" s="24"/>
      <c r="AA6" s="24"/>
    </row>
    <row r="7" spans="1:27" ht="30" customHeight="1" x14ac:dyDescent="0.25">
      <c r="A7" s="46">
        <v>4</v>
      </c>
      <c r="B7" s="46">
        <v>4</v>
      </c>
      <c r="C7" s="47" t="s">
        <v>71</v>
      </c>
      <c r="D7" s="48" t="s">
        <v>77</v>
      </c>
      <c r="E7" s="47" t="s">
        <v>78</v>
      </c>
      <c r="F7" s="47" t="s">
        <v>23</v>
      </c>
      <c r="G7" s="47" t="s">
        <v>79</v>
      </c>
      <c r="H7" s="47" t="s">
        <v>6</v>
      </c>
      <c r="I7" s="47" t="s">
        <v>7</v>
      </c>
      <c r="J7" s="49">
        <v>1800</v>
      </c>
      <c r="K7" s="29">
        <f>4</f>
        <v>4</v>
      </c>
      <c r="L7" s="28">
        <f t="shared" si="0"/>
        <v>4</v>
      </c>
      <c r="M7" s="27" t="str">
        <f t="shared" si="1"/>
        <v>OK</v>
      </c>
      <c r="N7" s="24"/>
      <c r="O7" s="24"/>
      <c r="P7" s="24"/>
      <c r="Q7" s="24"/>
      <c r="R7" s="26"/>
      <c r="S7" s="26"/>
      <c r="T7" s="26"/>
      <c r="U7" s="24"/>
      <c r="V7" s="24"/>
      <c r="W7" s="24"/>
      <c r="X7" s="24"/>
      <c r="Y7" s="24"/>
      <c r="Z7" s="24"/>
      <c r="AA7" s="24"/>
    </row>
    <row r="8" spans="1:27" ht="30" customHeight="1" x14ac:dyDescent="0.25">
      <c r="A8" s="39">
        <v>5</v>
      </c>
      <c r="B8" s="39">
        <v>5</v>
      </c>
      <c r="C8" s="37" t="s">
        <v>67</v>
      </c>
      <c r="D8" s="36" t="s">
        <v>80</v>
      </c>
      <c r="E8" s="37" t="s">
        <v>81</v>
      </c>
      <c r="F8" s="37" t="s">
        <v>23</v>
      </c>
      <c r="G8" s="37" t="s">
        <v>82</v>
      </c>
      <c r="H8" s="37" t="s">
        <v>6</v>
      </c>
      <c r="I8" s="37" t="s">
        <v>7</v>
      </c>
      <c r="J8" s="38">
        <v>2686</v>
      </c>
      <c r="K8" s="29">
        <f>0</f>
        <v>0</v>
      </c>
      <c r="L8" s="28">
        <f t="shared" si="0"/>
        <v>0</v>
      </c>
      <c r="M8" s="27" t="str">
        <f t="shared" si="1"/>
        <v>OK</v>
      </c>
      <c r="N8" s="24"/>
      <c r="O8" s="24"/>
      <c r="P8" s="24"/>
      <c r="Q8" s="24"/>
      <c r="R8" s="26"/>
      <c r="S8" s="26"/>
      <c r="T8" s="26"/>
      <c r="U8" s="24"/>
      <c r="V8" s="24"/>
      <c r="W8" s="24"/>
      <c r="X8" s="24"/>
      <c r="Y8" s="24"/>
      <c r="Z8" s="24"/>
      <c r="AA8" s="24"/>
    </row>
    <row r="9" spans="1:27" ht="30" customHeight="1" x14ac:dyDescent="0.25">
      <c r="A9" s="46">
        <v>6</v>
      </c>
      <c r="B9" s="46">
        <v>6</v>
      </c>
      <c r="C9" s="47" t="s">
        <v>71</v>
      </c>
      <c r="D9" s="48" t="s">
        <v>83</v>
      </c>
      <c r="E9" s="47" t="s">
        <v>84</v>
      </c>
      <c r="F9" s="47" t="s">
        <v>23</v>
      </c>
      <c r="G9" s="47" t="s">
        <v>24</v>
      </c>
      <c r="H9" s="47" t="s">
        <v>6</v>
      </c>
      <c r="I9" s="47" t="s">
        <v>7</v>
      </c>
      <c r="J9" s="49">
        <v>2821.51</v>
      </c>
      <c r="K9" s="29">
        <f>10</f>
        <v>10</v>
      </c>
      <c r="L9" s="28">
        <f t="shared" si="0"/>
        <v>10</v>
      </c>
      <c r="M9" s="27" t="str">
        <f t="shared" si="1"/>
        <v>OK</v>
      </c>
      <c r="N9" s="24"/>
      <c r="O9" s="24"/>
      <c r="P9" s="24"/>
      <c r="Q9" s="24"/>
      <c r="R9" s="26"/>
      <c r="S9" s="26"/>
      <c r="T9" s="26"/>
      <c r="U9" s="24"/>
      <c r="V9" s="24"/>
      <c r="W9" s="24"/>
      <c r="X9" s="24"/>
      <c r="Y9" s="24"/>
      <c r="Z9" s="24"/>
      <c r="AA9" s="24"/>
    </row>
    <row r="10" spans="1:27" ht="30" customHeight="1" x14ac:dyDescent="0.25">
      <c r="A10" s="39">
        <v>7</v>
      </c>
      <c r="B10" s="39">
        <v>7</v>
      </c>
      <c r="C10" s="37" t="s">
        <v>67</v>
      </c>
      <c r="D10" s="36" t="s">
        <v>85</v>
      </c>
      <c r="E10" s="37" t="s">
        <v>86</v>
      </c>
      <c r="F10" s="37" t="s">
        <v>23</v>
      </c>
      <c r="G10" s="37" t="s">
        <v>24</v>
      </c>
      <c r="H10" s="37" t="s">
        <v>6</v>
      </c>
      <c r="I10" s="37" t="s">
        <v>7</v>
      </c>
      <c r="J10" s="38">
        <v>7446</v>
      </c>
      <c r="K10" s="29">
        <f>0</f>
        <v>0</v>
      </c>
      <c r="L10" s="28">
        <f t="shared" si="0"/>
        <v>0</v>
      </c>
      <c r="M10" s="27" t="str">
        <f t="shared" si="1"/>
        <v>OK</v>
      </c>
      <c r="N10" s="24"/>
      <c r="O10" s="24"/>
      <c r="P10" s="24"/>
      <c r="Q10" s="24"/>
      <c r="R10" s="26"/>
      <c r="S10" s="26"/>
      <c r="T10" s="26"/>
      <c r="U10" s="24"/>
      <c r="V10" s="24"/>
      <c r="W10" s="24"/>
      <c r="X10" s="24"/>
      <c r="Y10" s="24"/>
      <c r="Z10" s="24"/>
      <c r="AA10" s="24"/>
    </row>
    <row r="11" spans="1:27" ht="30" customHeight="1" x14ac:dyDescent="0.25">
      <c r="A11" s="46">
        <v>8</v>
      </c>
      <c r="B11" s="46">
        <v>8</v>
      </c>
      <c r="C11" s="47" t="s">
        <v>67</v>
      </c>
      <c r="D11" s="48" t="s">
        <v>87</v>
      </c>
      <c r="E11" s="47" t="s">
        <v>86</v>
      </c>
      <c r="F11" s="47" t="s">
        <v>23</v>
      </c>
      <c r="G11" s="47" t="s">
        <v>24</v>
      </c>
      <c r="H11" s="47" t="s">
        <v>6</v>
      </c>
      <c r="I11" s="47" t="s">
        <v>7</v>
      </c>
      <c r="J11" s="49">
        <v>7375</v>
      </c>
      <c r="K11" s="29">
        <f>0</f>
        <v>0</v>
      </c>
      <c r="L11" s="28">
        <f t="shared" si="0"/>
        <v>0</v>
      </c>
      <c r="M11" s="27" t="str">
        <f t="shared" si="1"/>
        <v>OK</v>
      </c>
      <c r="N11" s="24"/>
      <c r="O11" s="24"/>
      <c r="P11" s="24"/>
      <c r="Q11" s="24"/>
      <c r="R11" s="26"/>
      <c r="S11" s="26"/>
      <c r="T11" s="26"/>
      <c r="U11" s="24"/>
      <c r="V11" s="24"/>
      <c r="W11" s="24"/>
      <c r="X11" s="24"/>
      <c r="Y11" s="24"/>
      <c r="Z11" s="24"/>
      <c r="AA11" s="24"/>
    </row>
    <row r="12" spans="1:27" ht="30" customHeight="1" x14ac:dyDescent="0.25">
      <c r="A12" s="39">
        <v>9</v>
      </c>
      <c r="B12" s="39">
        <v>9</v>
      </c>
      <c r="C12" s="37" t="s">
        <v>88</v>
      </c>
      <c r="D12" s="36" t="s">
        <v>89</v>
      </c>
      <c r="E12" s="37" t="s">
        <v>90</v>
      </c>
      <c r="F12" s="37" t="s">
        <v>23</v>
      </c>
      <c r="G12" s="37" t="s">
        <v>25</v>
      </c>
      <c r="H12" s="37" t="s">
        <v>6</v>
      </c>
      <c r="I12" s="37" t="s">
        <v>7</v>
      </c>
      <c r="J12" s="38">
        <v>6213.51</v>
      </c>
      <c r="K12" s="29">
        <f>0</f>
        <v>0</v>
      </c>
      <c r="L12" s="28">
        <f t="shared" si="0"/>
        <v>0</v>
      </c>
      <c r="M12" s="27" t="str">
        <f t="shared" si="1"/>
        <v>OK</v>
      </c>
      <c r="N12" s="24"/>
      <c r="O12" s="24"/>
      <c r="P12" s="24"/>
      <c r="Q12" s="24"/>
      <c r="R12" s="30"/>
      <c r="S12" s="26"/>
      <c r="T12" s="26"/>
      <c r="U12" s="24"/>
      <c r="V12" s="24"/>
      <c r="W12" s="24"/>
      <c r="X12" s="24"/>
      <c r="Y12" s="24"/>
      <c r="Z12" s="24"/>
      <c r="AA12" s="24"/>
    </row>
    <row r="13" spans="1:27" ht="30" customHeight="1" x14ac:dyDescent="0.25">
      <c r="A13" s="46">
        <v>10</v>
      </c>
      <c r="B13" s="46">
        <v>10</v>
      </c>
      <c r="C13" s="47" t="s">
        <v>67</v>
      </c>
      <c r="D13" s="48" t="s">
        <v>91</v>
      </c>
      <c r="E13" s="47" t="s">
        <v>92</v>
      </c>
      <c r="F13" s="47" t="s">
        <v>23</v>
      </c>
      <c r="G13" s="47" t="s">
        <v>25</v>
      </c>
      <c r="H13" s="47" t="s">
        <v>6</v>
      </c>
      <c r="I13" s="47" t="s">
        <v>7</v>
      </c>
      <c r="J13" s="49">
        <v>6689.61</v>
      </c>
      <c r="K13" s="29">
        <f>0</f>
        <v>0</v>
      </c>
      <c r="L13" s="28">
        <f t="shared" si="0"/>
        <v>0</v>
      </c>
      <c r="M13" s="27" t="str">
        <f t="shared" si="1"/>
        <v>OK</v>
      </c>
      <c r="N13" s="24"/>
      <c r="O13" s="24"/>
      <c r="P13" s="24"/>
      <c r="Q13" s="24"/>
      <c r="R13" s="26"/>
      <c r="S13" s="26"/>
      <c r="T13" s="26"/>
      <c r="U13" s="24"/>
      <c r="V13" s="24"/>
      <c r="W13" s="24"/>
      <c r="X13" s="24"/>
      <c r="Y13" s="24"/>
      <c r="Z13" s="24"/>
      <c r="AA13" s="24"/>
    </row>
    <row r="14" spans="1:27" ht="30" customHeight="1" x14ac:dyDescent="0.25">
      <c r="A14" s="39">
        <v>11</v>
      </c>
      <c r="B14" s="39">
        <v>11</v>
      </c>
      <c r="C14" s="37" t="s">
        <v>88</v>
      </c>
      <c r="D14" s="36" t="s">
        <v>93</v>
      </c>
      <c r="E14" s="37" t="s">
        <v>94</v>
      </c>
      <c r="F14" s="39" t="s">
        <v>23</v>
      </c>
      <c r="G14" s="37" t="s">
        <v>25</v>
      </c>
      <c r="H14" s="39" t="s">
        <v>6</v>
      </c>
      <c r="I14" s="37" t="s">
        <v>7</v>
      </c>
      <c r="J14" s="38">
        <v>3445.06</v>
      </c>
      <c r="K14" s="29">
        <f>0</f>
        <v>0</v>
      </c>
      <c r="L14" s="28">
        <f t="shared" si="0"/>
        <v>0</v>
      </c>
      <c r="M14" s="27" t="str">
        <f t="shared" si="1"/>
        <v>OK</v>
      </c>
      <c r="N14" s="24"/>
      <c r="O14" s="24"/>
      <c r="P14" s="24"/>
      <c r="Q14" s="24"/>
      <c r="R14" s="26"/>
      <c r="S14" s="26"/>
      <c r="T14" s="26"/>
      <c r="U14" s="24"/>
      <c r="V14" s="24"/>
      <c r="W14" s="24"/>
      <c r="X14" s="24"/>
      <c r="Y14" s="24"/>
      <c r="Z14" s="24"/>
      <c r="AA14" s="24"/>
    </row>
    <row r="15" spans="1:27" ht="30" customHeight="1" x14ac:dyDescent="0.25">
      <c r="A15" s="46">
        <v>12</v>
      </c>
      <c r="B15" s="46">
        <v>12</v>
      </c>
      <c r="C15" s="47" t="s">
        <v>88</v>
      </c>
      <c r="D15" s="48" t="s">
        <v>95</v>
      </c>
      <c r="E15" s="47" t="s">
        <v>96</v>
      </c>
      <c r="F15" s="46" t="s">
        <v>23</v>
      </c>
      <c r="G15" s="46" t="s">
        <v>25</v>
      </c>
      <c r="H15" s="46" t="s">
        <v>6</v>
      </c>
      <c r="I15" s="47" t="s">
        <v>7</v>
      </c>
      <c r="J15" s="49">
        <v>3617.48</v>
      </c>
      <c r="K15" s="29">
        <f>0</f>
        <v>0</v>
      </c>
      <c r="L15" s="28">
        <f t="shared" si="0"/>
        <v>0</v>
      </c>
      <c r="M15" s="27" t="str">
        <f t="shared" si="1"/>
        <v>OK</v>
      </c>
      <c r="N15" s="24"/>
      <c r="O15" s="24"/>
      <c r="P15" s="24"/>
      <c r="Q15" s="24"/>
      <c r="R15" s="26"/>
      <c r="S15" s="26"/>
      <c r="T15" s="26"/>
      <c r="U15" s="24"/>
      <c r="V15" s="24"/>
      <c r="W15" s="24"/>
      <c r="X15" s="24"/>
      <c r="Y15" s="24"/>
      <c r="Z15" s="24"/>
      <c r="AA15" s="24"/>
    </row>
    <row r="16" spans="1:27" ht="30" customHeight="1" x14ac:dyDescent="0.25">
      <c r="A16" s="39">
        <v>13</v>
      </c>
      <c r="B16" s="39">
        <v>13</v>
      </c>
      <c r="C16" s="37" t="s">
        <v>97</v>
      </c>
      <c r="D16" s="36" t="s">
        <v>98</v>
      </c>
      <c r="E16" s="37" t="s">
        <v>99</v>
      </c>
      <c r="F16" s="39" t="s">
        <v>23</v>
      </c>
      <c r="G16" s="39" t="s">
        <v>25</v>
      </c>
      <c r="H16" s="39" t="s">
        <v>6</v>
      </c>
      <c r="I16" s="37" t="s">
        <v>7</v>
      </c>
      <c r="J16" s="38">
        <v>7453.33</v>
      </c>
      <c r="K16" s="29">
        <f>0</f>
        <v>0</v>
      </c>
      <c r="L16" s="28">
        <f t="shared" si="0"/>
        <v>0</v>
      </c>
      <c r="M16" s="27" t="str">
        <f t="shared" si="1"/>
        <v>OK</v>
      </c>
      <c r="N16" s="24"/>
      <c r="O16" s="24"/>
      <c r="P16" s="24"/>
      <c r="Q16" s="24"/>
      <c r="R16" s="26"/>
      <c r="S16" s="26"/>
      <c r="T16" s="26"/>
      <c r="U16" s="24"/>
      <c r="V16" s="24"/>
      <c r="W16" s="24"/>
      <c r="X16" s="24"/>
      <c r="Y16" s="24"/>
      <c r="Z16" s="24"/>
      <c r="AA16" s="24"/>
    </row>
    <row r="17" spans="1:27" ht="30" customHeight="1" x14ac:dyDescent="0.25">
      <c r="A17" s="46">
        <v>14</v>
      </c>
      <c r="B17" s="46">
        <v>14</v>
      </c>
      <c r="C17" s="47" t="s">
        <v>97</v>
      </c>
      <c r="D17" s="48" t="s">
        <v>100</v>
      </c>
      <c r="E17" s="47" t="s">
        <v>99</v>
      </c>
      <c r="F17" s="47" t="s">
        <v>23</v>
      </c>
      <c r="G17" s="47" t="s">
        <v>25</v>
      </c>
      <c r="H17" s="47" t="s">
        <v>6</v>
      </c>
      <c r="I17" s="47" t="s">
        <v>7</v>
      </c>
      <c r="J17" s="49">
        <v>9561.2000000000007</v>
      </c>
      <c r="K17" s="29">
        <f>0</f>
        <v>0</v>
      </c>
      <c r="L17" s="28">
        <f t="shared" si="0"/>
        <v>0</v>
      </c>
      <c r="M17" s="27" t="str">
        <f t="shared" si="1"/>
        <v>OK</v>
      </c>
      <c r="N17" s="24"/>
      <c r="O17" s="24"/>
      <c r="P17" s="24"/>
      <c r="Q17" s="24"/>
      <c r="R17" s="26"/>
      <c r="S17" s="26"/>
      <c r="T17" s="26"/>
      <c r="U17" s="24"/>
      <c r="V17" s="24"/>
      <c r="W17" s="24"/>
      <c r="X17" s="24"/>
      <c r="Y17" s="24"/>
      <c r="Z17" s="24"/>
      <c r="AA17" s="24"/>
    </row>
    <row r="18" spans="1:27" ht="30" customHeight="1" x14ac:dyDescent="0.25">
      <c r="A18" s="39">
        <v>15</v>
      </c>
      <c r="B18" s="39">
        <v>15</v>
      </c>
      <c r="C18" s="37" t="s">
        <v>67</v>
      </c>
      <c r="D18" s="36" t="s">
        <v>101</v>
      </c>
      <c r="E18" s="37" t="s">
        <v>102</v>
      </c>
      <c r="F18" s="37" t="s">
        <v>23</v>
      </c>
      <c r="G18" s="37" t="s">
        <v>34</v>
      </c>
      <c r="H18" s="37" t="s">
        <v>6</v>
      </c>
      <c r="I18" s="37" t="s">
        <v>7</v>
      </c>
      <c r="J18" s="38">
        <v>7598</v>
      </c>
      <c r="K18" s="29">
        <f>0</f>
        <v>0</v>
      </c>
      <c r="L18" s="28">
        <f t="shared" si="0"/>
        <v>0</v>
      </c>
      <c r="M18" s="27" t="str">
        <f t="shared" si="1"/>
        <v>OK</v>
      </c>
      <c r="N18" s="24"/>
      <c r="O18" s="24"/>
      <c r="P18" s="24"/>
      <c r="Q18" s="24"/>
      <c r="R18" s="26"/>
      <c r="S18" s="26"/>
      <c r="T18" s="26"/>
      <c r="U18" s="24"/>
      <c r="V18" s="24"/>
      <c r="W18" s="24"/>
      <c r="X18" s="24"/>
      <c r="Y18" s="24"/>
      <c r="Z18" s="24"/>
      <c r="AA18" s="24"/>
    </row>
    <row r="19" spans="1:27" ht="30" customHeight="1" x14ac:dyDescent="0.25">
      <c r="A19" s="46">
        <v>16</v>
      </c>
      <c r="B19" s="46">
        <v>16</v>
      </c>
      <c r="C19" s="47" t="s">
        <v>88</v>
      </c>
      <c r="D19" s="48" t="s">
        <v>103</v>
      </c>
      <c r="E19" s="47" t="s">
        <v>104</v>
      </c>
      <c r="F19" s="47" t="s">
        <v>23</v>
      </c>
      <c r="G19" s="47" t="s">
        <v>105</v>
      </c>
      <c r="H19" s="47" t="s">
        <v>6</v>
      </c>
      <c r="I19" s="47" t="s">
        <v>7</v>
      </c>
      <c r="J19" s="49">
        <v>4540.34</v>
      </c>
      <c r="K19" s="29">
        <f>0</f>
        <v>0</v>
      </c>
      <c r="L19" s="28">
        <f t="shared" si="0"/>
        <v>0</v>
      </c>
      <c r="M19" s="27" t="str">
        <f t="shared" si="1"/>
        <v>OK</v>
      </c>
      <c r="N19" s="24"/>
      <c r="O19" s="24"/>
      <c r="P19" s="24"/>
      <c r="Q19" s="24"/>
      <c r="R19" s="26"/>
      <c r="S19" s="26"/>
      <c r="T19" s="26"/>
      <c r="U19" s="24"/>
      <c r="V19" s="24"/>
      <c r="W19" s="24"/>
      <c r="X19" s="24"/>
      <c r="Y19" s="24"/>
      <c r="Z19" s="24"/>
      <c r="AA19" s="24"/>
    </row>
    <row r="20" spans="1:27" ht="30" customHeight="1" x14ac:dyDescent="0.25">
      <c r="A20" s="39">
        <v>17</v>
      </c>
      <c r="B20" s="39">
        <v>17</v>
      </c>
      <c r="C20" s="37" t="s">
        <v>67</v>
      </c>
      <c r="D20" s="40" t="s">
        <v>106</v>
      </c>
      <c r="E20" s="41" t="s">
        <v>107</v>
      </c>
      <c r="F20" s="42" t="s">
        <v>23</v>
      </c>
      <c r="G20" s="42" t="s">
        <v>108</v>
      </c>
      <c r="H20" s="42" t="s">
        <v>6</v>
      </c>
      <c r="I20" s="42" t="s">
        <v>7</v>
      </c>
      <c r="J20" s="38">
        <v>7499</v>
      </c>
      <c r="K20" s="29">
        <f>0</f>
        <v>0</v>
      </c>
      <c r="L20" s="28">
        <f t="shared" si="0"/>
        <v>0</v>
      </c>
      <c r="M20" s="27" t="str">
        <f t="shared" si="1"/>
        <v>OK</v>
      </c>
      <c r="N20" s="24"/>
      <c r="O20" s="24"/>
      <c r="P20" s="24"/>
      <c r="Q20" s="24"/>
      <c r="R20" s="26"/>
      <c r="S20" s="26"/>
      <c r="T20" s="26"/>
      <c r="U20" s="24"/>
      <c r="V20" s="24"/>
      <c r="W20" s="24"/>
      <c r="X20" s="24"/>
      <c r="Y20" s="24"/>
      <c r="Z20" s="24"/>
      <c r="AA20" s="24"/>
    </row>
    <row r="21" spans="1:27" ht="30" customHeight="1" x14ac:dyDescent="0.25">
      <c r="A21" s="46">
        <v>18</v>
      </c>
      <c r="B21" s="46">
        <v>18</v>
      </c>
      <c r="C21" s="47" t="s">
        <v>109</v>
      </c>
      <c r="D21" s="48" t="s">
        <v>110</v>
      </c>
      <c r="E21" s="50" t="s">
        <v>111</v>
      </c>
      <c r="F21" s="51" t="s">
        <v>23</v>
      </c>
      <c r="G21" s="46" t="s">
        <v>112</v>
      </c>
      <c r="H21" s="46" t="s">
        <v>6</v>
      </c>
      <c r="I21" s="46" t="s">
        <v>7</v>
      </c>
      <c r="J21" s="49">
        <v>9553.2000000000007</v>
      </c>
      <c r="K21" s="29">
        <f>0</f>
        <v>0</v>
      </c>
      <c r="L21" s="28">
        <f t="shared" si="0"/>
        <v>0</v>
      </c>
      <c r="M21" s="27" t="str">
        <f t="shared" si="1"/>
        <v>OK</v>
      </c>
      <c r="N21" s="24"/>
      <c r="O21" s="24"/>
      <c r="P21" s="24"/>
      <c r="Q21" s="24"/>
      <c r="R21" s="26"/>
      <c r="S21" s="26"/>
      <c r="T21" s="26"/>
      <c r="U21" s="24"/>
      <c r="V21" s="24"/>
      <c r="W21" s="24"/>
      <c r="X21" s="24"/>
      <c r="Y21" s="24"/>
      <c r="Z21" s="24"/>
      <c r="AA21" s="24"/>
    </row>
    <row r="22" spans="1:27" ht="30" customHeight="1" x14ac:dyDescent="0.25">
      <c r="A22" s="39">
        <v>19</v>
      </c>
      <c r="B22" s="39">
        <v>19</v>
      </c>
      <c r="C22" s="37" t="s">
        <v>67</v>
      </c>
      <c r="D22" s="36" t="s">
        <v>113</v>
      </c>
      <c r="E22" s="43" t="s">
        <v>114</v>
      </c>
      <c r="F22" s="45" t="s">
        <v>23</v>
      </c>
      <c r="G22" s="39" t="s">
        <v>112</v>
      </c>
      <c r="H22" s="39" t="s">
        <v>6</v>
      </c>
      <c r="I22" s="39" t="s">
        <v>7</v>
      </c>
      <c r="J22" s="38">
        <v>8608</v>
      </c>
      <c r="K22" s="29">
        <f>0</f>
        <v>0</v>
      </c>
      <c r="L22" s="28">
        <f t="shared" si="0"/>
        <v>0</v>
      </c>
      <c r="M22" s="27" t="str">
        <f t="shared" si="1"/>
        <v>OK</v>
      </c>
      <c r="N22" s="24"/>
      <c r="O22" s="24"/>
      <c r="P22" s="24"/>
      <c r="Q22" s="31"/>
      <c r="R22" s="26"/>
      <c r="S22" s="26"/>
      <c r="T22" s="26"/>
      <c r="U22" s="24"/>
      <c r="V22" s="24"/>
      <c r="W22" s="24"/>
      <c r="X22" s="24"/>
      <c r="Y22" s="24"/>
      <c r="Z22" s="24"/>
      <c r="AA22" s="24"/>
    </row>
    <row r="23" spans="1:27" ht="30" customHeight="1" x14ac:dyDescent="0.25">
      <c r="A23" s="46">
        <v>20</v>
      </c>
      <c r="B23" s="46">
        <v>20</v>
      </c>
      <c r="C23" s="47" t="s">
        <v>67</v>
      </c>
      <c r="D23" s="48" t="s">
        <v>115</v>
      </c>
      <c r="E23" s="50" t="s">
        <v>116</v>
      </c>
      <c r="F23" s="52" t="s">
        <v>23</v>
      </c>
      <c r="G23" s="46" t="s">
        <v>117</v>
      </c>
      <c r="H23" s="46" t="s">
        <v>6</v>
      </c>
      <c r="I23" s="46" t="s">
        <v>7</v>
      </c>
      <c r="J23" s="49">
        <v>10488</v>
      </c>
      <c r="K23" s="29">
        <f>0</f>
        <v>0</v>
      </c>
      <c r="L23" s="28">
        <f t="shared" si="0"/>
        <v>0</v>
      </c>
      <c r="M23" s="27" t="str">
        <f t="shared" si="1"/>
        <v>OK</v>
      </c>
      <c r="N23" s="24"/>
      <c r="O23" s="24"/>
      <c r="P23" s="24"/>
      <c r="Q23" s="31"/>
      <c r="R23" s="26"/>
      <c r="S23" s="26"/>
      <c r="T23" s="26"/>
      <c r="U23" s="24"/>
      <c r="V23" s="24"/>
      <c r="W23" s="24"/>
      <c r="X23" s="24"/>
      <c r="Y23" s="24"/>
      <c r="Z23" s="24"/>
      <c r="AA23" s="24"/>
    </row>
    <row r="24" spans="1:27" ht="30" customHeight="1" x14ac:dyDescent="0.25">
      <c r="A24" s="39">
        <v>21</v>
      </c>
      <c r="B24" s="39">
        <v>21</v>
      </c>
      <c r="C24" s="37" t="s">
        <v>67</v>
      </c>
      <c r="D24" s="36" t="s">
        <v>118</v>
      </c>
      <c r="E24" s="43" t="s">
        <v>119</v>
      </c>
      <c r="F24" s="45" t="s">
        <v>23</v>
      </c>
      <c r="G24" s="39" t="s">
        <v>120</v>
      </c>
      <c r="H24" s="39" t="s">
        <v>6</v>
      </c>
      <c r="I24" s="39" t="s">
        <v>7</v>
      </c>
      <c r="J24" s="38">
        <v>10968</v>
      </c>
      <c r="K24" s="29">
        <f>0</f>
        <v>0</v>
      </c>
      <c r="L24" s="28">
        <f t="shared" si="0"/>
        <v>0</v>
      </c>
      <c r="M24" s="27" t="str">
        <f t="shared" si="1"/>
        <v>OK</v>
      </c>
      <c r="N24" s="24"/>
      <c r="O24" s="24"/>
      <c r="P24" s="24"/>
      <c r="Q24" s="31"/>
      <c r="R24" s="26"/>
      <c r="S24" s="26"/>
      <c r="T24" s="26"/>
      <c r="U24" s="24"/>
      <c r="V24" s="24"/>
      <c r="W24" s="24"/>
      <c r="X24" s="24"/>
      <c r="Y24" s="24"/>
      <c r="Z24" s="24"/>
      <c r="AA24" s="24"/>
    </row>
    <row r="25" spans="1:27" ht="30" customHeight="1" x14ac:dyDescent="0.25">
      <c r="A25" s="46">
        <v>22</v>
      </c>
      <c r="B25" s="46">
        <v>22</v>
      </c>
      <c r="C25" s="47" t="s">
        <v>35</v>
      </c>
      <c r="D25" s="48" t="s">
        <v>121</v>
      </c>
      <c r="E25" s="50" t="s">
        <v>122</v>
      </c>
      <c r="F25" s="52" t="s">
        <v>23</v>
      </c>
      <c r="G25" s="46" t="s">
        <v>123</v>
      </c>
      <c r="H25" s="46" t="s">
        <v>6</v>
      </c>
      <c r="I25" s="46" t="s">
        <v>7</v>
      </c>
      <c r="J25" s="49">
        <v>13446</v>
      </c>
      <c r="K25" s="29">
        <f>0</f>
        <v>0</v>
      </c>
      <c r="L25" s="28">
        <f t="shared" si="0"/>
        <v>0</v>
      </c>
      <c r="M25" s="27" t="str">
        <f t="shared" si="1"/>
        <v>OK</v>
      </c>
      <c r="N25" s="24"/>
      <c r="O25" s="24"/>
      <c r="P25" s="24"/>
      <c r="Q25" s="31"/>
      <c r="R25" s="26"/>
      <c r="S25" s="26"/>
      <c r="T25" s="26"/>
      <c r="U25" s="24"/>
      <c r="V25" s="24"/>
      <c r="W25" s="24"/>
      <c r="X25" s="24"/>
      <c r="Y25" s="24"/>
      <c r="Z25" s="24"/>
      <c r="AA25" s="24"/>
    </row>
    <row r="26" spans="1:27" ht="30" customHeight="1" x14ac:dyDescent="0.25">
      <c r="A26" s="39">
        <v>23</v>
      </c>
      <c r="B26" s="39">
        <v>23</v>
      </c>
      <c r="C26" s="37" t="s">
        <v>124</v>
      </c>
      <c r="D26" s="36" t="s">
        <v>125</v>
      </c>
      <c r="E26" s="43" t="s">
        <v>126</v>
      </c>
      <c r="F26" s="45" t="s">
        <v>23</v>
      </c>
      <c r="G26" s="39" t="s">
        <v>120</v>
      </c>
      <c r="H26" s="39" t="s">
        <v>6</v>
      </c>
      <c r="I26" s="39" t="s">
        <v>7</v>
      </c>
      <c r="J26" s="38">
        <v>11764.7</v>
      </c>
      <c r="K26" s="29">
        <f>0</f>
        <v>0</v>
      </c>
      <c r="L26" s="28">
        <f t="shared" si="0"/>
        <v>0</v>
      </c>
      <c r="M26" s="27" t="str">
        <f t="shared" si="1"/>
        <v>OK</v>
      </c>
      <c r="N26" s="24"/>
      <c r="O26" s="24"/>
      <c r="P26" s="24"/>
      <c r="Q26" s="31"/>
      <c r="R26" s="26"/>
      <c r="S26" s="26"/>
      <c r="T26" s="26"/>
      <c r="U26" s="24"/>
      <c r="V26" s="24"/>
      <c r="W26" s="24"/>
      <c r="X26" s="24"/>
      <c r="Y26" s="24"/>
      <c r="Z26" s="24"/>
      <c r="AA26" s="24"/>
    </row>
    <row r="27" spans="1:27" ht="30" customHeight="1" x14ac:dyDescent="0.25">
      <c r="A27" s="46">
        <v>24</v>
      </c>
      <c r="B27" s="46">
        <v>24</v>
      </c>
      <c r="C27" s="47" t="s">
        <v>35</v>
      </c>
      <c r="D27" s="48" t="s">
        <v>127</v>
      </c>
      <c r="E27" s="50" t="s">
        <v>128</v>
      </c>
      <c r="F27" s="52" t="s">
        <v>23</v>
      </c>
      <c r="G27" s="46" t="s">
        <v>129</v>
      </c>
      <c r="H27" s="46" t="s">
        <v>64</v>
      </c>
      <c r="I27" s="46" t="s">
        <v>7</v>
      </c>
      <c r="J27" s="49">
        <v>13333.33</v>
      </c>
      <c r="K27" s="29">
        <f>0</f>
        <v>0</v>
      </c>
      <c r="L27" s="28">
        <f t="shared" si="0"/>
        <v>0</v>
      </c>
      <c r="M27" s="27" t="str">
        <f t="shared" si="1"/>
        <v>OK</v>
      </c>
      <c r="N27" s="24"/>
      <c r="O27" s="24"/>
      <c r="P27" s="24"/>
      <c r="Q27" s="31"/>
      <c r="R27" s="26"/>
      <c r="S27" s="26"/>
      <c r="T27" s="26"/>
      <c r="U27" s="24"/>
      <c r="V27" s="24"/>
      <c r="W27" s="24"/>
      <c r="X27" s="24"/>
      <c r="Y27" s="24"/>
      <c r="Z27" s="24"/>
      <c r="AA27" s="24"/>
    </row>
    <row r="28" spans="1:27" ht="30" customHeight="1" x14ac:dyDescent="0.25">
      <c r="A28" s="39">
        <v>25</v>
      </c>
      <c r="B28" s="39">
        <v>25</v>
      </c>
      <c r="C28" s="37" t="s">
        <v>130</v>
      </c>
      <c r="D28" s="36" t="s">
        <v>131</v>
      </c>
      <c r="E28" s="43" t="s">
        <v>132</v>
      </c>
      <c r="F28" s="45" t="s">
        <v>27</v>
      </c>
      <c r="G28" s="39" t="s">
        <v>28</v>
      </c>
      <c r="H28" s="39" t="s">
        <v>6</v>
      </c>
      <c r="I28" s="39" t="s">
        <v>29</v>
      </c>
      <c r="J28" s="38">
        <v>1320</v>
      </c>
      <c r="K28" s="29">
        <f>0</f>
        <v>0</v>
      </c>
      <c r="L28" s="28">
        <f t="shared" si="0"/>
        <v>0</v>
      </c>
      <c r="M28" s="27" t="str">
        <f t="shared" si="1"/>
        <v>OK</v>
      </c>
      <c r="N28" s="24"/>
      <c r="O28" s="24"/>
      <c r="P28" s="24"/>
      <c r="Q28" s="31"/>
      <c r="R28" s="26"/>
      <c r="S28" s="26"/>
      <c r="T28" s="26"/>
      <c r="U28" s="24"/>
      <c r="V28" s="24"/>
      <c r="W28" s="24"/>
      <c r="X28" s="24"/>
      <c r="Y28" s="24"/>
      <c r="Z28" s="24"/>
      <c r="AA28" s="24"/>
    </row>
    <row r="29" spans="1:27" ht="30" customHeight="1" x14ac:dyDescent="0.25">
      <c r="A29" s="46">
        <v>26</v>
      </c>
      <c r="B29" s="46">
        <v>26</v>
      </c>
      <c r="C29" s="47" t="s">
        <v>124</v>
      </c>
      <c r="D29" s="48" t="s">
        <v>15</v>
      </c>
      <c r="E29" s="50" t="s">
        <v>133</v>
      </c>
      <c r="F29" s="52" t="s">
        <v>26</v>
      </c>
      <c r="G29" s="46" t="s">
        <v>134</v>
      </c>
      <c r="H29" s="46" t="s">
        <v>6</v>
      </c>
      <c r="I29" s="46" t="s">
        <v>7</v>
      </c>
      <c r="J29" s="49">
        <v>650</v>
      </c>
      <c r="K29" s="29">
        <f>0</f>
        <v>0</v>
      </c>
      <c r="L29" s="28">
        <f t="shared" si="0"/>
        <v>0</v>
      </c>
      <c r="M29" s="27" t="str">
        <f t="shared" si="1"/>
        <v>OK</v>
      </c>
      <c r="N29" s="24"/>
      <c r="O29" s="24"/>
      <c r="P29" s="24"/>
      <c r="Q29" s="24"/>
      <c r="R29" s="26"/>
      <c r="S29" s="26"/>
      <c r="T29" s="26"/>
      <c r="U29" s="24"/>
      <c r="V29" s="24"/>
      <c r="W29" s="24"/>
      <c r="X29" s="24"/>
      <c r="Y29" s="24"/>
      <c r="Z29" s="24"/>
      <c r="AA29" s="24"/>
    </row>
    <row r="30" spans="1:27" ht="30" customHeight="1" x14ac:dyDescent="0.25">
      <c r="A30" s="39">
        <v>27</v>
      </c>
      <c r="B30" s="39">
        <v>27</v>
      </c>
      <c r="C30" s="37" t="s">
        <v>135</v>
      </c>
      <c r="D30" s="36" t="s">
        <v>136</v>
      </c>
      <c r="E30" s="43" t="s">
        <v>137</v>
      </c>
      <c r="F30" s="45" t="s">
        <v>31</v>
      </c>
      <c r="G30" s="39" t="s">
        <v>32</v>
      </c>
      <c r="H30" s="39" t="s">
        <v>9</v>
      </c>
      <c r="I30" s="39" t="s">
        <v>29</v>
      </c>
      <c r="J30" s="38">
        <v>39.78</v>
      </c>
      <c r="K30" s="29">
        <f>0</f>
        <v>0</v>
      </c>
      <c r="L30" s="28">
        <f t="shared" si="0"/>
        <v>0</v>
      </c>
      <c r="M30" s="27" t="str">
        <f t="shared" si="1"/>
        <v>OK</v>
      </c>
      <c r="N30" s="24"/>
      <c r="O30" s="24"/>
      <c r="P30" s="24"/>
      <c r="Q30" s="24"/>
      <c r="R30" s="26"/>
      <c r="S30" s="26"/>
      <c r="T30" s="26"/>
      <c r="U30" s="24"/>
      <c r="V30" s="24"/>
      <c r="W30" s="24"/>
      <c r="X30" s="24"/>
      <c r="Y30" s="24"/>
      <c r="Z30" s="24"/>
      <c r="AA30" s="24"/>
    </row>
    <row r="31" spans="1:27" ht="30" customHeight="1" x14ac:dyDescent="0.25">
      <c r="A31" s="46">
        <v>28</v>
      </c>
      <c r="B31" s="46">
        <v>28</v>
      </c>
      <c r="C31" s="47" t="s">
        <v>138</v>
      </c>
      <c r="D31" s="48" t="s">
        <v>139</v>
      </c>
      <c r="E31" s="50" t="s">
        <v>140</v>
      </c>
      <c r="F31" s="52" t="s">
        <v>141</v>
      </c>
      <c r="G31" s="46" t="s">
        <v>142</v>
      </c>
      <c r="H31" s="46" t="s">
        <v>6</v>
      </c>
      <c r="I31" s="46" t="s">
        <v>7</v>
      </c>
      <c r="J31" s="49">
        <v>2259.91</v>
      </c>
      <c r="K31" s="29">
        <f>0</f>
        <v>0</v>
      </c>
      <c r="L31" s="28">
        <f t="shared" si="0"/>
        <v>0</v>
      </c>
      <c r="M31" s="27" t="str">
        <f t="shared" si="1"/>
        <v>OK</v>
      </c>
      <c r="N31" s="24"/>
      <c r="O31" s="24"/>
      <c r="P31" s="24"/>
      <c r="Q31" s="24"/>
      <c r="R31" s="26"/>
      <c r="S31" s="26"/>
      <c r="T31" s="26"/>
      <c r="U31" s="24"/>
      <c r="V31" s="24"/>
      <c r="W31" s="24"/>
      <c r="X31" s="24"/>
      <c r="Y31" s="24"/>
      <c r="Z31" s="24"/>
      <c r="AA31" s="24"/>
    </row>
    <row r="32" spans="1:27" ht="30" customHeight="1" x14ac:dyDescent="0.25">
      <c r="A32" s="39">
        <v>29</v>
      </c>
      <c r="B32" s="39">
        <v>29</v>
      </c>
      <c r="C32" s="37" t="s">
        <v>143</v>
      </c>
      <c r="D32" s="36" t="s">
        <v>144</v>
      </c>
      <c r="E32" s="43" t="s">
        <v>145</v>
      </c>
      <c r="F32" s="45" t="s">
        <v>141</v>
      </c>
      <c r="G32" s="39" t="s">
        <v>142</v>
      </c>
      <c r="H32" s="39" t="s">
        <v>6</v>
      </c>
      <c r="I32" s="39" t="s">
        <v>7</v>
      </c>
      <c r="J32" s="38">
        <v>3391.3</v>
      </c>
      <c r="K32" s="29">
        <f>0</f>
        <v>0</v>
      </c>
      <c r="L32" s="28">
        <f t="shared" si="0"/>
        <v>0</v>
      </c>
      <c r="M32" s="27" t="str">
        <f t="shared" si="1"/>
        <v>OK</v>
      </c>
      <c r="N32" s="24"/>
      <c r="O32" s="24"/>
      <c r="P32" s="24"/>
      <c r="Q32" s="24"/>
      <c r="R32" s="26"/>
      <c r="S32" s="26"/>
      <c r="T32" s="26"/>
      <c r="U32" s="24"/>
      <c r="V32" s="24"/>
      <c r="W32" s="24"/>
      <c r="X32" s="24"/>
      <c r="Y32" s="24"/>
      <c r="Z32" s="24"/>
      <c r="AA32" s="24"/>
    </row>
    <row r="33" spans="1:27" ht="30" customHeight="1" x14ac:dyDescent="0.25">
      <c r="A33" s="46">
        <v>30</v>
      </c>
      <c r="B33" s="46">
        <v>30</v>
      </c>
      <c r="C33" s="47" t="s">
        <v>146</v>
      </c>
      <c r="D33" s="48" t="s">
        <v>147</v>
      </c>
      <c r="E33" s="50" t="s">
        <v>148</v>
      </c>
      <c r="F33" s="52" t="s">
        <v>141</v>
      </c>
      <c r="G33" s="46" t="s">
        <v>142</v>
      </c>
      <c r="H33" s="46" t="s">
        <v>6</v>
      </c>
      <c r="I33" s="46" t="s">
        <v>7</v>
      </c>
      <c r="J33" s="49">
        <v>9961.5300000000007</v>
      </c>
      <c r="K33" s="29">
        <f>0</f>
        <v>0</v>
      </c>
      <c r="L33" s="28">
        <f t="shared" si="0"/>
        <v>0</v>
      </c>
      <c r="M33" s="27" t="str">
        <f t="shared" si="1"/>
        <v>OK</v>
      </c>
      <c r="N33" s="24"/>
      <c r="O33" s="24"/>
      <c r="P33" s="24"/>
      <c r="Q33" s="24"/>
      <c r="R33" s="26"/>
      <c r="S33" s="26"/>
      <c r="T33" s="26"/>
      <c r="U33" s="24"/>
      <c r="V33" s="24"/>
      <c r="W33" s="24"/>
      <c r="X33" s="24"/>
      <c r="Y33" s="24"/>
      <c r="Z33" s="24"/>
      <c r="AA33" s="24"/>
    </row>
    <row r="34" spans="1:27" ht="30" customHeight="1" x14ac:dyDescent="0.25">
      <c r="A34" s="39">
        <v>31</v>
      </c>
      <c r="B34" s="39">
        <v>31</v>
      </c>
      <c r="C34" s="37" t="s">
        <v>149</v>
      </c>
      <c r="D34" s="36" t="s">
        <v>150</v>
      </c>
      <c r="E34" s="43" t="s">
        <v>151</v>
      </c>
      <c r="F34" s="45" t="s">
        <v>23</v>
      </c>
      <c r="G34" s="39" t="s">
        <v>152</v>
      </c>
      <c r="H34" s="39" t="s">
        <v>64</v>
      </c>
      <c r="I34" s="39">
        <v>44905212</v>
      </c>
      <c r="J34" s="38">
        <v>630</v>
      </c>
      <c r="K34" s="29">
        <f>0</f>
        <v>0</v>
      </c>
      <c r="L34" s="28">
        <f t="shared" si="0"/>
        <v>0</v>
      </c>
      <c r="M34" s="27" t="str">
        <f t="shared" si="1"/>
        <v>OK</v>
      </c>
      <c r="N34" s="24"/>
      <c r="O34" s="24"/>
      <c r="P34" s="24"/>
      <c r="Q34" s="24"/>
      <c r="R34" s="26"/>
      <c r="S34" s="26"/>
      <c r="T34" s="26"/>
      <c r="U34" s="24"/>
      <c r="V34" s="24"/>
      <c r="W34" s="24"/>
      <c r="X34" s="24"/>
      <c r="Y34" s="24"/>
      <c r="Z34" s="24"/>
      <c r="AA34" s="24"/>
    </row>
    <row r="35" spans="1:27" ht="30" customHeight="1" x14ac:dyDescent="0.25">
      <c r="A35" s="46">
        <v>32</v>
      </c>
      <c r="B35" s="46">
        <v>32</v>
      </c>
      <c r="C35" s="47" t="s">
        <v>149</v>
      </c>
      <c r="D35" s="48" t="s">
        <v>153</v>
      </c>
      <c r="E35" s="50" t="s">
        <v>154</v>
      </c>
      <c r="F35" s="52" t="s">
        <v>23</v>
      </c>
      <c r="G35" s="46" t="s">
        <v>152</v>
      </c>
      <c r="H35" s="46" t="s">
        <v>64</v>
      </c>
      <c r="I35" s="46">
        <v>44905212</v>
      </c>
      <c r="J35" s="49">
        <v>1550</v>
      </c>
      <c r="K35" s="29">
        <f>0</f>
        <v>0</v>
      </c>
      <c r="L35" s="28">
        <f t="shared" si="0"/>
        <v>0</v>
      </c>
      <c r="M35" s="27" t="str">
        <f t="shared" si="1"/>
        <v>OK</v>
      </c>
      <c r="N35" s="24"/>
      <c r="O35" s="24"/>
      <c r="P35" s="24"/>
      <c r="Q35" s="24"/>
      <c r="R35" s="26"/>
      <c r="S35" s="26"/>
      <c r="T35" s="26"/>
      <c r="U35" s="24"/>
      <c r="V35" s="24"/>
      <c r="W35" s="24"/>
      <c r="X35" s="24"/>
      <c r="Y35" s="24"/>
      <c r="Z35" s="24"/>
      <c r="AA35" s="24"/>
    </row>
    <row r="36" spans="1:27" ht="30" customHeight="1" x14ac:dyDescent="0.25">
      <c r="A36" s="39">
        <v>33</v>
      </c>
      <c r="B36" s="39">
        <v>33</v>
      </c>
      <c r="C36" s="37" t="s">
        <v>155</v>
      </c>
      <c r="D36" s="36" t="s">
        <v>156</v>
      </c>
      <c r="E36" s="43" t="s">
        <v>157</v>
      </c>
      <c r="F36" s="45" t="s">
        <v>23</v>
      </c>
      <c r="G36" s="39" t="s">
        <v>152</v>
      </c>
      <c r="H36" s="39" t="s">
        <v>64</v>
      </c>
      <c r="I36" s="39">
        <v>44905212</v>
      </c>
      <c r="J36" s="38">
        <v>930</v>
      </c>
      <c r="K36" s="29">
        <f>0</f>
        <v>0</v>
      </c>
      <c r="L36" s="28">
        <f t="shared" si="0"/>
        <v>0</v>
      </c>
      <c r="M36" s="27" t="str">
        <f t="shared" si="1"/>
        <v>OK</v>
      </c>
      <c r="N36" s="24"/>
      <c r="O36" s="24"/>
      <c r="P36" s="24"/>
      <c r="Q36" s="24"/>
      <c r="R36" s="26"/>
      <c r="S36" s="26"/>
      <c r="T36" s="26"/>
      <c r="U36" s="24"/>
      <c r="V36" s="24"/>
      <c r="W36" s="24"/>
      <c r="X36" s="24"/>
      <c r="Y36" s="24"/>
      <c r="Z36" s="24"/>
      <c r="AA36" s="24"/>
    </row>
    <row r="37" spans="1:27" ht="30" customHeight="1" x14ac:dyDescent="0.25">
      <c r="A37" s="46">
        <v>34</v>
      </c>
      <c r="B37" s="46">
        <v>34</v>
      </c>
      <c r="C37" s="47" t="s">
        <v>155</v>
      </c>
      <c r="D37" s="48" t="s">
        <v>158</v>
      </c>
      <c r="E37" s="50" t="s">
        <v>159</v>
      </c>
      <c r="F37" s="52" t="s">
        <v>23</v>
      </c>
      <c r="G37" s="46" t="s">
        <v>152</v>
      </c>
      <c r="H37" s="46" t="s">
        <v>64</v>
      </c>
      <c r="I37" s="46">
        <v>44905212</v>
      </c>
      <c r="J37" s="49">
        <v>2560</v>
      </c>
      <c r="K37" s="29">
        <f>0</f>
        <v>0</v>
      </c>
      <c r="L37" s="28">
        <f t="shared" si="0"/>
        <v>0</v>
      </c>
      <c r="M37" s="27" t="str">
        <f t="shared" si="1"/>
        <v>OK</v>
      </c>
      <c r="N37" s="24"/>
      <c r="O37" s="24"/>
      <c r="P37" s="24"/>
      <c r="Q37" s="24"/>
      <c r="R37" s="26"/>
      <c r="S37" s="26"/>
      <c r="T37" s="26"/>
      <c r="U37" s="24"/>
      <c r="V37" s="24"/>
      <c r="W37" s="24"/>
      <c r="X37" s="24"/>
      <c r="Y37" s="24"/>
      <c r="Z37" s="24"/>
      <c r="AA37" s="24"/>
    </row>
    <row r="38" spans="1:27" ht="30" customHeight="1" x14ac:dyDescent="0.25">
      <c r="A38" s="68" t="s">
        <v>160</v>
      </c>
      <c r="B38" s="39">
        <v>35</v>
      </c>
      <c r="C38" s="65" t="s">
        <v>36</v>
      </c>
      <c r="D38" s="36" t="s">
        <v>30</v>
      </c>
      <c r="E38" s="43" t="s">
        <v>9</v>
      </c>
      <c r="F38" s="44" t="s">
        <v>31</v>
      </c>
      <c r="G38" s="39" t="s">
        <v>32</v>
      </c>
      <c r="H38" s="39" t="s">
        <v>9</v>
      </c>
      <c r="I38" s="39" t="s">
        <v>10</v>
      </c>
      <c r="J38" s="38">
        <v>150.13999999999999</v>
      </c>
      <c r="K38" s="29">
        <f>0</f>
        <v>0</v>
      </c>
      <c r="L38" s="28">
        <f t="shared" si="0"/>
        <v>0</v>
      </c>
      <c r="M38" s="27" t="str">
        <f t="shared" si="1"/>
        <v>OK</v>
      </c>
      <c r="N38" s="24"/>
      <c r="O38" s="24"/>
      <c r="P38" s="24"/>
      <c r="Q38" s="24"/>
      <c r="R38" s="26"/>
      <c r="S38" s="26"/>
      <c r="T38" s="26"/>
      <c r="U38" s="24"/>
      <c r="V38" s="24"/>
      <c r="W38" s="24"/>
      <c r="X38" s="24"/>
      <c r="Y38" s="24"/>
      <c r="Z38" s="24"/>
      <c r="AA38" s="24"/>
    </row>
    <row r="39" spans="1:27" ht="30" customHeight="1" x14ac:dyDescent="0.25">
      <c r="A39" s="69"/>
      <c r="B39" s="39">
        <v>36</v>
      </c>
      <c r="C39" s="66"/>
      <c r="D39" s="36" t="s">
        <v>8</v>
      </c>
      <c r="E39" s="43" t="s">
        <v>9</v>
      </c>
      <c r="F39" s="45" t="s">
        <v>31</v>
      </c>
      <c r="G39" s="39" t="s">
        <v>32</v>
      </c>
      <c r="H39" s="39" t="s">
        <v>9</v>
      </c>
      <c r="I39" s="39" t="s">
        <v>10</v>
      </c>
      <c r="J39" s="38">
        <v>1076</v>
      </c>
      <c r="K39" s="29">
        <f>0</f>
        <v>0</v>
      </c>
      <c r="L39" s="28">
        <f t="shared" si="0"/>
        <v>0</v>
      </c>
      <c r="M39" s="27" t="str">
        <f t="shared" si="1"/>
        <v>OK</v>
      </c>
      <c r="N39" s="24"/>
      <c r="O39" s="24"/>
      <c r="P39" s="24"/>
      <c r="Q39" s="24"/>
      <c r="R39" s="26"/>
      <c r="S39" s="26"/>
      <c r="T39" s="26"/>
      <c r="U39" s="24"/>
      <c r="V39" s="24"/>
      <c r="W39" s="24"/>
      <c r="X39" s="24"/>
      <c r="Y39" s="24"/>
      <c r="Z39" s="24"/>
      <c r="AA39" s="24"/>
    </row>
    <row r="40" spans="1:27" ht="30" customHeight="1" x14ac:dyDescent="0.25">
      <c r="A40" s="69"/>
      <c r="B40" s="39">
        <v>37</v>
      </c>
      <c r="C40" s="66"/>
      <c r="D40" s="36" t="s">
        <v>161</v>
      </c>
      <c r="E40" s="43" t="s">
        <v>9</v>
      </c>
      <c r="F40" s="45" t="s">
        <v>31</v>
      </c>
      <c r="G40" s="39" t="s">
        <v>32</v>
      </c>
      <c r="H40" s="39" t="s">
        <v>37</v>
      </c>
      <c r="I40" s="39" t="s">
        <v>10</v>
      </c>
      <c r="J40" s="38">
        <v>75</v>
      </c>
      <c r="K40" s="29">
        <f>0</f>
        <v>0</v>
      </c>
      <c r="L40" s="28">
        <f t="shared" si="0"/>
        <v>0</v>
      </c>
      <c r="M40" s="27" t="str">
        <f t="shared" si="1"/>
        <v>OK</v>
      </c>
      <c r="N40" s="24"/>
      <c r="O40" s="24"/>
      <c r="P40" s="24"/>
      <c r="Q40" s="24"/>
      <c r="R40" s="26"/>
      <c r="S40" s="26"/>
      <c r="T40" s="26"/>
      <c r="U40" s="24"/>
      <c r="V40" s="24"/>
      <c r="W40" s="24"/>
      <c r="X40" s="24"/>
      <c r="Y40" s="24"/>
      <c r="Z40" s="24"/>
      <c r="AA40" s="24"/>
    </row>
    <row r="41" spans="1:27" ht="30" customHeight="1" x14ac:dyDescent="0.25">
      <c r="A41" s="69"/>
      <c r="B41" s="39">
        <v>38</v>
      </c>
      <c r="C41" s="66"/>
      <c r="D41" s="36" t="s">
        <v>12</v>
      </c>
      <c r="E41" s="43" t="s">
        <v>9</v>
      </c>
      <c r="F41" s="45" t="s">
        <v>31</v>
      </c>
      <c r="G41" s="39" t="s">
        <v>32</v>
      </c>
      <c r="H41" s="39" t="s">
        <v>9</v>
      </c>
      <c r="I41" s="39" t="s">
        <v>10</v>
      </c>
      <c r="J41" s="38">
        <v>1400</v>
      </c>
      <c r="K41" s="29">
        <f>0</f>
        <v>0</v>
      </c>
      <c r="L41" s="28">
        <f t="shared" si="0"/>
        <v>0</v>
      </c>
      <c r="M41" s="27" t="str">
        <f t="shared" si="1"/>
        <v>OK</v>
      </c>
      <c r="N41" s="24"/>
      <c r="O41" s="24"/>
      <c r="P41" s="24"/>
      <c r="Q41" s="24"/>
      <c r="R41" s="26"/>
      <c r="S41" s="26"/>
      <c r="T41" s="26"/>
      <c r="U41" s="24"/>
      <c r="V41" s="24"/>
      <c r="W41" s="24"/>
      <c r="X41" s="24"/>
      <c r="Y41" s="24"/>
      <c r="Z41" s="24"/>
      <c r="AA41" s="24"/>
    </row>
    <row r="42" spans="1:27" ht="30" customHeight="1" x14ac:dyDescent="0.25">
      <c r="A42" s="69"/>
      <c r="B42" s="39">
        <v>39</v>
      </c>
      <c r="C42" s="66"/>
      <c r="D42" s="36" t="s">
        <v>13</v>
      </c>
      <c r="E42" s="43" t="s">
        <v>9</v>
      </c>
      <c r="F42" s="45" t="s">
        <v>31</v>
      </c>
      <c r="G42" s="39" t="s">
        <v>32</v>
      </c>
      <c r="H42" s="39" t="s">
        <v>37</v>
      </c>
      <c r="I42" s="39" t="s">
        <v>10</v>
      </c>
      <c r="J42" s="38">
        <v>75.5</v>
      </c>
      <c r="K42" s="29">
        <f>0</f>
        <v>0</v>
      </c>
      <c r="L42" s="28">
        <f t="shared" si="0"/>
        <v>0</v>
      </c>
      <c r="M42" s="27" t="str">
        <f t="shared" si="1"/>
        <v>OK</v>
      </c>
      <c r="N42" s="24"/>
      <c r="O42" s="24"/>
      <c r="P42" s="24"/>
      <c r="Q42" s="24"/>
      <c r="R42" s="26"/>
      <c r="S42" s="26"/>
      <c r="T42" s="26"/>
      <c r="U42" s="24"/>
      <c r="V42" s="24"/>
      <c r="W42" s="24"/>
      <c r="X42" s="24"/>
      <c r="Y42" s="24"/>
      <c r="Z42" s="24"/>
      <c r="AA42" s="24"/>
    </row>
    <row r="43" spans="1:27" ht="30" customHeight="1" x14ac:dyDescent="0.25">
      <c r="A43" s="69"/>
      <c r="B43" s="39">
        <v>40</v>
      </c>
      <c r="C43" s="66"/>
      <c r="D43" s="36" t="s">
        <v>11</v>
      </c>
      <c r="E43" s="43" t="s">
        <v>9</v>
      </c>
      <c r="F43" s="45" t="s">
        <v>31</v>
      </c>
      <c r="G43" s="39" t="s">
        <v>32</v>
      </c>
      <c r="H43" s="39" t="s">
        <v>9</v>
      </c>
      <c r="I43" s="39" t="s">
        <v>10</v>
      </c>
      <c r="J43" s="38">
        <v>1600</v>
      </c>
      <c r="K43" s="29">
        <f>0</f>
        <v>0</v>
      </c>
      <c r="L43" s="28">
        <f t="shared" si="0"/>
        <v>0</v>
      </c>
      <c r="M43" s="27" t="str">
        <f t="shared" si="1"/>
        <v>OK</v>
      </c>
      <c r="N43" s="24"/>
      <c r="O43" s="24"/>
      <c r="P43" s="24"/>
      <c r="Q43" s="24"/>
      <c r="R43" s="26"/>
      <c r="S43" s="26"/>
      <c r="T43" s="26"/>
      <c r="U43" s="24"/>
      <c r="V43" s="24"/>
      <c r="W43" s="24"/>
      <c r="X43" s="24"/>
      <c r="Y43" s="24"/>
      <c r="Z43" s="24"/>
      <c r="AA43" s="24"/>
    </row>
    <row r="44" spans="1:27" ht="30" customHeight="1" x14ac:dyDescent="0.25">
      <c r="A44" s="69"/>
      <c r="B44" s="39">
        <v>41</v>
      </c>
      <c r="C44" s="66"/>
      <c r="D44" s="36" t="s">
        <v>14</v>
      </c>
      <c r="E44" s="43" t="s">
        <v>9</v>
      </c>
      <c r="F44" s="45" t="s">
        <v>31</v>
      </c>
      <c r="G44" s="39" t="s">
        <v>32</v>
      </c>
      <c r="H44" s="39" t="s">
        <v>37</v>
      </c>
      <c r="I44" s="39" t="s">
        <v>10</v>
      </c>
      <c r="J44" s="38">
        <v>75</v>
      </c>
      <c r="K44" s="29">
        <f>0</f>
        <v>0</v>
      </c>
      <c r="L44" s="28">
        <f t="shared" si="0"/>
        <v>0</v>
      </c>
      <c r="M44" s="27" t="str">
        <f t="shared" si="1"/>
        <v>OK</v>
      </c>
      <c r="N44" s="24"/>
      <c r="O44" s="24"/>
      <c r="P44" s="24"/>
      <c r="Q44" s="24"/>
      <c r="R44" s="26"/>
      <c r="S44" s="26"/>
      <c r="T44" s="26"/>
      <c r="U44" s="24"/>
      <c r="V44" s="24"/>
      <c r="W44" s="24"/>
      <c r="X44" s="24"/>
      <c r="Y44" s="24"/>
      <c r="Z44" s="24"/>
      <c r="AA44" s="24"/>
    </row>
    <row r="45" spans="1:27" ht="30" customHeight="1" x14ac:dyDescent="0.25">
      <c r="A45" s="69"/>
      <c r="B45" s="39">
        <v>42</v>
      </c>
      <c r="C45" s="66"/>
      <c r="D45" s="36" t="s">
        <v>162</v>
      </c>
      <c r="E45" s="43" t="s">
        <v>9</v>
      </c>
      <c r="F45" s="45" t="s">
        <v>31</v>
      </c>
      <c r="G45" s="39" t="s">
        <v>32</v>
      </c>
      <c r="H45" s="39" t="s">
        <v>9</v>
      </c>
      <c r="I45" s="39" t="s">
        <v>10</v>
      </c>
      <c r="J45" s="38">
        <v>350</v>
      </c>
      <c r="K45" s="29">
        <f>0</f>
        <v>0</v>
      </c>
      <c r="L45" s="28">
        <f t="shared" si="0"/>
        <v>0</v>
      </c>
      <c r="M45" s="27" t="str">
        <f t="shared" si="1"/>
        <v>OK</v>
      </c>
      <c r="N45" s="24"/>
      <c r="O45" s="24"/>
      <c r="P45" s="24"/>
      <c r="Q45" s="24"/>
      <c r="R45" s="26"/>
      <c r="S45" s="26"/>
      <c r="T45" s="26"/>
      <c r="U45" s="24"/>
      <c r="V45" s="24"/>
      <c r="W45" s="24"/>
      <c r="X45" s="24"/>
      <c r="Y45" s="24"/>
      <c r="Z45" s="24"/>
      <c r="AA45" s="24"/>
    </row>
    <row r="46" spans="1:27" ht="30" customHeight="1" x14ac:dyDescent="0.25">
      <c r="A46" s="69"/>
      <c r="B46" s="39">
        <v>43</v>
      </c>
      <c r="C46" s="66"/>
      <c r="D46" s="36" t="s">
        <v>33</v>
      </c>
      <c r="E46" s="43" t="s">
        <v>9</v>
      </c>
      <c r="F46" s="45" t="s">
        <v>31</v>
      </c>
      <c r="G46" s="39" t="s">
        <v>32</v>
      </c>
      <c r="H46" s="39" t="s">
        <v>9</v>
      </c>
      <c r="I46" s="39" t="s">
        <v>10</v>
      </c>
      <c r="J46" s="38">
        <v>100.25</v>
      </c>
      <c r="K46" s="29">
        <f>0</f>
        <v>0</v>
      </c>
      <c r="L46" s="28">
        <f t="shared" si="0"/>
        <v>0</v>
      </c>
      <c r="M46" s="27" t="str">
        <f t="shared" si="1"/>
        <v>OK</v>
      </c>
      <c r="N46" s="24"/>
      <c r="O46" s="24"/>
      <c r="P46" s="24"/>
      <c r="Q46" s="24"/>
      <c r="R46" s="26"/>
      <c r="S46" s="26"/>
      <c r="T46" s="26"/>
      <c r="U46" s="24"/>
      <c r="V46" s="24"/>
      <c r="W46" s="24"/>
      <c r="X46" s="24"/>
      <c r="Y46" s="24"/>
      <c r="Z46" s="24"/>
      <c r="AA46" s="24"/>
    </row>
    <row r="47" spans="1:27" ht="30" customHeight="1" x14ac:dyDescent="0.25">
      <c r="A47" s="69"/>
      <c r="B47" s="39">
        <v>44</v>
      </c>
      <c r="C47" s="66"/>
      <c r="D47" s="36" t="s">
        <v>163</v>
      </c>
      <c r="E47" s="43" t="s">
        <v>9</v>
      </c>
      <c r="F47" s="44" t="s">
        <v>31</v>
      </c>
      <c r="G47" s="39" t="s">
        <v>164</v>
      </c>
      <c r="H47" s="39" t="s">
        <v>9</v>
      </c>
      <c r="I47" s="39" t="s">
        <v>10</v>
      </c>
      <c r="J47" s="38">
        <v>1424</v>
      </c>
      <c r="K47" s="29">
        <f>0</f>
        <v>0</v>
      </c>
      <c r="L47" s="28">
        <f t="shared" si="0"/>
        <v>0</v>
      </c>
      <c r="M47" s="27" t="str">
        <f t="shared" si="1"/>
        <v>OK</v>
      </c>
      <c r="N47" s="24"/>
      <c r="O47" s="24"/>
      <c r="P47" s="24"/>
      <c r="Q47" s="24"/>
      <c r="R47" s="26"/>
      <c r="S47" s="26"/>
      <c r="T47" s="26"/>
      <c r="U47" s="24"/>
      <c r="V47" s="24"/>
      <c r="W47" s="24"/>
      <c r="X47" s="24"/>
      <c r="Y47" s="24"/>
      <c r="Z47" s="24"/>
      <c r="AA47" s="24"/>
    </row>
    <row r="48" spans="1:27" ht="30" customHeight="1" x14ac:dyDescent="0.25">
      <c r="A48" s="70"/>
      <c r="B48" s="39">
        <v>45</v>
      </c>
      <c r="C48" s="67"/>
      <c r="D48" s="36" t="s">
        <v>165</v>
      </c>
      <c r="E48" s="43" t="s">
        <v>9</v>
      </c>
      <c r="F48" s="45" t="s">
        <v>31</v>
      </c>
      <c r="G48" s="39" t="s">
        <v>32</v>
      </c>
      <c r="H48" s="39" t="s">
        <v>9</v>
      </c>
      <c r="I48" s="39" t="s">
        <v>10</v>
      </c>
      <c r="J48" s="38">
        <v>2503.0100000000002</v>
      </c>
      <c r="K48" s="29">
        <f>0</f>
        <v>0</v>
      </c>
      <c r="L48" s="28">
        <f t="shared" si="0"/>
        <v>0</v>
      </c>
      <c r="M48" s="27" t="str">
        <f t="shared" si="1"/>
        <v>OK</v>
      </c>
      <c r="N48" s="24"/>
      <c r="O48" s="24"/>
      <c r="P48" s="24"/>
      <c r="Q48" s="24"/>
      <c r="R48" s="26"/>
      <c r="S48" s="26"/>
      <c r="T48" s="26"/>
      <c r="U48" s="24"/>
      <c r="V48" s="24"/>
      <c r="W48" s="24"/>
      <c r="X48" s="24"/>
      <c r="Y48" s="24"/>
      <c r="Z48" s="24"/>
      <c r="AA48" s="24"/>
    </row>
    <row r="49" spans="1:27" ht="30" customHeight="1" x14ac:dyDescent="0.25">
      <c r="A49" s="78" t="s">
        <v>166</v>
      </c>
      <c r="B49" s="46">
        <v>46</v>
      </c>
      <c r="C49" s="75" t="s">
        <v>36</v>
      </c>
      <c r="D49" s="48" t="s">
        <v>30</v>
      </c>
      <c r="E49" s="50" t="s">
        <v>9</v>
      </c>
      <c r="F49" s="52" t="s">
        <v>31</v>
      </c>
      <c r="G49" s="46" t="s">
        <v>32</v>
      </c>
      <c r="H49" s="46" t="s">
        <v>9</v>
      </c>
      <c r="I49" s="46" t="s">
        <v>10</v>
      </c>
      <c r="J49" s="49">
        <v>80</v>
      </c>
      <c r="K49" s="29">
        <f>0</f>
        <v>0</v>
      </c>
      <c r="L49" s="28">
        <f t="shared" si="0"/>
        <v>0</v>
      </c>
      <c r="M49" s="27" t="str">
        <f t="shared" si="1"/>
        <v>OK</v>
      </c>
      <c r="N49" s="24"/>
      <c r="O49" s="24"/>
      <c r="P49" s="24"/>
      <c r="Q49" s="24"/>
      <c r="R49" s="26"/>
      <c r="S49" s="26"/>
      <c r="T49" s="26"/>
      <c r="U49" s="24"/>
      <c r="V49" s="24"/>
      <c r="W49" s="24"/>
      <c r="X49" s="24"/>
      <c r="Y49" s="24"/>
      <c r="Z49" s="24"/>
      <c r="AA49" s="24"/>
    </row>
    <row r="50" spans="1:27" ht="30" customHeight="1" x14ac:dyDescent="0.25">
      <c r="A50" s="79"/>
      <c r="B50" s="46">
        <v>47</v>
      </c>
      <c r="C50" s="76"/>
      <c r="D50" s="48" t="s">
        <v>8</v>
      </c>
      <c r="E50" s="50" t="s">
        <v>9</v>
      </c>
      <c r="F50" s="52" t="s">
        <v>31</v>
      </c>
      <c r="G50" s="46" t="s">
        <v>32</v>
      </c>
      <c r="H50" s="46" t="s">
        <v>9</v>
      </c>
      <c r="I50" s="46" t="s">
        <v>10</v>
      </c>
      <c r="J50" s="49">
        <v>550</v>
      </c>
      <c r="K50" s="29">
        <f>0</f>
        <v>0</v>
      </c>
      <c r="L50" s="28">
        <f t="shared" si="0"/>
        <v>0</v>
      </c>
      <c r="M50" s="27" t="str">
        <f t="shared" si="1"/>
        <v>OK</v>
      </c>
      <c r="N50" s="24"/>
      <c r="O50" s="24"/>
      <c r="P50" s="24"/>
      <c r="Q50" s="24"/>
      <c r="R50" s="26"/>
      <c r="S50" s="26"/>
      <c r="T50" s="26"/>
      <c r="U50" s="24"/>
      <c r="V50" s="24"/>
      <c r="W50" s="24"/>
      <c r="X50" s="24"/>
      <c r="Y50" s="24"/>
      <c r="Z50" s="24"/>
      <c r="AA50" s="24"/>
    </row>
    <row r="51" spans="1:27" ht="30" customHeight="1" x14ac:dyDescent="0.25">
      <c r="A51" s="79"/>
      <c r="B51" s="46">
        <v>48</v>
      </c>
      <c r="C51" s="76"/>
      <c r="D51" s="48" t="s">
        <v>11</v>
      </c>
      <c r="E51" s="50" t="s">
        <v>9</v>
      </c>
      <c r="F51" s="52" t="s">
        <v>31</v>
      </c>
      <c r="G51" s="46" t="s">
        <v>32</v>
      </c>
      <c r="H51" s="46" t="s">
        <v>9</v>
      </c>
      <c r="I51" s="46" t="s">
        <v>10</v>
      </c>
      <c r="J51" s="49">
        <v>850</v>
      </c>
      <c r="K51" s="29">
        <f>0</f>
        <v>0</v>
      </c>
      <c r="L51" s="28">
        <f t="shared" si="0"/>
        <v>0</v>
      </c>
      <c r="M51" s="27" t="str">
        <f t="shared" si="1"/>
        <v>OK</v>
      </c>
      <c r="N51" s="24"/>
      <c r="O51" s="24"/>
      <c r="P51" s="24"/>
      <c r="Q51" s="24"/>
      <c r="R51" s="26"/>
      <c r="S51" s="26"/>
      <c r="T51" s="26"/>
      <c r="U51" s="24"/>
      <c r="V51" s="24"/>
      <c r="W51" s="24"/>
      <c r="X51" s="24"/>
      <c r="Y51" s="24"/>
      <c r="Z51" s="24"/>
      <c r="AA51" s="24"/>
    </row>
    <row r="52" spans="1:27" ht="30" customHeight="1" x14ac:dyDescent="0.25">
      <c r="A52" s="79"/>
      <c r="B52" s="46">
        <v>49</v>
      </c>
      <c r="C52" s="76"/>
      <c r="D52" s="48" t="s">
        <v>12</v>
      </c>
      <c r="E52" s="50" t="s">
        <v>9</v>
      </c>
      <c r="F52" s="52" t="s">
        <v>31</v>
      </c>
      <c r="G52" s="46" t="s">
        <v>32</v>
      </c>
      <c r="H52" s="46" t="s">
        <v>9</v>
      </c>
      <c r="I52" s="46" t="s">
        <v>10</v>
      </c>
      <c r="J52" s="49">
        <v>800</v>
      </c>
      <c r="K52" s="29">
        <f>0</f>
        <v>0</v>
      </c>
      <c r="L52" s="28">
        <f t="shared" si="0"/>
        <v>0</v>
      </c>
      <c r="M52" s="27" t="str">
        <f t="shared" si="1"/>
        <v>OK</v>
      </c>
      <c r="N52" s="24"/>
      <c r="O52" s="24"/>
      <c r="P52" s="24"/>
      <c r="Q52" s="24"/>
      <c r="R52" s="26"/>
      <c r="S52" s="26"/>
      <c r="T52" s="26"/>
      <c r="U52" s="24"/>
      <c r="V52" s="24"/>
      <c r="W52" s="24"/>
      <c r="X52" s="24"/>
      <c r="Y52" s="24"/>
      <c r="Z52" s="24"/>
      <c r="AA52" s="24"/>
    </row>
    <row r="53" spans="1:27" ht="30" customHeight="1" x14ac:dyDescent="0.25">
      <c r="A53" s="79"/>
      <c r="B53" s="46">
        <v>50</v>
      </c>
      <c r="C53" s="76"/>
      <c r="D53" s="48" t="s">
        <v>13</v>
      </c>
      <c r="E53" s="50" t="s">
        <v>9</v>
      </c>
      <c r="F53" s="52" t="s">
        <v>31</v>
      </c>
      <c r="G53" s="46" t="s">
        <v>32</v>
      </c>
      <c r="H53" s="46" t="s">
        <v>37</v>
      </c>
      <c r="I53" s="46" t="s">
        <v>10</v>
      </c>
      <c r="J53" s="49">
        <v>50</v>
      </c>
      <c r="K53" s="29">
        <f>0</f>
        <v>0</v>
      </c>
      <c r="L53" s="28">
        <f t="shared" si="0"/>
        <v>0</v>
      </c>
      <c r="M53" s="27" t="str">
        <f t="shared" si="1"/>
        <v>OK</v>
      </c>
      <c r="N53" s="24"/>
      <c r="O53" s="24"/>
      <c r="P53" s="24"/>
      <c r="Q53" s="24"/>
      <c r="R53" s="26"/>
      <c r="S53" s="26"/>
      <c r="T53" s="26"/>
      <c r="U53" s="24"/>
      <c r="V53" s="24"/>
      <c r="W53" s="24"/>
      <c r="X53" s="24"/>
      <c r="Y53" s="24"/>
      <c r="Z53" s="24"/>
      <c r="AA53" s="24"/>
    </row>
    <row r="54" spans="1:27" ht="30" customHeight="1" x14ac:dyDescent="0.25">
      <c r="A54" s="79"/>
      <c r="B54" s="46">
        <v>51</v>
      </c>
      <c r="C54" s="76"/>
      <c r="D54" s="48" t="s">
        <v>161</v>
      </c>
      <c r="E54" s="50" t="s">
        <v>9</v>
      </c>
      <c r="F54" s="52" t="s">
        <v>31</v>
      </c>
      <c r="G54" s="46" t="s">
        <v>32</v>
      </c>
      <c r="H54" s="46" t="s">
        <v>37</v>
      </c>
      <c r="I54" s="46" t="s">
        <v>10</v>
      </c>
      <c r="J54" s="49">
        <v>50</v>
      </c>
      <c r="K54" s="29">
        <f>0</f>
        <v>0</v>
      </c>
      <c r="L54" s="28">
        <f t="shared" si="0"/>
        <v>0</v>
      </c>
      <c r="M54" s="27" t="str">
        <f t="shared" si="1"/>
        <v>OK</v>
      </c>
      <c r="N54" s="24"/>
      <c r="O54" s="24"/>
      <c r="P54" s="24"/>
      <c r="Q54" s="24"/>
      <c r="R54" s="26"/>
      <c r="S54" s="26"/>
      <c r="T54" s="26"/>
      <c r="U54" s="24"/>
      <c r="V54" s="24"/>
      <c r="W54" s="24"/>
      <c r="X54" s="24"/>
      <c r="Y54" s="24"/>
      <c r="Z54" s="24"/>
      <c r="AA54" s="24"/>
    </row>
    <row r="55" spans="1:27" ht="30" customHeight="1" x14ac:dyDescent="0.25">
      <c r="A55" s="79"/>
      <c r="B55" s="46">
        <v>52</v>
      </c>
      <c r="C55" s="76"/>
      <c r="D55" s="48" t="s">
        <v>14</v>
      </c>
      <c r="E55" s="50" t="s">
        <v>9</v>
      </c>
      <c r="F55" s="52" t="s">
        <v>31</v>
      </c>
      <c r="G55" s="46" t="s">
        <v>32</v>
      </c>
      <c r="H55" s="46" t="s">
        <v>37</v>
      </c>
      <c r="I55" s="46" t="s">
        <v>10</v>
      </c>
      <c r="J55" s="49">
        <v>50</v>
      </c>
      <c r="K55" s="29">
        <f>0</f>
        <v>0</v>
      </c>
      <c r="L55" s="28">
        <f t="shared" si="0"/>
        <v>0</v>
      </c>
      <c r="M55" s="27" t="str">
        <f t="shared" si="1"/>
        <v>OK</v>
      </c>
      <c r="N55" s="24"/>
      <c r="O55" s="24"/>
      <c r="P55" s="24"/>
      <c r="Q55" s="24"/>
      <c r="R55" s="26"/>
      <c r="S55" s="26"/>
      <c r="T55" s="26"/>
      <c r="U55" s="24"/>
      <c r="V55" s="24"/>
      <c r="W55" s="24"/>
      <c r="X55" s="24"/>
      <c r="Y55" s="24"/>
      <c r="Z55" s="24"/>
      <c r="AA55" s="24"/>
    </row>
    <row r="56" spans="1:27" ht="30" customHeight="1" x14ac:dyDescent="0.25">
      <c r="A56" s="79"/>
      <c r="B56" s="46">
        <v>53</v>
      </c>
      <c r="C56" s="76"/>
      <c r="D56" s="48" t="s">
        <v>162</v>
      </c>
      <c r="E56" s="50" t="s">
        <v>9</v>
      </c>
      <c r="F56" s="52" t="s">
        <v>31</v>
      </c>
      <c r="G56" s="46" t="s">
        <v>32</v>
      </c>
      <c r="H56" s="46" t="s">
        <v>9</v>
      </c>
      <c r="I56" s="46" t="s">
        <v>10</v>
      </c>
      <c r="J56" s="49">
        <v>50</v>
      </c>
      <c r="K56" s="29">
        <f>0</f>
        <v>0</v>
      </c>
      <c r="L56" s="28">
        <f t="shared" si="0"/>
        <v>0</v>
      </c>
      <c r="M56" s="27" t="str">
        <f t="shared" si="1"/>
        <v>OK</v>
      </c>
      <c r="N56" s="24"/>
      <c r="O56" s="24"/>
      <c r="P56" s="24"/>
      <c r="Q56" s="24"/>
      <c r="R56" s="26"/>
      <c r="S56" s="26"/>
      <c r="T56" s="26"/>
      <c r="U56" s="24"/>
      <c r="V56" s="24"/>
      <c r="W56" s="24"/>
      <c r="X56" s="24"/>
      <c r="Y56" s="24"/>
      <c r="Z56" s="24"/>
      <c r="AA56" s="24"/>
    </row>
    <row r="57" spans="1:27" ht="30" customHeight="1" x14ac:dyDescent="0.25">
      <c r="A57" s="79"/>
      <c r="B57" s="46">
        <v>54</v>
      </c>
      <c r="C57" s="76"/>
      <c r="D57" s="48" t="s">
        <v>33</v>
      </c>
      <c r="E57" s="50" t="s">
        <v>9</v>
      </c>
      <c r="F57" s="52" t="s">
        <v>31</v>
      </c>
      <c r="G57" s="46" t="s">
        <v>32</v>
      </c>
      <c r="H57" s="46" t="s">
        <v>9</v>
      </c>
      <c r="I57" s="46" t="s">
        <v>10</v>
      </c>
      <c r="J57" s="49">
        <v>80</v>
      </c>
      <c r="K57" s="29">
        <f>0</f>
        <v>0</v>
      </c>
      <c r="L57" s="28">
        <f t="shared" si="0"/>
        <v>0</v>
      </c>
      <c r="M57" s="27" t="str">
        <f t="shared" si="1"/>
        <v>OK</v>
      </c>
      <c r="N57" s="24"/>
      <c r="O57" s="24"/>
      <c r="P57" s="24"/>
      <c r="Q57" s="24"/>
      <c r="R57" s="26"/>
      <c r="S57" s="26"/>
      <c r="T57" s="26"/>
      <c r="U57" s="24"/>
      <c r="V57" s="24"/>
      <c r="W57" s="24"/>
      <c r="X57" s="24"/>
      <c r="Y57" s="24"/>
      <c r="Z57" s="24"/>
      <c r="AA57" s="24"/>
    </row>
    <row r="58" spans="1:27" ht="30" customHeight="1" x14ac:dyDescent="0.25">
      <c r="A58" s="79"/>
      <c r="B58" s="46">
        <v>55</v>
      </c>
      <c r="C58" s="76"/>
      <c r="D58" s="48" t="s">
        <v>167</v>
      </c>
      <c r="E58" s="50" t="s">
        <v>9</v>
      </c>
      <c r="F58" s="52" t="s">
        <v>31</v>
      </c>
      <c r="G58" s="46" t="s">
        <v>164</v>
      </c>
      <c r="H58" s="46" t="s">
        <v>9</v>
      </c>
      <c r="I58" s="46" t="s">
        <v>10</v>
      </c>
      <c r="J58" s="49">
        <v>1114</v>
      </c>
      <c r="K58" s="29">
        <f>0</f>
        <v>0</v>
      </c>
      <c r="L58" s="28">
        <f t="shared" si="0"/>
        <v>0</v>
      </c>
      <c r="M58" s="27" t="str">
        <f t="shared" si="1"/>
        <v>OK</v>
      </c>
      <c r="N58" s="24"/>
      <c r="O58" s="24"/>
      <c r="P58" s="24"/>
      <c r="Q58" s="24"/>
      <c r="R58" s="26"/>
      <c r="S58" s="26"/>
      <c r="T58" s="26"/>
      <c r="U58" s="24"/>
      <c r="V58" s="24"/>
      <c r="W58" s="24"/>
      <c r="X58" s="24"/>
      <c r="Y58" s="24"/>
      <c r="Z58" s="24"/>
      <c r="AA58" s="24"/>
    </row>
    <row r="59" spans="1:27" ht="30" customHeight="1" x14ac:dyDescent="0.25">
      <c r="A59" s="80"/>
      <c r="B59" s="46">
        <v>56</v>
      </c>
      <c r="C59" s="77"/>
      <c r="D59" s="48" t="s">
        <v>165</v>
      </c>
      <c r="E59" s="50" t="s">
        <v>9</v>
      </c>
      <c r="F59" s="52" t="s">
        <v>31</v>
      </c>
      <c r="G59" s="46" t="s">
        <v>32</v>
      </c>
      <c r="H59" s="46" t="s">
        <v>9</v>
      </c>
      <c r="I59" s="46" t="s">
        <v>10</v>
      </c>
      <c r="J59" s="49">
        <v>2000</v>
      </c>
      <c r="K59" s="29">
        <f>0</f>
        <v>0</v>
      </c>
      <c r="L59" s="28">
        <f t="shared" si="0"/>
        <v>0</v>
      </c>
      <c r="M59" s="27" t="str">
        <f t="shared" si="1"/>
        <v>OK</v>
      </c>
      <c r="N59" s="24"/>
      <c r="O59" s="24"/>
      <c r="P59" s="24"/>
      <c r="Q59" s="24"/>
      <c r="R59" s="26"/>
      <c r="S59" s="26"/>
      <c r="T59" s="26"/>
      <c r="U59" s="24"/>
      <c r="V59" s="24"/>
      <c r="W59" s="24"/>
      <c r="X59" s="24"/>
      <c r="Y59" s="24"/>
      <c r="Z59" s="24"/>
      <c r="AA59" s="24"/>
    </row>
    <row r="60" spans="1:27" ht="30" customHeight="1" x14ac:dyDescent="0.25">
      <c r="A60" s="68" t="s">
        <v>168</v>
      </c>
      <c r="B60" s="39">
        <v>57</v>
      </c>
      <c r="C60" s="65" t="s">
        <v>36</v>
      </c>
      <c r="D60" s="36" t="s">
        <v>30</v>
      </c>
      <c r="E60" s="43" t="s">
        <v>9</v>
      </c>
      <c r="F60" s="45" t="s">
        <v>31</v>
      </c>
      <c r="G60" s="39" t="s">
        <v>32</v>
      </c>
      <c r="H60" s="39" t="s">
        <v>9</v>
      </c>
      <c r="I60" s="39" t="s">
        <v>10</v>
      </c>
      <c r="J60" s="38">
        <v>250.5</v>
      </c>
      <c r="K60" s="29">
        <f>0</f>
        <v>0</v>
      </c>
      <c r="L60" s="28">
        <f t="shared" si="0"/>
        <v>0</v>
      </c>
      <c r="M60" s="27" t="str">
        <f t="shared" si="1"/>
        <v>OK</v>
      </c>
      <c r="N60" s="24"/>
      <c r="O60" s="24"/>
      <c r="P60" s="24"/>
      <c r="Q60" s="24"/>
      <c r="R60" s="26"/>
      <c r="S60" s="26"/>
      <c r="T60" s="26"/>
      <c r="U60" s="24"/>
      <c r="V60" s="24"/>
      <c r="W60" s="24"/>
      <c r="X60" s="24"/>
      <c r="Y60" s="24"/>
      <c r="Z60" s="24"/>
      <c r="AA60" s="24"/>
    </row>
    <row r="61" spans="1:27" ht="30" customHeight="1" x14ac:dyDescent="0.25">
      <c r="A61" s="69"/>
      <c r="B61" s="39">
        <v>58</v>
      </c>
      <c r="C61" s="66"/>
      <c r="D61" s="36" t="s">
        <v>8</v>
      </c>
      <c r="E61" s="43" t="s">
        <v>9</v>
      </c>
      <c r="F61" s="45" t="s">
        <v>31</v>
      </c>
      <c r="G61" s="39" t="s">
        <v>32</v>
      </c>
      <c r="H61" s="39" t="s">
        <v>9</v>
      </c>
      <c r="I61" s="39" t="s">
        <v>10</v>
      </c>
      <c r="J61" s="38">
        <v>1000</v>
      </c>
      <c r="K61" s="29">
        <f>10</f>
        <v>10</v>
      </c>
      <c r="L61" s="28">
        <f t="shared" si="0"/>
        <v>10</v>
      </c>
      <c r="M61" s="27" t="str">
        <f t="shared" si="1"/>
        <v>OK</v>
      </c>
      <c r="N61" s="24"/>
      <c r="O61" s="24"/>
      <c r="P61" s="24"/>
      <c r="Q61" s="24"/>
      <c r="R61" s="26"/>
      <c r="S61" s="26"/>
      <c r="T61" s="26"/>
      <c r="U61" s="24"/>
      <c r="V61" s="24"/>
      <c r="W61" s="24"/>
      <c r="X61" s="24"/>
      <c r="Y61" s="24"/>
      <c r="Z61" s="24"/>
      <c r="AA61" s="24"/>
    </row>
    <row r="62" spans="1:27" ht="30" customHeight="1" x14ac:dyDescent="0.25">
      <c r="A62" s="69"/>
      <c r="B62" s="39">
        <v>59</v>
      </c>
      <c r="C62" s="66"/>
      <c r="D62" s="36" t="s">
        <v>11</v>
      </c>
      <c r="E62" s="43" t="s">
        <v>9</v>
      </c>
      <c r="F62" s="45" t="s">
        <v>31</v>
      </c>
      <c r="G62" s="39" t="s">
        <v>32</v>
      </c>
      <c r="H62" s="39" t="s">
        <v>9</v>
      </c>
      <c r="I62" s="39" t="s">
        <v>10</v>
      </c>
      <c r="J62" s="38">
        <v>1500</v>
      </c>
      <c r="K62" s="29">
        <f>0</f>
        <v>0</v>
      </c>
      <c r="L62" s="28">
        <f t="shared" si="0"/>
        <v>0</v>
      </c>
      <c r="M62" s="27" t="str">
        <f t="shared" si="1"/>
        <v>OK</v>
      </c>
      <c r="N62" s="24"/>
      <c r="O62" s="24"/>
      <c r="P62" s="24"/>
      <c r="Q62" s="24"/>
      <c r="R62" s="26"/>
      <c r="S62" s="26"/>
      <c r="T62" s="26"/>
      <c r="U62" s="24"/>
      <c r="V62" s="24"/>
      <c r="W62" s="24"/>
      <c r="X62" s="24"/>
      <c r="Y62" s="24"/>
      <c r="Z62" s="24"/>
      <c r="AA62" s="24"/>
    </row>
    <row r="63" spans="1:27" ht="30" customHeight="1" x14ac:dyDescent="0.25">
      <c r="A63" s="69"/>
      <c r="B63" s="39">
        <v>60</v>
      </c>
      <c r="C63" s="66"/>
      <c r="D63" s="36" t="s">
        <v>12</v>
      </c>
      <c r="E63" s="43" t="s">
        <v>9</v>
      </c>
      <c r="F63" s="45" t="s">
        <v>31</v>
      </c>
      <c r="G63" s="39" t="s">
        <v>32</v>
      </c>
      <c r="H63" s="39" t="s">
        <v>9</v>
      </c>
      <c r="I63" s="39" t="s">
        <v>10</v>
      </c>
      <c r="J63" s="38">
        <v>1731</v>
      </c>
      <c r="K63" s="29">
        <f>0</f>
        <v>0</v>
      </c>
      <c r="L63" s="28">
        <f t="shared" si="0"/>
        <v>0</v>
      </c>
      <c r="M63" s="27" t="str">
        <f t="shared" si="1"/>
        <v>OK</v>
      </c>
      <c r="N63" s="24"/>
      <c r="O63" s="24"/>
      <c r="P63" s="24"/>
      <c r="Q63" s="24"/>
      <c r="R63" s="26"/>
      <c r="S63" s="26"/>
      <c r="T63" s="26"/>
      <c r="U63" s="24"/>
      <c r="V63" s="24"/>
      <c r="W63" s="24"/>
      <c r="X63" s="24"/>
      <c r="Y63" s="24"/>
      <c r="Z63" s="24"/>
      <c r="AA63" s="24"/>
    </row>
    <row r="64" spans="1:27" ht="30" customHeight="1" x14ac:dyDescent="0.25">
      <c r="A64" s="69"/>
      <c r="B64" s="39">
        <v>61</v>
      </c>
      <c r="C64" s="66"/>
      <c r="D64" s="36" t="s">
        <v>13</v>
      </c>
      <c r="E64" s="43" t="s">
        <v>9</v>
      </c>
      <c r="F64" s="45" t="s">
        <v>31</v>
      </c>
      <c r="G64" s="39" t="s">
        <v>32</v>
      </c>
      <c r="H64" s="39" t="s">
        <v>37</v>
      </c>
      <c r="I64" s="39" t="s">
        <v>10</v>
      </c>
      <c r="J64" s="38">
        <v>160</v>
      </c>
      <c r="K64" s="29">
        <f>50</f>
        <v>50</v>
      </c>
      <c r="L64" s="28">
        <f t="shared" si="0"/>
        <v>50</v>
      </c>
      <c r="M64" s="27" t="str">
        <f t="shared" si="1"/>
        <v>OK</v>
      </c>
      <c r="N64" s="24"/>
      <c r="O64" s="24"/>
      <c r="P64" s="24"/>
      <c r="Q64" s="24"/>
      <c r="R64" s="26"/>
      <c r="S64" s="26"/>
      <c r="T64" s="26"/>
      <c r="U64" s="24"/>
      <c r="V64" s="24"/>
      <c r="W64" s="24"/>
      <c r="X64" s="24"/>
      <c r="Y64" s="24"/>
      <c r="Z64" s="24"/>
      <c r="AA64" s="24"/>
    </row>
    <row r="65" spans="1:27" ht="30" customHeight="1" x14ac:dyDescent="0.25">
      <c r="A65" s="69"/>
      <c r="B65" s="39">
        <v>62</v>
      </c>
      <c r="C65" s="66"/>
      <c r="D65" s="36" t="s">
        <v>161</v>
      </c>
      <c r="E65" s="43" t="s">
        <v>9</v>
      </c>
      <c r="F65" s="45" t="s">
        <v>31</v>
      </c>
      <c r="G65" s="39" t="s">
        <v>32</v>
      </c>
      <c r="H65" s="39" t="s">
        <v>37</v>
      </c>
      <c r="I65" s="39" t="s">
        <v>10</v>
      </c>
      <c r="J65" s="38">
        <v>135</v>
      </c>
      <c r="K65" s="29">
        <f>0</f>
        <v>0</v>
      </c>
      <c r="L65" s="28">
        <f t="shared" si="0"/>
        <v>0</v>
      </c>
      <c r="M65" s="27" t="str">
        <f t="shared" si="1"/>
        <v>OK</v>
      </c>
      <c r="N65" s="24"/>
      <c r="O65" s="24"/>
      <c r="P65" s="24"/>
      <c r="Q65" s="24"/>
      <c r="R65" s="26"/>
      <c r="S65" s="26"/>
      <c r="T65" s="26"/>
      <c r="U65" s="24"/>
      <c r="V65" s="24"/>
      <c r="W65" s="24"/>
      <c r="X65" s="24"/>
      <c r="Y65" s="24"/>
      <c r="Z65" s="24"/>
      <c r="AA65" s="24"/>
    </row>
    <row r="66" spans="1:27" ht="30" customHeight="1" x14ac:dyDescent="0.25">
      <c r="A66" s="69"/>
      <c r="B66" s="39">
        <v>63</v>
      </c>
      <c r="C66" s="66"/>
      <c r="D66" s="36" t="s">
        <v>14</v>
      </c>
      <c r="E66" s="43" t="s">
        <v>9</v>
      </c>
      <c r="F66" s="45" t="s">
        <v>31</v>
      </c>
      <c r="G66" s="39" t="s">
        <v>32</v>
      </c>
      <c r="H66" s="39" t="s">
        <v>37</v>
      </c>
      <c r="I66" s="39" t="s">
        <v>10</v>
      </c>
      <c r="J66" s="38">
        <v>135</v>
      </c>
      <c r="K66" s="29">
        <f>0</f>
        <v>0</v>
      </c>
      <c r="L66" s="28">
        <f t="shared" si="0"/>
        <v>0</v>
      </c>
      <c r="M66" s="27" t="str">
        <f t="shared" si="1"/>
        <v>OK</v>
      </c>
      <c r="N66" s="24"/>
      <c r="O66" s="24"/>
      <c r="P66" s="24"/>
      <c r="Q66" s="24"/>
      <c r="R66" s="26"/>
      <c r="S66" s="26"/>
      <c r="T66" s="26"/>
      <c r="U66" s="24"/>
      <c r="V66" s="24"/>
      <c r="W66" s="24"/>
      <c r="X66" s="24"/>
      <c r="Y66" s="24"/>
      <c r="Z66" s="24"/>
      <c r="AA66" s="24"/>
    </row>
    <row r="67" spans="1:27" ht="30" customHeight="1" x14ac:dyDescent="0.25">
      <c r="A67" s="69"/>
      <c r="B67" s="39">
        <v>64</v>
      </c>
      <c r="C67" s="66"/>
      <c r="D67" s="36" t="s">
        <v>162</v>
      </c>
      <c r="E67" s="43" t="s">
        <v>9</v>
      </c>
      <c r="F67" s="45" t="s">
        <v>31</v>
      </c>
      <c r="G67" s="39" t="s">
        <v>32</v>
      </c>
      <c r="H67" s="39" t="s">
        <v>9</v>
      </c>
      <c r="I67" s="39" t="s">
        <v>10</v>
      </c>
      <c r="J67" s="38">
        <v>365</v>
      </c>
      <c r="K67" s="29">
        <f>10</f>
        <v>10</v>
      </c>
      <c r="L67" s="28">
        <f t="shared" si="0"/>
        <v>10</v>
      </c>
      <c r="M67" s="27" t="str">
        <f t="shared" si="1"/>
        <v>OK</v>
      </c>
      <c r="N67" s="24"/>
      <c r="O67" s="24"/>
      <c r="P67" s="24"/>
      <c r="Q67" s="24"/>
      <c r="R67" s="26"/>
      <c r="S67" s="26"/>
      <c r="T67" s="26"/>
      <c r="U67" s="24"/>
      <c r="V67" s="24"/>
      <c r="W67" s="24"/>
      <c r="X67" s="24"/>
      <c r="Y67" s="24"/>
      <c r="Z67" s="24"/>
      <c r="AA67" s="24"/>
    </row>
    <row r="68" spans="1:27" ht="30" customHeight="1" x14ac:dyDescent="0.25">
      <c r="A68" s="70"/>
      <c r="B68" s="39">
        <v>65</v>
      </c>
      <c r="C68" s="67"/>
      <c r="D68" s="36" t="s">
        <v>33</v>
      </c>
      <c r="E68" s="43" t="s">
        <v>9</v>
      </c>
      <c r="F68" s="45" t="s">
        <v>31</v>
      </c>
      <c r="G68" s="39" t="s">
        <v>32</v>
      </c>
      <c r="H68" s="39" t="s">
        <v>9</v>
      </c>
      <c r="I68" s="39" t="s">
        <v>10</v>
      </c>
      <c r="J68" s="38">
        <v>100</v>
      </c>
      <c r="K68" s="29">
        <f>10</f>
        <v>10</v>
      </c>
      <c r="L68" s="28">
        <f t="shared" si="0"/>
        <v>10</v>
      </c>
      <c r="M68" s="27" t="str">
        <f t="shared" si="1"/>
        <v>OK</v>
      </c>
      <c r="N68" s="24"/>
      <c r="O68" s="24"/>
      <c r="P68" s="24"/>
      <c r="Q68" s="24"/>
      <c r="R68" s="26"/>
      <c r="S68" s="26"/>
      <c r="T68" s="26"/>
      <c r="U68" s="24"/>
      <c r="V68" s="24"/>
      <c r="W68" s="24"/>
      <c r="X68" s="24"/>
      <c r="Y68" s="24"/>
      <c r="Z68" s="24"/>
      <c r="AA68" s="24"/>
    </row>
    <row r="69" spans="1:27" ht="30" customHeight="1" x14ac:dyDescent="0.25">
      <c r="A69" s="78" t="s">
        <v>169</v>
      </c>
      <c r="B69" s="46">
        <v>66</v>
      </c>
      <c r="C69" s="75" t="s">
        <v>97</v>
      </c>
      <c r="D69" s="48" t="s">
        <v>30</v>
      </c>
      <c r="E69" s="50" t="s">
        <v>9</v>
      </c>
      <c r="F69" s="52" t="s">
        <v>31</v>
      </c>
      <c r="G69" s="46" t="s">
        <v>32</v>
      </c>
      <c r="H69" s="46" t="s">
        <v>9</v>
      </c>
      <c r="I69" s="46" t="s">
        <v>10</v>
      </c>
      <c r="J69" s="49">
        <v>140</v>
      </c>
      <c r="K69" s="29">
        <f>0</f>
        <v>0</v>
      </c>
      <c r="L69" s="28">
        <f t="shared" ref="L69:L81" si="2">K69-SUM(N69:AA69)</f>
        <v>0</v>
      </c>
      <c r="M69" s="27" t="str">
        <f t="shared" ref="M69:M81" si="3">IF(L69&lt;0,"ATENÇÃO","OK")</f>
        <v>OK</v>
      </c>
      <c r="N69" s="24"/>
      <c r="O69" s="24"/>
      <c r="P69" s="24"/>
      <c r="Q69" s="24"/>
      <c r="R69" s="26"/>
      <c r="S69" s="26"/>
      <c r="T69" s="26"/>
      <c r="U69" s="24"/>
      <c r="V69" s="24"/>
      <c r="W69" s="24"/>
      <c r="X69" s="24"/>
      <c r="Y69" s="24"/>
      <c r="Z69" s="24"/>
      <c r="AA69" s="24"/>
    </row>
    <row r="70" spans="1:27" ht="30" customHeight="1" x14ac:dyDescent="0.25">
      <c r="A70" s="79"/>
      <c r="B70" s="46">
        <v>67</v>
      </c>
      <c r="C70" s="76"/>
      <c r="D70" s="48" t="s">
        <v>8</v>
      </c>
      <c r="E70" s="50" t="s">
        <v>9</v>
      </c>
      <c r="F70" s="52" t="s">
        <v>31</v>
      </c>
      <c r="G70" s="46" t="s">
        <v>32</v>
      </c>
      <c r="H70" s="46" t="s">
        <v>9</v>
      </c>
      <c r="I70" s="46" t="s">
        <v>10</v>
      </c>
      <c r="J70" s="49">
        <v>530</v>
      </c>
      <c r="K70" s="29">
        <f>0</f>
        <v>0</v>
      </c>
      <c r="L70" s="28">
        <f t="shared" si="2"/>
        <v>0</v>
      </c>
      <c r="M70" s="27" t="str">
        <f t="shared" si="3"/>
        <v>OK</v>
      </c>
      <c r="N70" s="24"/>
      <c r="O70" s="24"/>
      <c r="P70" s="24"/>
      <c r="Q70" s="24"/>
      <c r="R70" s="26"/>
      <c r="S70" s="26"/>
      <c r="T70" s="26"/>
      <c r="U70" s="24"/>
      <c r="V70" s="24"/>
      <c r="W70" s="24"/>
      <c r="X70" s="24"/>
      <c r="Y70" s="24"/>
      <c r="Z70" s="24"/>
      <c r="AA70" s="24"/>
    </row>
    <row r="71" spans="1:27" ht="30" customHeight="1" x14ac:dyDescent="0.25">
      <c r="A71" s="79"/>
      <c r="B71" s="46">
        <v>68</v>
      </c>
      <c r="C71" s="76"/>
      <c r="D71" s="48" t="s">
        <v>11</v>
      </c>
      <c r="E71" s="50" t="s">
        <v>9</v>
      </c>
      <c r="F71" s="52" t="s">
        <v>31</v>
      </c>
      <c r="G71" s="46" t="s">
        <v>32</v>
      </c>
      <c r="H71" s="46" t="s">
        <v>9</v>
      </c>
      <c r="I71" s="46" t="s">
        <v>10</v>
      </c>
      <c r="J71" s="49">
        <v>660</v>
      </c>
      <c r="K71" s="29">
        <f>0</f>
        <v>0</v>
      </c>
      <c r="L71" s="28">
        <f t="shared" si="2"/>
        <v>0</v>
      </c>
      <c r="M71" s="27" t="str">
        <f t="shared" si="3"/>
        <v>OK</v>
      </c>
      <c r="N71" s="24"/>
      <c r="O71" s="24"/>
      <c r="P71" s="24"/>
      <c r="Q71" s="24"/>
      <c r="R71" s="26"/>
      <c r="S71" s="26"/>
      <c r="T71" s="26"/>
      <c r="U71" s="24"/>
      <c r="V71" s="24"/>
      <c r="W71" s="24"/>
      <c r="X71" s="24"/>
      <c r="Y71" s="24"/>
      <c r="Z71" s="24"/>
      <c r="AA71" s="24"/>
    </row>
    <row r="72" spans="1:27" ht="30" customHeight="1" x14ac:dyDescent="0.25">
      <c r="A72" s="79"/>
      <c r="B72" s="46">
        <v>69</v>
      </c>
      <c r="C72" s="76"/>
      <c r="D72" s="48" t="s">
        <v>12</v>
      </c>
      <c r="E72" s="50" t="s">
        <v>9</v>
      </c>
      <c r="F72" s="52" t="s">
        <v>31</v>
      </c>
      <c r="G72" s="46" t="s">
        <v>32</v>
      </c>
      <c r="H72" s="46" t="s">
        <v>9</v>
      </c>
      <c r="I72" s="46" t="s">
        <v>10</v>
      </c>
      <c r="J72" s="49">
        <v>760</v>
      </c>
      <c r="K72" s="29">
        <f>0</f>
        <v>0</v>
      </c>
      <c r="L72" s="28">
        <f t="shared" si="2"/>
        <v>0</v>
      </c>
      <c r="M72" s="27" t="str">
        <f t="shared" si="3"/>
        <v>OK</v>
      </c>
      <c r="N72" s="24"/>
      <c r="O72" s="24"/>
      <c r="P72" s="24"/>
      <c r="Q72" s="24"/>
      <c r="R72" s="26"/>
      <c r="S72" s="26"/>
      <c r="T72" s="26"/>
      <c r="U72" s="24"/>
      <c r="V72" s="24"/>
      <c r="W72" s="24"/>
      <c r="X72" s="24"/>
      <c r="Y72" s="24"/>
      <c r="Z72" s="24"/>
      <c r="AA72" s="24"/>
    </row>
    <row r="73" spans="1:27" ht="30" customHeight="1" x14ac:dyDescent="0.25">
      <c r="A73" s="79"/>
      <c r="B73" s="46">
        <v>70</v>
      </c>
      <c r="C73" s="76"/>
      <c r="D73" s="48" t="s">
        <v>13</v>
      </c>
      <c r="E73" s="50" t="s">
        <v>9</v>
      </c>
      <c r="F73" s="52" t="s">
        <v>31</v>
      </c>
      <c r="G73" s="46" t="s">
        <v>32</v>
      </c>
      <c r="H73" s="46" t="s">
        <v>37</v>
      </c>
      <c r="I73" s="46" t="s">
        <v>10</v>
      </c>
      <c r="J73" s="49">
        <v>70</v>
      </c>
      <c r="K73" s="29">
        <f>0</f>
        <v>0</v>
      </c>
      <c r="L73" s="28">
        <f t="shared" si="2"/>
        <v>0</v>
      </c>
      <c r="M73" s="27" t="str">
        <f t="shared" si="3"/>
        <v>OK</v>
      </c>
      <c r="N73" s="24"/>
      <c r="O73" s="24"/>
      <c r="P73" s="24"/>
      <c r="Q73" s="24"/>
      <c r="R73" s="26"/>
      <c r="S73" s="26"/>
      <c r="T73" s="26"/>
      <c r="U73" s="24"/>
      <c r="V73" s="24"/>
      <c r="W73" s="24"/>
      <c r="X73" s="24"/>
      <c r="Y73" s="24"/>
      <c r="Z73" s="24"/>
      <c r="AA73" s="24"/>
    </row>
    <row r="74" spans="1:27" ht="30" customHeight="1" x14ac:dyDescent="0.25">
      <c r="A74" s="79"/>
      <c r="B74" s="46">
        <v>71</v>
      </c>
      <c r="C74" s="76"/>
      <c r="D74" s="48" t="s">
        <v>161</v>
      </c>
      <c r="E74" s="50" t="s">
        <v>9</v>
      </c>
      <c r="F74" s="52" t="s">
        <v>31</v>
      </c>
      <c r="G74" s="46" t="s">
        <v>32</v>
      </c>
      <c r="H74" s="46" t="s">
        <v>37</v>
      </c>
      <c r="I74" s="46" t="s">
        <v>10</v>
      </c>
      <c r="J74" s="49">
        <v>75</v>
      </c>
      <c r="K74" s="29">
        <f>0</f>
        <v>0</v>
      </c>
      <c r="L74" s="28">
        <f t="shared" si="2"/>
        <v>0</v>
      </c>
      <c r="M74" s="27" t="str">
        <f t="shared" si="3"/>
        <v>OK</v>
      </c>
      <c r="N74" s="24"/>
      <c r="O74" s="24"/>
      <c r="P74" s="24"/>
      <c r="Q74" s="24"/>
      <c r="R74" s="26"/>
      <c r="S74" s="26"/>
      <c r="T74" s="26"/>
      <c r="U74" s="24"/>
      <c r="V74" s="24"/>
      <c r="W74" s="24"/>
      <c r="X74" s="24"/>
      <c r="Y74" s="24"/>
      <c r="Z74" s="24"/>
      <c r="AA74" s="24"/>
    </row>
    <row r="75" spans="1:27" ht="30" customHeight="1" x14ac:dyDescent="0.25">
      <c r="A75" s="79"/>
      <c r="B75" s="46">
        <v>72</v>
      </c>
      <c r="C75" s="76"/>
      <c r="D75" s="48" t="s">
        <v>14</v>
      </c>
      <c r="E75" s="50" t="s">
        <v>9</v>
      </c>
      <c r="F75" s="52" t="s">
        <v>31</v>
      </c>
      <c r="G75" s="46" t="s">
        <v>32</v>
      </c>
      <c r="H75" s="46" t="s">
        <v>37</v>
      </c>
      <c r="I75" s="46" t="s">
        <v>10</v>
      </c>
      <c r="J75" s="49">
        <v>80</v>
      </c>
      <c r="K75" s="29">
        <f>0</f>
        <v>0</v>
      </c>
      <c r="L75" s="28">
        <f t="shared" si="2"/>
        <v>0</v>
      </c>
      <c r="M75" s="27" t="str">
        <f t="shared" si="3"/>
        <v>OK</v>
      </c>
      <c r="N75" s="24"/>
      <c r="O75" s="24"/>
      <c r="P75" s="24"/>
      <c r="Q75" s="24"/>
      <c r="R75" s="26"/>
      <c r="S75" s="26"/>
      <c r="T75" s="26"/>
      <c r="U75" s="24"/>
      <c r="V75" s="24"/>
      <c r="W75" s="24"/>
      <c r="X75" s="24"/>
      <c r="Y75" s="24"/>
      <c r="Z75" s="24"/>
      <c r="AA75" s="24"/>
    </row>
    <row r="76" spans="1:27" ht="30" customHeight="1" x14ac:dyDescent="0.25">
      <c r="A76" s="79"/>
      <c r="B76" s="46">
        <v>73</v>
      </c>
      <c r="C76" s="76"/>
      <c r="D76" s="48" t="s">
        <v>162</v>
      </c>
      <c r="E76" s="50" t="s">
        <v>9</v>
      </c>
      <c r="F76" s="52" t="s">
        <v>31</v>
      </c>
      <c r="G76" s="46" t="s">
        <v>32</v>
      </c>
      <c r="H76" s="46" t="s">
        <v>9</v>
      </c>
      <c r="I76" s="46" t="s">
        <v>10</v>
      </c>
      <c r="J76" s="49">
        <v>150</v>
      </c>
      <c r="K76" s="29">
        <f>0</f>
        <v>0</v>
      </c>
      <c r="L76" s="28">
        <f t="shared" si="2"/>
        <v>0</v>
      </c>
      <c r="M76" s="27" t="str">
        <f t="shared" si="3"/>
        <v>OK</v>
      </c>
      <c r="N76" s="24"/>
      <c r="O76" s="24"/>
      <c r="P76" s="24"/>
      <c r="Q76" s="24"/>
      <c r="R76" s="26"/>
      <c r="S76" s="26"/>
      <c r="T76" s="26"/>
      <c r="U76" s="24"/>
      <c r="V76" s="24"/>
      <c r="W76" s="24"/>
      <c r="X76" s="24"/>
      <c r="Y76" s="24"/>
      <c r="Z76" s="24"/>
      <c r="AA76" s="24"/>
    </row>
    <row r="77" spans="1:27" ht="30" customHeight="1" x14ac:dyDescent="0.25">
      <c r="A77" s="79"/>
      <c r="B77" s="46">
        <v>74</v>
      </c>
      <c r="C77" s="76"/>
      <c r="D77" s="48" t="s">
        <v>33</v>
      </c>
      <c r="E77" s="50" t="s">
        <v>9</v>
      </c>
      <c r="F77" s="52" t="s">
        <v>31</v>
      </c>
      <c r="G77" s="46" t="s">
        <v>32</v>
      </c>
      <c r="H77" s="46" t="s">
        <v>9</v>
      </c>
      <c r="I77" s="46" t="s">
        <v>10</v>
      </c>
      <c r="J77" s="49">
        <v>150</v>
      </c>
      <c r="K77" s="29">
        <f>0</f>
        <v>0</v>
      </c>
      <c r="L77" s="28">
        <f t="shared" si="2"/>
        <v>0</v>
      </c>
      <c r="M77" s="27" t="str">
        <f t="shared" si="3"/>
        <v>OK</v>
      </c>
      <c r="N77" s="24"/>
      <c r="O77" s="24"/>
      <c r="P77" s="24"/>
      <c r="Q77" s="24"/>
      <c r="R77" s="26"/>
      <c r="S77" s="26"/>
      <c r="T77" s="26"/>
      <c r="U77" s="24"/>
      <c r="V77" s="24"/>
      <c r="W77" s="24"/>
      <c r="X77" s="24"/>
      <c r="Y77" s="24"/>
      <c r="Z77" s="24"/>
      <c r="AA77" s="24"/>
    </row>
    <row r="78" spans="1:27" ht="30" customHeight="1" x14ac:dyDescent="0.25">
      <c r="A78" s="80"/>
      <c r="B78" s="46">
        <v>75</v>
      </c>
      <c r="C78" s="77"/>
      <c r="D78" s="48" t="s">
        <v>170</v>
      </c>
      <c r="E78" s="50" t="s">
        <v>9</v>
      </c>
      <c r="F78" s="52" t="s">
        <v>31</v>
      </c>
      <c r="G78" s="46" t="s">
        <v>32</v>
      </c>
      <c r="H78" s="46" t="s">
        <v>9</v>
      </c>
      <c r="I78" s="46" t="s">
        <v>10</v>
      </c>
      <c r="J78" s="49">
        <v>300</v>
      </c>
      <c r="K78" s="29">
        <f>0</f>
        <v>0</v>
      </c>
      <c r="L78" s="28">
        <f t="shared" si="2"/>
        <v>0</v>
      </c>
      <c r="M78" s="27" t="str">
        <f t="shared" si="3"/>
        <v>OK</v>
      </c>
      <c r="N78" s="24"/>
      <c r="O78" s="24"/>
      <c r="P78" s="24"/>
      <c r="Q78" s="24"/>
      <c r="R78" s="26"/>
      <c r="S78" s="26"/>
      <c r="T78" s="26"/>
      <c r="U78" s="24"/>
      <c r="V78" s="24"/>
      <c r="W78" s="24"/>
      <c r="X78" s="24"/>
      <c r="Y78" s="24"/>
      <c r="Z78" s="24"/>
      <c r="AA78" s="24"/>
    </row>
    <row r="79" spans="1:27" ht="30" customHeight="1" x14ac:dyDescent="0.25">
      <c r="A79" s="68" t="s">
        <v>171</v>
      </c>
      <c r="B79" s="39">
        <v>76</v>
      </c>
      <c r="C79" s="65" t="s">
        <v>36</v>
      </c>
      <c r="D79" s="36" t="s">
        <v>8</v>
      </c>
      <c r="E79" s="43" t="s">
        <v>9</v>
      </c>
      <c r="F79" s="45" t="s">
        <v>31</v>
      </c>
      <c r="G79" s="39" t="s">
        <v>32</v>
      </c>
      <c r="H79" s="39" t="s">
        <v>9</v>
      </c>
      <c r="I79" s="39" t="s">
        <v>10</v>
      </c>
      <c r="J79" s="38">
        <v>1001</v>
      </c>
      <c r="K79" s="29">
        <f>0</f>
        <v>0</v>
      </c>
      <c r="L79" s="28">
        <f t="shared" si="2"/>
        <v>0</v>
      </c>
      <c r="M79" s="27" t="str">
        <f t="shared" si="3"/>
        <v>OK</v>
      </c>
      <c r="N79" s="24"/>
      <c r="O79" s="24"/>
      <c r="P79" s="24"/>
      <c r="Q79" s="24"/>
      <c r="R79" s="26"/>
      <c r="S79" s="26"/>
      <c r="T79" s="26"/>
      <c r="U79" s="24"/>
      <c r="V79" s="24"/>
      <c r="W79" s="24"/>
      <c r="X79" s="24"/>
      <c r="Y79" s="24"/>
      <c r="Z79" s="24"/>
      <c r="AA79" s="24"/>
    </row>
    <row r="80" spans="1:27" ht="30" customHeight="1" x14ac:dyDescent="0.25">
      <c r="A80" s="69"/>
      <c r="B80" s="39">
        <v>77</v>
      </c>
      <c r="C80" s="66"/>
      <c r="D80" s="36" t="s">
        <v>13</v>
      </c>
      <c r="E80" s="43" t="s">
        <v>9</v>
      </c>
      <c r="F80" s="45" t="s">
        <v>31</v>
      </c>
      <c r="G80" s="39" t="s">
        <v>32</v>
      </c>
      <c r="H80" s="39" t="s">
        <v>37</v>
      </c>
      <c r="I80" s="39" t="s">
        <v>10</v>
      </c>
      <c r="J80" s="38">
        <v>130</v>
      </c>
      <c r="K80" s="29">
        <f>0</f>
        <v>0</v>
      </c>
      <c r="L80" s="28">
        <f t="shared" si="2"/>
        <v>0</v>
      </c>
      <c r="M80" s="27" t="str">
        <f t="shared" si="3"/>
        <v>OK</v>
      </c>
      <c r="N80" s="24"/>
      <c r="O80" s="24"/>
      <c r="P80" s="24"/>
      <c r="Q80" s="24"/>
      <c r="R80" s="26"/>
      <c r="S80" s="26"/>
      <c r="T80" s="26"/>
      <c r="U80" s="24"/>
      <c r="V80" s="24"/>
      <c r="W80" s="24"/>
      <c r="X80" s="24"/>
      <c r="Y80" s="24"/>
      <c r="Z80" s="24"/>
      <c r="AA80" s="24"/>
    </row>
    <row r="81" spans="1:27" ht="30" customHeight="1" x14ac:dyDescent="0.25">
      <c r="A81" s="70"/>
      <c r="B81" s="39">
        <v>78</v>
      </c>
      <c r="C81" s="67"/>
      <c r="D81" s="36" t="s">
        <v>162</v>
      </c>
      <c r="E81" s="43" t="s">
        <v>9</v>
      </c>
      <c r="F81" s="45" t="s">
        <v>31</v>
      </c>
      <c r="G81" s="39" t="s">
        <v>32</v>
      </c>
      <c r="H81" s="39" t="s">
        <v>9</v>
      </c>
      <c r="I81" s="39" t="s">
        <v>10</v>
      </c>
      <c r="J81" s="38">
        <v>200</v>
      </c>
      <c r="K81" s="29">
        <f>0</f>
        <v>0</v>
      </c>
      <c r="L81" s="28">
        <f t="shared" si="2"/>
        <v>0</v>
      </c>
      <c r="M81" s="27" t="str">
        <f t="shared" si="3"/>
        <v>OK</v>
      </c>
      <c r="N81" s="24"/>
      <c r="O81" s="24"/>
      <c r="P81" s="24"/>
      <c r="Q81" s="24"/>
      <c r="R81" s="26"/>
      <c r="S81" s="26"/>
      <c r="T81" s="26"/>
      <c r="U81" s="24"/>
      <c r="V81" s="24"/>
      <c r="W81" s="24"/>
      <c r="X81" s="24"/>
      <c r="Y81" s="24"/>
      <c r="Z81" s="24"/>
      <c r="AA81" s="24"/>
    </row>
    <row r="82" spans="1:27" ht="15.75" thickBot="1" x14ac:dyDescent="0.3">
      <c r="K82" s="4">
        <f>SUM(K4:K81)</f>
        <v>98</v>
      </c>
      <c r="N82" s="32">
        <f t="shared" ref="N82:AA82" si="4">SUMPRODUCT($J$4:$J$81,N4:N81)</f>
        <v>0</v>
      </c>
      <c r="O82" s="32">
        <f t="shared" si="4"/>
        <v>0</v>
      </c>
      <c r="P82" s="32">
        <f t="shared" si="4"/>
        <v>0</v>
      </c>
      <c r="Q82" s="32">
        <f t="shared" si="4"/>
        <v>0</v>
      </c>
      <c r="R82" s="32">
        <f t="shared" si="4"/>
        <v>0</v>
      </c>
      <c r="S82" s="32">
        <f t="shared" si="4"/>
        <v>0</v>
      </c>
      <c r="T82" s="32">
        <f t="shared" si="4"/>
        <v>0</v>
      </c>
      <c r="U82" s="32">
        <f t="shared" si="4"/>
        <v>0</v>
      </c>
      <c r="V82" s="32">
        <f t="shared" si="4"/>
        <v>0</v>
      </c>
      <c r="W82" s="32">
        <f t="shared" si="4"/>
        <v>0</v>
      </c>
      <c r="X82" s="32">
        <f t="shared" si="4"/>
        <v>0</v>
      </c>
      <c r="Y82" s="32">
        <f t="shared" si="4"/>
        <v>0</v>
      </c>
      <c r="Z82" s="32">
        <f t="shared" si="4"/>
        <v>0</v>
      </c>
      <c r="AA82" s="32">
        <f t="shared" si="4"/>
        <v>0</v>
      </c>
    </row>
    <row r="83" spans="1:27" ht="15" x14ac:dyDescent="0.25">
      <c r="D83" s="33" t="s">
        <v>57</v>
      </c>
    </row>
    <row r="84" spans="1:27" ht="15" x14ac:dyDescent="0.25">
      <c r="D84" s="34" t="s">
        <v>58</v>
      </c>
    </row>
    <row r="85" spans="1:27" ht="15.75" thickBot="1" x14ac:dyDescent="0.3">
      <c r="D85" s="35" t="s">
        <v>59</v>
      </c>
    </row>
    <row r="86" spans="1:27" ht="15" x14ac:dyDescent="0.25"/>
    <row r="87" spans="1:27" ht="15" x14ac:dyDescent="0.25"/>
    <row r="88" spans="1:27" ht="15" x14ac:dyDescent="0.25"/>
    <row r="89" spans="1:27" ht="15" x14ac:dyDescent="0.25"/>
    <row r="90" spans="1:27" ht="15" x14ac:dyDescent="0.25"/>
    <row r="91" spans="1:27" ht="15" x14ac:dyDescent="0.25"/>
    <row r="92" spans="1:27" ht="15" x14ac:dyDescent="0.25"/>
  </sheetData>
  <mergeCells count="29">
    <mergeCell ref="A69:A78"/>
    <mergeCell ref="C69:C78"/>
    <mergeCell ref="A79:A81"/>
    <mergeCell ref="C79:C81"/>
    <mergeCell ref="A38:A48"/>
    <mergeCell ref="C38:C48"/>
    <mergeCell ref="A49:A59"/>
    <mergeCell ref="C49:C59"/>
    <mergeCell ref="A60:A68"/>
    <mergeCell ref="C60:C68"/>
    <mergeCell ref="W1:W2"/>
    <mergeCell ref="X1:X2"/>
    <mergeCell ref="Y1:Y2"/>
    <mergeCell ref="Z1:Z2"/>
    <mergeCell ref="AA1:AA2"/>
    <mergeCell ref="T1:T2"/>
    <mergeCell ref="U1:U2"/>
    <mergeCell ref="V1:V2"/>
    <mergeCell ref="A1:C1"/>
    <mergeCell ref="D1:J1"/>
    <mergeCell ref="K1:M1"/>
    <mergeCell ref="N1:N2"/>
    <mergeCell ref="O1:O2"/>
    <mergeCell ref="P1:P2"/>
    <mergeCell ref="A2:J2"/>
    <mergeCell ref="K2:M2"/>
    <mergeCell ref="Q1:Q2"/>
    <mergeCell ref="R1:R2"/>
    <mergeCell ref="S1:S2"/>
  </mergeCells>
  <conditionalFormatting sqref="M1 M3:M1048576">
    <cfRule type="cellIs" dxfId="13" priority="2" operator="equal">
      <formula>"ATENÇÃO"</formula>
    </cfRule>
  </conditionalFormatting>
  <conditionalFormatting sqref="N4:AA81">
    <cfRule type="cellIs" dxfId="12" priority="1" operator="greaterThan">
      <formula>0</formula>
    </cfRule>
  </conditionalFormatting>
  <pageMargins left="0.511811024" right="0.511811024" top="0.78740157499999996" bottom="0.78740157499999996" header="0.31496062000000002" footer="0.31496062000000002"/>
  <pageSetup paperSize="9" scale="60" orientation="landscape" r:id="rId1"/>
  <colBreaks count="1" manualBreakCount="1">
    <brk id="1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zoomScale="80" zoomScaleNormal="80" workbookViewId="0">
      <selection activeCell="I86" sqref="I86"/>
    </sheetView>
  </sheetViews>
  <sheetFormatPr defaultColWidth="9.7109375" defaultRowHeight="30" customHeight="1" x14ac:dyDescent="0.25"/>
  <cols>
    <col min="1" max="1" width="6.140625" style="1" customWidth="1"/>
    <col min="2" max="2" width="6.5703125" style="1" customWidth="1"/>
    <col min="3" max="3" width="37.85546875" style="1" customWidth="1"/>
    <col min="4" max="4" width="31.5703125" style="3" customWidth="1"/>
    <col min="5" max="5" width="16.140625" style="1" customWidth="1"/>
    <col min="6" max="7" width="8.5703125" style="1" customWidth="1"/>
    <col min="8" max="8" width="8.28515625" style="1" customWidth="1"/>
    <col min="9" max="9" width="12.7109375" style="1" customWidth="1"/>
    <col min="10" max="10" width="12.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9.950000000000003" customHeight="1" x14ac:dyDescent="0.25">
      <c r="A1" s="72" t="s">
        <v>56</v>
      </c>
      <c r="B1" s="73"/>
      <c r="C1" s="74"/>
      <c r="D1" s="59" t="s">
        <v>52</v>
      </c>
      <c r="E1" s="60"/>
      <c r="F1" s="60"/>
      <c r="G1" s="60"/>
      <c r="H1" s="60"/>
      <c r="I1" s="60"/>
      <c r="J1" s="61"/>
      <c r="K1" s="71" t="s">
        <v>53</v>
      </c>
      <c r="L1" s="71"/>
      <c r="M1" s="71"/>
      <c r="N1" s="57" t="s">
        <v>55</v>
      </c>
      <c r="O1" s="57" t="s">
        <v>55</v>
      </c>
      <c r="P1" s="57" t="s">
        <v>55</v>
      </c>
      <c r="Q1" s="57" t="s">
        <v>55</v>
      </c>
      <c r="R1" s="57" t="s">
        <v>55</v>
      </c>
      <c r="S1" s="57" t="s">
        <v>55</v>
      </c>
      <c r="T1" s="57" t="s">
        <v>55</v>
      </c>
      <c r="U1" s="57" t="s">
        <v>55</v>
      </c>
      <c r="V1" s="57" t="s">
        <v>55</v>
      </c>
      <c r="W1" s="57" t="s">
        <v>55</v>
      </c>
      <c r="X1" s="57" t="s">
        <v>55</v>
      </c>
      <c r="Y1" s="57" t="s">
        <v>55</v>
      </c>
      <c r="Z1" s="57" t="s">
        <v>55</v>
      </c>
      <c r="AA1" s="57" t="s">
        <v>55</v>
      </c>
    </row>
    <row r="2" spans="1:27" ht="24.95" customHeight="1" x14ac:dyDescent="0.25">
      <c r="A2" s="59" t="s">
        <v>47</v>
      </c>
      <c r="B2" s="60"/>
      <c r="C2" s="60"/>
      <c r="D2" s="60"/>
      <c r="E2" s="60"/>
      <c r="F2" s="60"/>
      <c r="G2" s="60"/>
      <c r="H2" s="60"/>
      <c r="I2" s="60"/>
      <c r="J2" s="61"/>
      <c r="K2" s="62" t="s">
        <v>66</v>
      </c>
      <c r="L2" s="63"/>
      <c r="M2" s="64"/>
      <c r="N2" s="58"/>
      <c r="O2" s="58"/>
      <c r="P2" s="58"/>
      <c r="Q2" s="58"/>
      <c r="R2" s="58"/>
      <c r="S2" s="58"/>
      <c r="T2" s="58"/>
      <c r="U2" s="58"/>
      <c r="V2" s="58"/>
      <c r="W2" s="58"/>
      <c r="X2" s="58"/>
      <c r="Y2" s="58"/>
      <c r="Z2" s="58"/>
      <c r="AA2" s="58"/>
    </row>
    <row r="3" spans="1:27" s="3" customFormat="1" ht="30" customHeight="1" x14ac:dyDescent="0.2">
      <c r="A3" s="7" t="s">
        <v>3</v>
      </c>
      <c r="B3" s="7" t="s">
        <v>60</v>
      </c>
      <c r="C3" s="7" t="s">
        <v>61</v>
      </c>
      <c r="D3" s="8" t="s">
        <v>62</v>
      </c>
      <c r="E3" s="8" t="s">
        <v>63</v>
      </c>
      <c r="F3" s="8" t="s">
        <v>21</v>
      </c>
      <c r="G3" s="8" t="s">
        <v>22</v>
      </c>
      <c r="H3" s="8" t="s">
        <v>64</v>
      </c>
      <c r="I3" s="8" t="s">
        <v>65</v>
      </c>
      <c r="J3" s="9" t="s">
        <v>54</v>
      </c>
      <c r="K3" s="10" t="s">
        <v>4</v>
      </c>
      <c r="L3" s="11" t="s">
        <v>0</v>
      </c>
      <c r="M3" s="7" t="s">
        <v>2</v>
      </c>
      <c r="N3" s="25" t="s">
        <v>1</v>
      </c>
      <c r="O3" s="25" t="s">
        <v>1</v>
      </c>
      <c r="P3" s="25" t="s">
        <v>1</v>
      </c>
      <c r="Q3" s="25" t="s">
        <v>1</v>
      </c>
      <c r="R3" s="25" t="s">
        <v>1</v>
      </c>
      <c r="S3" s="25" t="s">
        <v>1</v>
      </c>
      <c r="T3" s="25" t="s">
        <v>1</v>
      </c>
      <c r="U3" s="25" t="s">
        <v>1</v>
      </c>
      <c r="V3" s="25" t="s">
        <v>1</v>
      </c>
      <c r="W3" s="25" t="s">
        <v>1</v>
      </c>
      <c r="X3" s="25" t="s">
        <v>1</v>
      </c>
      <c r="Y3" s="25" t="s">
        <v>1</v>
      </c>
      <c r="Z3" s="25" t="s">
        <v>1</v>
      </c>
      <c r="AA3" s="25" t="s">
        <v>1</v>
      </c>
    </row>
    <row r="4" spans="1:27" ht="30" customHeight="1" x14ac:dyDescent="0.25">
      <c r="A4" s="39">
        <v>1</v>
      </c>
      <c r="B4" s="39">
        <v>1</v>
      </c>
      <c r="C4" s="37" t="s">
        <v>67</v>
      </c>
      <c r="D4" s="36" t="s">
        <v>68</v>
      </c>
      <c r="E4" s="37" t="s">
        <v>69</v>
      </c>
      <c r="F4" s="37" t="s">
        <v>23</v>
      </c>
      <c r="G4" s="37" t="s">
        <v>70</v>
      </c>
      <c r="H4" s="37" t="s">
        <v>6</v>
      </c>
      <c r="I4" s="37" t="s">
        <v>7</v>
      </c>
      <c r="J4" s="38">
        <v>1670</v>
      </c>
      <c r="K4" s="29">
        <f>0</f>
        <v>0</v>
      </c>
      <c r="L4" s="28">
        <f>K4-SUM(N4:AA4)</f>
        <v>0</v>
      </c>
      <c r="M4" s="27" t="str">
        <f>IF(L4&lt;0,"ATENÇÃO","OK")</f>
        <v>OK</v>
      </c>
      <c r="N4" s="24"/>
      <c r="O4" s="24"/>
      <c r="P4" s="24"/>
      <c r="Q4" s="24"/>
      <c r="R4" s="26"/>
      <c r="S4" s="26"/>
      <c r="T4" s="26"/>
      <c r="U4" s="24"/>
      <c r="V4" s="24"/>
      <c r="W4" s="24"/>
      <c r="X4" s="24"/>
      <c r="Y4" s="24"/>
      <c r="Z4" s="24"/>
      <c r="AA4" s="24"/>
    </row>
    <row r="5" spans="1:27" ht="30" customHeight="1" x14ac:dyDescent="0.25">
      <c r="A5" s="46">
        <v>2</v>
      </c>
      <c r="B5" s="46">
        <v>2</v>
      </c>
      <c r="C5" s="47" t="s">
        <v>71</v>
      </c>
      <c r="D5" s="48" t="s">
        <v>72</v>
      </c>
      <c r="E5" s="47" t="s">
        <v>73</v>
      </c>
      <c r="F5" s="47" t="s">
        <v>23</v>
      </c>
      <c r="G5" s="47" t="s">
        <v>70</v>
      </c>
      <c r="H5" s="47" t="s">
        <v>6</v>
      </c>
      <c r="I5" s="47" t="s">
        <v>7</v>
      </c>
      <c r="J5" s="49">
        <v>1651.67</v>
      </c>
      <c r="K5" s="29">
        <f>3</f>
        <v>3</v>
      </c>
      <c r="L5" s="28">
        <f t="shared" ref="L5:L68" si="0">K5-SUM(N5:AA5)</f>
        <v>3</v>
      </c>
      <c r="M5" s="27" t="str">
        <f t="shared" ref="M5:M68" si="1">IF(L5&lt;0,"ATENÇÃO","OK")</f>
        <v>OK</v>
      </c>
      <c r="N5" s="24"/>
      <c r="O5" s="24"/>
      <c r="P5" s="24"/>
      <c r="Q5" s="24"/>
      <c r="R5" s="26"/>
      <c r="S5" s="26"/>
      <c r="T5" s="26"/>
      <c r="U5" s="24"/>
      <c r="V5" s="24"/>
      <c r="W5" s="24"/>
      <c r="X5" s="24"/>
      <c r="Y5" s="24"/>
      <c r="Z5" s="24"/>
      <c r="AA5" s="24"/>
    </row>
    <row r="6" spans="1:27" ht="30" customHeight="1" x14ac:dyDescent="0.25">
      <c r="A6" s="39">
        <v>3</v>
      </c>
      <c r="B6" s="39">
        <v>3</v>
      </c>
      <c r="C6" s="37" t="s">
        <v>67</v>
      </c>
      <c r="D6" s="36" t="s">
        <v>74</v>
      </c>
      <c r="E6" s="37" t="s">
        <v>75</v>
      </c>
      <c r="F6" s="37" t="s">
        <v>23</v>
      </c>
      <c r="G6" s="37" t="s">
        <v>76</v>
      </c>
      <c r="H6" s="37" t="s">
        <v>6</v>
      </c>
      <c r="I6" s="37" t="s">
        <v>7</v>
      </c>
      <c r="J6" s="38">
        <v>1802</v>
      </c>
      <c r="K6" s="29">
        <f>0</f>
        <v>0</v>
      </c>
      <c r="L6" s="28">
        <f t="shared" si="0"/>
        <v>0</v>
      </c>
      <c r="M6" s="27" t="str">
        <f t="shared" si="1"/>
        <v>OK</v>
      </c>
      <c r="N6" s="24"/>
      <c r="O6" s="24"/>
      <c r="P6" s="24"/>
      <c r="Q6" s="24"/>
      <c r="R6" s="26"/>
      <c r="S6" s="26"/>
      <c r="T6" s="26"/>
      <c r="U6" s="24"/>
      <c r="V6" s="24"/>
      <c r="W6" s="24"/>
      <c r="X6" s="24"/>
      <c r="Y6" s="24"/>
      <c r="Z6" s="24"/>
      <c r="AA6" s="24"/>
    </row>
    <row r="7" spans="1:27" ht="30" customHeight="1" x14ac:dyDescent="0.25">
      <c r="A7" s="46">
        <v>4</v>
      </c>
      <c r="B7" s="46">
        <v>4</v>
      </c>
      <c r="C7" s="47" t="s">
        <v>71</v>
      </c>
      <c r="D7" s="48" t="s">
        <v>77</v>
      </c>
      <c r="E7" s="47" t="s">
        <v>78</v>
      </c>
      <c r="F7" s="47" t="s">
        <v>23</v>
      </c>
      <c r="G7" s="47" t="s">
        <v>79</v>
      </c>
      <c r="H7" s="47" t="s">
        <v>6</v>
      </c>
      <c r="I7" s="47" t="s">
        <v>7</v>
      </c>
      <c r="J7" s="49">
        <v>1800</v>
      </c>
      <c r="K7" s="29">
        <f>8</f>
        <v>8</v>
      </c>
      <c r="L7" s="28">
        <f t="shared" si="0"/>
        <v>8</v>
      </c>
      <c r="M7" s="27" t="str">
        <f t="shared" si="1"/>
        <v>OK</v>
      </c>
      <c r="N7" s="24"/>
      <c r="O7" s="24"/>
      <c r="P7" s="24"/>
      <c r="Q7" s="24"/>
      <c r="R7" s="26"/>
      <c r="S7" s="26"/>
      <c r="T7" s="26"/>
      <c r="U7" s="24"/>
      <c r="V7" s="24"/>
      <c r="W7" s="24"/>
      <c r="X7" s="24"/>
      <c r="Y7" s="24"/>
      <c r="Z7" s="24"/>
      <c r="AA7" s="24"/>
    </row>
    <row r="8" spans="1:27" ht="30" customHeight="1" x14ac:dyDescent="0.25">
      <c r="A8" s="39">
        <v>5</v>
      </c>
      <c r="B8" s="39">
        <v>5</v>
      </c>
      <c r="C8" s="37" t="s">
        <v>67</v>
      </c>
      <c r="D8" s="36" t="s">
        <v>80</v>
      </c>
      <c r="E8" s="37" t="s">
        <v>81</v>
      </c>
      <c r="F8" s="37" t="s">
        <v>23</v>
      </c>
      <c r="G8" s="37" t="s">
        <v>82</v>
      </c>
      <c r="H8" s="37" t="s">
        <v>6</v>
      </c>
      <c r="I8" s="37" t="s">
        <v>7</v>
      </c>
      <c r="J8" s="38">
        <v>2686</v>
      </c>
      <c r="K8" s="29">
        <f>1</f>
        <v>1</v>
      </c>
      <c r="L8" s="28">
        <f t="shared" si="0"/>
        <v>1</v>
      </c>
      <c r="M8" s="27" t="str">
        <f t="shared" si="1"/>
        <v>OK</v>
      </c>
      <c r="N8" s="24"/>
      <c r="O8" s="24"/>
      <c r="P8" s="24"/>
      <c r="Q8" s="24"/>
      <c r="R8" s="26"/>
      <c r="S8" s="26"/>
      <c r="T8" s="26"/>
      <c r="U8" s="24"/>
      <c r="V8" s="24"/>
      <c r="W8" s="24"/>
      <c r="X8" s="24"/>
      <c r="Y8" s="24"/>
      <c r="Z8" s="24"/>
      <c r="AA8" s="24"/>
    </row>
    <row r="9" spans="1:27" ht="30" customHeight="1" x14ac:dyDescent="0.25">
      <c r="A9" s="46">
        <v>6</v>
      </c>
      <c r="B9" s="46">
        <v>6</v>
      </c>
      <c r="C9" s="47" t="s">
        <v>71</v>
      </c>
      <c r="D9" s="48" t="s">
        <v>83</v>
      </c>
      <c r="E9" s="47" t="s">
        <v>84</v>
      </c>
      <c r="F9" s="47" t="s">
        <v>23</v>
      </c>
      <c r="G9" s="47" t="s">
        <v>24</v>
      </c>
      <c r="H9" s="47" t="s">
        <v>6</v>
      </c>
      <c r="I9" s="47" t="s">
        <v>7</v>
      </c>
      <c r="J9" s="49">
        <v>2821.51</v>
      </c>
      <c r="K9" s="29">
        <f>7</f>
        <v>7</v>
      </c>
      <c r="L9" s="28">
        <f t="shared" si="0"/>
        <v>7</v>
      </c>
      <c r="M9" s="27" t="str">
        <f t="shared" si="1"/>
        <v>OK</v>
      </c>
      <c r="N9" s="24"/>
      <c r="O9" s="24"/>
      <c r="P9" s="24"/>
      <c r="Q9" s="24"/>
      <c r="R9" s="26"/>
      <c r="S9" s="26"/>
      <c r="T9" s="26"/>
      <c r="U9" s="24"/>
      <c r="V9" s="24"/>
      <c r="W9" s="24"/>
      <c r="X9" s="24"/>
      <c r="Y9" s="24"/>
      <c r="Z9" s="24"/>
      <c r="AA9" s="24"/>
    </row>
    <row r="10" spans="1:27" ht="30" customHeight="1" x14ac:dyDescent="0.25">
      <c r="A10" s="39">
        <v>7</v>
      </c>
      <c r="B10" s="39">
        <v>7</v>
      </c>
      <c r="C10" s="37" t="s">
        <v>67</v>
      </c>
      <c r="D10" s="36" t="s">
        <v>85</v>
      </c>
      <c r="E10" s="37" t="s">
        <v>86</v>
      </c>
      <c r="F10" s="37" t="s">
        <v>23</v>
      </c>
      <c r="G10" s="37" t="s">
        <v>24</v>
      </c>
      <c r="H10" s="37" t="s">
        <v>6</v>
      </c>
      <c r="I10" s="37" t="s">
        <v>7</v>
      </c>
      <c r="J10" s="38">
        <v>7446</v>
      </c>
      <c r="K10" s="29">
        <f>0</f>
        <v>0</v>
      </c>
      <c r="L10" s="28">
        <f t="shared" si="0"/>
        <v>0</v>
      </c>
      <c r="M10" s="27" t="str">
        <f t="shared" si="1"/>
        <v>OK</v>
      </c>
      <c r="N10" s="24"/>
      <c r="O10" s="24"/>
      <c r="P10" s="24"/>
      <c r="Q10" s="24"/>
      <c r="R10" s="26"/>
      <c r="S10" s="26"/>
      <c r="T10" s="26"/>
      <c r="U10" s="24"/>
      <c r="V10" s="24"/>
      <c r="W10" s="24"/>
      <c r="X10" s="24"/>
      <c r="Y10" s="24"/>
      <c r="Z10" s="24"/>
      <c r="AA10" s="24"/>
    </row>
    <row r="11" spans="1:27" ht="30" customHeight="1" x14ac:dyDescent="0.25">
      <c r="A11" s="46">
        <v>8</v>
      </c>
      <c r="B11" s="46">
        <v>8</v>
      </c>
      <c r="C11" s="47" t="s">
        <v>67</v>
      </c>
      <c r="D11" s="48" t="s">
        <v>87</v>
      </c>
      <c r="E11" s="47" t="s">
        <v>86</v>
      </c>
      <c r="F11" s="47" t="s">
        <v>23</v>
      </c>
      <c r="G11" s="47" t="s">
        <v>24</v>
      </c>
      <c r="H11" s="47" t="s">
        <v>6</v>
      </c>
      <c r="I11" s="47" t="s">
        <v>7</v>
      </c>
      <c r="J11" s="49">
        <v>7375</v>
      </c>
      <c r="K11" s="29">
        <f>0</f>
        <v>0</v>
      </c>
      <c r="L11" s="28">
        <f t="shared" si="0"/>
        <v>0</v>
      </c>
      <c r="M11" s="27" t="str">
        <f t="shared" si="1"/>
        <v>OK</v>
      </c>
      <c r="N11" s="24"/>
      <c r="O11" s="24"/>
      <c r="P11" s="24"/>
      <c r="Q11" s="24"/>
      <c r="R11" s="26"/>
      <c r="S11" s="26"/>
      <c r="T11" s="26"/>
      <c r="U11" s="24"/>
      <c r="V11" s="24"/>
      <c r="W11" s="24"/>
      <c r="X11" s="24"/>
      <c r="Y11" s="24"/>
      <c r="Z11" s="24"/>
      <c r="AA11" s="24"/>
    </row>
    <row r="12" spans="1:27" ht="30" customHeight="1" x14ac:dyDescent="0.25">
      <c r="A12" s="39">
        <v>9</v>
      </c>
      <c r="B12" s="39">
        <v>9</v>
      </c>
      <c r="C12" s="37" t="s">
        <v>88</v>
      </c>
      <c r="D12" s="36" t="s">
        <v>89</v>
      </c>
      <c r="E12" s="37" t="s">
        <v>90</v>
      </c>
      <c r="F12" s="37" t="s">
        <v>23</v>
      </c>
      <c r="G12" s="37" t="s">
        <v>25</v>
      </c>
      <c r="H12" s="37" t="s">
        <v>6</v>
      </c>
      <c r="I12" s="37" t="s">
        <v>7</v>
      </c>
      <c r="J12" s="38">
        <v>6213.51</v>
      </c>
      <c r="K12" s="29">
        <f>0</f>
        <v>0</v>
      </c>
      <c r="L12" s="28">
        <f t="shared" si="0"/>
        <v>0</v>
      </c>
      <c r="M12" s="27" t="str">
        <f t="shared" si="1"/>
        <v>OK</v>
      </c>
      <c r="N12" s="24"/>
      <c r="O12" s="24"/>
      <c r="P12" s="24"/>
      <c r="Q12" s="24"/>
      <c r="R12" s="30"/>
      <c r="S12" s="26"/>
      <c r="T12" s="26"/>
      <c r="U12" s="24"/>
      <c r="V12" s="24"/>
      <c r="W12" s="24"/>
      <c r="X12" s="24"/>
      <c r="Y12" s="24"/>
      <c r="Z12" s="24"/>
      <c r="AA12" s="24"/>
    </row>
    <row r="13" spans="1:27" ht="30" customHeight="1" x14ac:dyDescent="0.25">
      <c r="A13" s="46">
        <v>10</v>
      </c>
      <c r="B13" s="46">
        <v>10</v>
      </c>
      <c r="C13" s="47" t="s">
        <v>67</v>
      </c>
      <c r="D13" s="48" t="s">
        <v>91</v>
      </c>
      <c r="E13" s="47" t="s">
        <v>92</v>
      </c>
      <c r="F13" s="47" t="s">
        <v>23</v>
      </c>
      <c r="G13" s="47" t="s">
        <v>25</v>
      </c>
      <c r="H13" s="47" t="s">
        <v>6</v>
      </c>
      <c r="I13" s="47" t="s">
        <v>7</v>
      </c>
      <c r="J13" s="49">
        <v>6689.61</v>
      </c>
      <c r="K13" s="29">
        <f>1</f>
        <v>1</v>
      </c>
      <c r="L13" s="28">
        <f t="shared" si="0"/>
        <v>1</v>
      </c>
      <c r="M13" s="27" t="str">
        <f t="shared" si="1"/>
        <v>OK</v>
      </c>
      <c r="N13" s="24"/>
      <c r="O13" s="24"/>
      <c r="P13" s="24"/>
      <c r="Q13" s="24"/>
      <c r="R13" s="26"/>
      <c r="S13" s="26"/>
      <c r="T13" s="26"/>
      <c r="U13" s="24"/>
      <c r="V13" s="24"/>
      <c r="W13" s="24"/>
      <c r="X13" s="24"/>
      <c r="Y13" s="24"/>
      <c r="Z13" s="24"/>
      <c r="AA13" s="24"/>
    </row>
    <row r="14" spans="1:27" ht="30" customHeight="1" x14ac:dyDescent="0.25">
      <c r="A14" s="39">
        <v>11</v>
      </c>
      <c r="B14" s="39">
        <v>11</v>
      </c>
      <c r="C14" s="37" t="s">
        <v>88</v>
      </c>
      <c r="D14" s="36" t="s">
        <v>93</v>
      </c>
      <c r="E14" s="37" t="s">
        <v>94</v>
      </c>
      <c r="F14" s="39" t="s">
        <v>23</v>
      </c>
      <c r="G14" s="37" t="s">
        <v>25</v>
      </c>
      <c r="H14" s="39" t="s">
        <v>6</v>
      </c>
      <c r="I14" s="37" t="s">
        <v>7</v>
      </c>
      <c r="J14" s="38">
        <v>3445.06</v>
      </c>
      <c r="K14" s="29">
        <f>0</f>
        <v>0</v>
      </c>
      <c r="L14" s="28">
        <f t="shared" si="0"/>
        <v>0</v>
      </c>
      <c r="M14" s="27" t="str">
        <f t="shared" si="1"/>
        <v>OK</v>
      </c>
      <c r="N14" s="24"/>
      <c r="O14" s="24"/>
      <c r="P14" s="24"/>
      <c r="Q14" s="24"/>
      <c r="R14" s="26"/>
      <c r="S14" s="26"/>
      <c r="T14" s="26"/>
      <c r="U14" s="24"/>
      <c r="V14" s="24"/>
      <c r="W14" s="24"/>
      <c r="X14" s="24"/>
      <c r="Y14" s="24"/>
      <c r="Z14" s="24"/>
      <c r="AA14" s="24"/>
    </row>
    <row r="15" spans="1:27" ht="30" customHeight="1" x14ac:dyDescent="0.25">
      <c r="A15" s="46">
        <v>12</v>
      </c>
      <c r="B15" s="46">
        <v>12</v>
      </c>
      <c r="C15" s="47" t="s">
        <v>88</v>
      </c>
      <c r="D15" s="48" t="s">
        <v>95</v>
      </c>
      <c r="E15" s="47" t="s">
        <v>96</v>
      </c>
      <c r="F15" s="46" t="s">
        <v>23</v>
      </c>
      <c r="G15" s="46" t="s">
        <v>25</v>
      </c>
      <c r="H15" s="46" t="s">
        <v>6</v>
      </c>
      <c r="I15" s="47" t="s">
        <v>7</v>
      </c>
      <c r="J15" s="49">
        <v>3617.48</v>
      </c>
      <c r="K15" s="29">
        <f>0</f>
        <v>0</v>
      </c>
      <c r="L15" s="28">
        <f t="shared" si="0"/>
        <v>0</v>
      </c>
      <c r="M15" s="27" t="str">
        <f t="shared" si="1"/>
        <v>OK</v>
      </c>
      <c r="N15" s="24"/>
      <c r="O15" s="24"/>
      <c r="P15" s="24"/>
      <c r="Q15" s="24"/>
      <c r="R15" s="26"/>
      <c r="S15" s="26"/>
      <c r="T15" s="26"/>
      <c r="U15" s="24"/>
      <c r="V15" s="24"/>
      <c r="W15" s="24"/>
      <c r="X15" s="24"/>
      <c r="Y15" s="24"/>
      <c r="Z15" s="24"/>
      <c r="AA15" s="24"/>
    </row>
    <row r="16" spans="1:27" ht="30" customHeight="1" x14ac:dyDescent="0.25">
      <c r="A16" s="39">
        <v>13</v>
      </c>
      <c r="B16" s="39">
        <v>13</v>
      </c>
      <c r="C16" s="37" t="s">
        <v>97</v>
      </c>
      <c r="D16" s="36" t="s">
        <v>98</v>
      </c>
      <c r="E16" s="37" t="s">
        <v>99</v>
      </c>
      <c r="F16" s="39" t="s">
        <v>23</v>
      </c>
      <c r="G16" s="39" t="s">
        <v>25</v>
      </c>
      <c r="H16" s="39" t="s">
        <v>6</v>
      </c>
      <c r="I16" s="37" t="s">
        <v>7</v>
      </c>
      <c r="J16" s="38">
        <v>7453.33</v>
      </c>
      <c r="K16" s="29">
        <f>0</f>
        <v>0</v>
      </c>
      <c r="L16" s="28">
        <f t="shared" si="0"/>
        <v>0</v>
      </c>
      <c r="M16" s="27" t="str">
        <f t="shared" si="1"/>
        <v>OK</v>
      </c>
      <c r="N16" s="24"/>
      <c r="O16" s="24"/>
      <c r="P16" s="24"/>
      <c r="Q16" s="24"/>
      <c r="R16" s="26"/>
      <c r="S16" s="26"/>
      <c r="T16" s="26"/>
      <c r="U16" s="24"/>
      <c r="V16" s="24"/>
      <c r="W16" s="24"/>
      <c r="X16" s="24"/>
      <c r="Y16" s="24"/>
      <c r="Z16" s="24"/>
      <c r="AA16" s="24"/>
    </row>
    <row r="17" spans="1:27" ht="30" customHeight="1" x14ac:dyDescent="0.25">
      <c r="A17" s="46">
        <v>14</v>
      </c>
      <c r="B17" s="46">
        <v>14</v>
      </c>
      <c r="C17" s="47" t="s">
        <v>97</v>
      </c>
      <c r="D17" s="48" t="s">
        <v>100</v>
      </c>
      <c r="E17" s="47" t="s">
        <v>99</v>
      </c>
      <c r="F17" s="47" t="s">
        <v>23</v>
      </c>
      <c r="G17" s="47" t="s">
        <v>25</v>
      </c>
      <c r="H17" s="47" t="s">
        <v>6</v>
      </c>
      <c r="I17" s="47" t="s">
        <v>7</v>
      </c>
      <c r="J17" s="49">
        <v>9561.2000000000007</v>
      </c>
      <c r="K17" s="29">
        <f>0</f>
        <v>0</v>
      </c>
      <c r="L17" s="28">
        <f t="shared" si="0"/>
        <v>0</v>
      </c>
      <c r="M17" s="27" t="str">
        <f t="shared" si="1"/>
        <v>OK</v>
      </c>
      <c r="N17" s="24"/>
      <c r="O17" s="24"/>
      <c r="P17" s="24"/>
      <c r="Q17" s="24"/>
      <c r="R17" s="26"/>
      <c r="S17" s="26"/>
      <c r="T17" s="26"/>
      <c r="U17" s="24"/>
      <c r="V17" s="24"/>
      <c r="W17" s="24"/>
      <c r="X17" s="24"/>
      <c r="Y17" s="24"/>
      <c r="Z17" s="24"/>
      <c r="AA17" s="24"/>
    </row>
    <row r="18" spans="1:27" ht="30" customHeight="1" x14ac:dyDescent="0.25">
      <c r="A18" s="39">
        <v>15</v>
      </c>
      <c r="B18" s="39">
        <v>15</v>
      </c>
      <c r="C18" s="37" t="s">
        <v>67</v>
      </c>
      <c r="D18" s="36" t="s">
        <v>101</v>
      </c>
      <c r="E18" s="37" t="s">
        <v>102</v>
      </c>
      <c r="F18" s="37" t="s">
        <v>23</v>
      </c>
      <c r="G18" s="37" t="s">
        <v>34</v>
      </c>
      <c r="H18" s="37" t="s">
        <v>6</v>
      </c>
      <c r="I18" s="37" t="s">
        <v>7</v>
      </c>
      <c r="J18" s="38">
        <v>7598</v>
      </c>
      <c r="K18" s="29">
        <f>0</f>
        <v>0</v>
      </c>
      <c r="L18" s="28">
        <f t="shared" si="0"/>
        <v>0</v>
      </c>
      <c r="M18" s="27" t="str">
        <f t="shared" si="1"/>
        <v>OK</v>
      </c>
      <c r="N18" s="24"/>
      <c r="O18" s="24"/>
      <c r="P18" s="24"/>
      <c r="Q18" s="24"/>
      <c r="R18" s="26"/>
      <c r="S18" s="26"/>
      <c r="T18" s="26"/>
      <c r="U18" s="24"/>
      <c r="V18" s="24"/>
      <c r="W18" s="24"/>
      <c r="X18" s="24"/>
      <c r="Y18" s="24"/>
      <c r="Z18" s="24"/>
      <c r="AA18" s="24"/>
    </row>
    <row r="19" spans="1:27" ht="30" customHeight="1" x14ac:dyDescent="0.25">
      <c r="A19" s="46">
        <v>16</v>
      </c>
      <c r="B19" s="46">
        <v>16</v>
      </c>
      <c r="C19" s="47" t="s">
        <v>88</v>
      </c>
      <c r="D19" s="48" t="s">
        <v>103</v>
      </c>
      <c r="E19" s="47" t="s">
        <v>104</v>
      </c>
      <c r="F19" s="47" t="s">
        <v>23</v>
      </c>
      <c r="G19" s="47" t="s">
        <v>105</v>
      </c>
      <c r="H19" s="47" t="s">
        <v>6</v>
      </c>
      <c r="I19" s="47" t="s">
        <v>7</v>
      </c>
      <c r="J19" s="49">
        <v>4540.34</v>
      </c>
      <c r="K19" s="29">
        <f>0</f>
        <v>0</v>
      </c>
      <c r="L19" s="28">
        <f t="shared" si="0"/>
        <v>0</v>
      </c>
      <c r="M19" s="27" t="str">
        <f t="shared" si="1"/>
        <v>OK</v>
      </c>
      <c r="N19" s="24"/>
      <c r="O19" s="24"/>
      <c r="P19" s="24"/>
      <c r="Q19" s="24"/>
      <c r="R19" s="26"/>
      <c r="S19" s="26"/>
      <c r="T19" s="26"/>
      <c r="U19" s="24"/>
      <c r="V19" s="24"/>
      <c r="W19" s="24"/>
      <c r="X19" s="24"/>
      <c r="Y19" s="24"/>
      <c r="Z19" s="24"/>
      <c r="AA19" s="24"/>
    </row>
    <row r="20" spans="1:27" ht="30" customHeight="1" x14ac:dyDescent="0.25">
      <c r="A20" s="39">
        <v>17</v>
      </c>
      <c r="B20" s="39">
        <v>17</v>
      </c>
      <c r="C20" s="37" t="s">
        <v>67</v>
      </c>
      <c r="D20" s="40" t="s">
        <v>106</v>
      </c>
      <c r="E20" s="41" t="s">
        <v>107</v>
      </c>
      <c r="F20" s="42" t="s">
        <v>23</v>
      </c>
      <c r="G20" s="42" t="s">
        <v>108</v>
      </c>
      <c r="H20" s="42" t="s">
        <v>6</v>
      </c>
      <c r="I20" s="42" t="s">
        <v>7</v>
      </c>
      <c r="J20" s="38">
        <v>7499</v>
      </c>
      <c r="K20" s="29">
        <f>20</f>
        <v>20</v>
      </c>
      <c r="L20" s="28">
        <f t="shared" si="0"/>
        <v>20</v>
      </c>
      <c r="M20" s="27" t="str">
        <f t="shared" si="1"/>
        <v>OK</v>
      </c>
      <c r="N20" s="24"/>
      <c r="O20" s="24"/>
      <c r="P20" s="24"/>
      <c r="Q20" s="24"/>
      <c r="R20" s="26"/>
      <c r="S20" s="26"/>
      <c r="T20" s="26"/>
      <c r="U20" s="24"/>
      <c r="V20" s="24"/>
      <c r="W20" s="24"/>
      <c r="X20" s="24"/>
      <c r="Y20" s="24"/>
      <c r="Z20" s="24"/>
      <c r="AA20" s="24"/>
    </row>
    <row r="21" spans="1:27" ht="30" customHeight="1" x14ac:dyDescent="0.25">
      <c r="A21" s="46">
        <v>18</v>
      </c>
      <c r="B21" s="46">
        <v>18</v>
      </c>
      <c r="C21" s="47" t="s">
        <v>109</v>
      </c>
      <c r="D21" s="48" t="s">
        <v>110</v>
      </c>
      <c r="E21" s="50" t="s">
        <v>111</v>
      </c>
      <c r="F21" s="51" t="s">
        <v>23</v>
      </c>
      <c r="G21" s="46" t="s">
        <v>112</v>
      </c>
      <c r="H21" s="46" t="s">
        <v>6</v>
      </c>
      <c r="I21" s="46" t="s">
        <v>7</v>
      </c>
      <c r="J21" s="49">
        <v>9553.2000000000007</v>
      </c>
      <c r="K21" s="29">
        <f>22</f>
        <v>22</v>
      </c>
      <c r="L21" s="28">
        <f t="shared" si="0"/>
        <v>22</v>
      </c>
      <c r="M21" s="27" t="str">
        <f t="shared" si="1"/>
        <v>OK</v>
      </c>
      <c r="N21" s="24"/>
      <c r="O21" s="24"/>
      <c r="P21" s="24"/>
      <c r="Q21" s="24"/>
      <c r="R21" s="26"/>
      <c r="S21" s="26"/>
      <c r="T21" s="26"/>
      <c r="U21" s="24"/>
      <c r="V21" s="24"/>
      <c r="W21" s="24"/>
      <c r="X21" s="24"/>
      <c r="Y21" s="24"/>
      <c r="Z21" s="24"/>
      <c r="AA21" s="24"/>
    </row>
    <row r="22" spans="1:27" ht="30" customHeight="1" x14ac:dyDescent="0.25">
      <c r="A22" s="39">
        <v>19</v>
      </c>
      <c r="B22" s="39">
        <v>19</v>
      </c>
      <c r="C22" s="37" t="s">
        <v>67</v>
      </c>
      <c r="D22" s="36" t="s">
        <v>113</v>
      </c>
      <c r="E22" s="43" t="s">
        <v>114</v>
      </c>
      <c r="F22" s="45" t="s">
        <v>23</v>
      </c>
      <c r="G22" s="39" t="s">
        <v>112</v>
      </c>
      <c r="H22" s="39" t="s">
        <v>6</v>
      </c>
      <c r="I22" s="39" t="s">
        <v>7</v>
      </c>
      <c r="J22" s="38">
        <v>8608</v>
      </c>
      <c r="K22" s="29">
        <f>4</f>
        <v>4</v>
      </c>
      <c r="L22" s="28">
        <f t="shared" si="0"/>
        <v>4</v>
      </c>
      <c r="M22" s="27" t="str">
        <f t="shared" si="1"/>
        <v>OK</v>
      </c>
      <c r="N22" s="24"/>
      <c r="O22" s="24"/>
      <c r="P22" s="24"/>
      <c r="Q22" s="31"/>
      <c r="R22" s="26"/>
      <c r="S22" s="26"/>
      <c r="T22" s="26"/>
      <c r="U22" s="24"/>
      <c r="V22" s="24"/>
      <c r="W22" s="24"/>
      <c r="X22" s="24"/>
      <c r="Y22" s="24"/>
      <c r="Z22" s="24"/>
      <c r="AA22" s="24"/>
    </row>
    <row r="23" spans="1:27" ht="30" customHeight="1" x14ac:dyDescent="0.25">
      <c r="A23" s="46">
        <v>20</v>
      </c>
      <c r="B23" s="46">
        <v>20</v>
      </c>
      <c r="C23" s="47" t="s">
        <v>67</v>
      </c>
      <c r="D23" s="48" t="s">
        <v>115</v>
      </c>
      <c r="E23" s="50" t="s">
        <v>116</v>
      </c>
      <c r="F23" s="52" t="s">
        <v>23</v>
      </c>
      <c r="G23" s="46" t="s">
        <v>117</v>
      </c>
      <c r="H23" s="46" t="s">
        <v>6</v>
      </c>
      <c r="I23" s="46" t="s">
        <v>7</v>
      </c>
      <c r="J23" s="49">
        <v>10488</v>
      </c>
      <c r="K23" s="29">
        <f>1</f>
        <v>1</v>
      </c>
      <c r="L23" s="28">
        <f t="shared" si="0"/>
        <v>1</v>
      </c>
      <c r="M23" s="27" t="str">
        <f t="shared" si="1"/>
        <v>OK</v>
      </c>
      <c r="N23" s="24"/>
      <c r="O23" s="24"/>
      <c r="P23" s="24"/>
      <c r="Q23" s="31"/>
      <c r="R23" s="26"/>
      <c r="S23" s="26"/>
      <c r="T23" s="26"/>
      <c r="U23" s="24"/>
      <c r="V23" s="24"/>
      <c r="W23" s="24"/>
      <c r="X23" s="24"/>
      <c r="Y23" s="24"/>
      <c r="Z23" s="24"/>
      <c r="AA23" s="24"/>
    </row>
    <row r="24" spans="1:27" ht="30" customHeight="1" x14ac:dyDescent="0.25">
      <c r="A24" s="39">
        <v>21</v>
      </c>
      <c r="B24" s="39">
        <v>21</v>
      </c>
      <c r="C24" s="37" t="s">
        <v>67</v>
      </c>
      <c r="D24" s="36" t="s">
        <v>118</v>
      </c>
      <c r="E24" s="43" t="s">
        <v>119</v>
      </c>
      <c r="F24" s="45" t="s">
        <v>23</v>
      </c>
      <c r="G24" s="39" t="s">
        <v>120</v>
      </c>
      <c r="H24" s="39" t="s">
        <v>6</v>
      </c>
      <c r="I24" s="39" t="s">
        <v>7</v>
      </c>
      <c r="J24" s="38">
        <v>10968</v>
      </c>
      <c r="K24" s="29">
        <f>0</f>
        <v>0</v>
      </c>
      <c r="L24" s="28">
        <f t="shared" si="0"/>
        <v>0</v>
      </c>
      <c r="M24" s="27" t="str">
        <f t="shared" si="1"/>
        <v>OK</v>
      </c>
      <c r="N24" s="24"/>
      <c r="O24" s="24"/>
      <c r="P24" s="24"/>
      <c r="Q24" s="31"/>
      <c r="R24" s="26"/>
      <c r="S24" s="26"/>
      <c r="T24" s="26"/>
      <c r="U24" s="24"/>
      <c r="V24" s="24"/>
      <c r="W24" s="24"/>
      <c r="X24" s="24"/>
      <c r="Y24" s="24"/>
      <c r="Z24" s="24"/>
      <c r="AA24" s="24"/>
    </row>
    <row r="25" spans="1:27" ht="30" customHeight="1" x14ac:dyDescent="0.25">
      <c r="A25" s="46">
        <v>22</v>
      </c>
      <c r="B25" s="46">
        <v>22</v>
      </c>
      <c r="C25" s="47" t="s">
        <v>35</v>
      </c>
      <c r="D25" s="48" t="s">
        <v>121</v>
      </c>
      <c r="E25" s="50" t="s">
        <v>122</v>
      </c>
      <c r="F25" s="52" t="s">
        <v>23</v>
      </c>
      <c r="G25" s="46" t="s">
        <v>123</v>
      </c>
      <c r="H25" s="46" t="s">
        <v>6</v>
      </c>
      <c r="I25" s="46" t="s">
        <v>7</v>
      </c>
      <c r="J25" s="49">
        <v>13446</v>
      </c>
      <c r="K25" s="29">
        <f>0</f>
        <v>0</v>
      </c>
      <c r="L25" s="28">
        <f t="shared" si="0"/>
        <v>0</v>
      </c>
      <c r="M25" s="27" t="str">
        <f t="shared" si="1"/>
        <v>OK</v>
      </c>
      <c r="N25" s="24"/>
      <c r="O25" s="24"/>
      <c r="P25" s="24"/>
      <c r="Q25" s="31"/>
      <c r="R25" s="26"/>
      <c r="S25" s="26"/>
      <c r="T25" s="26"/>
      <c r="U25" s="24"/>
      <c r="V25" s="24"/>
      <c r="W25" s="24"/>
      <c r="X25" s="24"/>
      <c r="Y25" s="24"/>
      <c r="Z25" s="24"/>
      <c r="AA25" s="24"/>
    </row>
    <row r="26" spans="1:27" ht="30" customHeight="1" x14ac:dyDescent="0.25">
      <c r="A26" s="39">
        <v>23</v>
      </c>
      <c r="B26" s="39">
        <v>23</v>
      </c>
      <c r="C26" s="37" t="s">
        <v>124</v>
      </c>
      <c r="D26" s="36" t="s">
        <v>125</v>
      </c>
      <c r="E26" s="43" t="s">
        <v>126</v>
      </c>
      <c r="F26" s="45" t="s">
        <v>23</v>
      </c>
      <c r="G26" s="39" t="s">
        <v>120</v>
      </c>
      <c r="H26" s="39" t="s">
        <v>6</v>
      </c>
      <c r="I26" s="39" t="s">
        <v>7</v>
      </c>
      <c r="J26" s="38">
        <v>11764.7</v>
      </c>
      <c r="K26" s="29">
        <f>1</f>
        <v>1</v>
      </c>
      <c r="L26" s="28">
        <f t="shared" si="0"/>
        <v>1</v>
      </c>
      <c r="M26" s="27" t="str">
        <f t="shared" si="1"/>
        <v>OK</v>
      </c>
      <c r="N26" s="24"/>
      <c r="O26" s="24"/>
      <c r="P26" s="24"/>
      <c r="Q26" s="31"/>
      <c r="R26" s="26"/>
      <c r="S26" s="26"/>
      <c r="T26" s="26"/>
      <c r="U26" s="24"/>
      <c r="V26" s="24"/>
      <c r="W26" s="24"/>
      <c r="X26" s="24"/>
      <c r="Y26" s="24"/>
      <c r="Z26" s="24"/>
      <c r="AA26" s="24"/>
    </row>
    <row r="27" spans="1:27" ht="30" customHeight="1" x14ac:dyDescent="0.25">
      <c r="A27" s="46">
        <v>24</v>
      </c>
      <c r="B27" s="46">
        <v>24</v>
      </c>
      <c r="C27" s="47" t="s">
        <v>35</v>
      </c>
      <c r="D27" s="48" t="s">
        <v>127</v>
      </c>
      <c r="E27" s="50" t="s">
        <v>128</v>
      </c>
      <c r="F27" s="52" t="s">
        <v>23</v>
      </c>
      <c r="G27" s="46" t="s">
        <v>129</v>
      </c>
      <c r="H27" s="46" t="s">
        <v>64</v>
      </c>
      <c r="I27" s="46" t="s">
        <v>7</v>
      </c>
      <c r="J27" s="49">
        <v>13333.33</v>
      </c>
      <c r="K27" s="29">
        <f>0</f>
        <v>0</v>
      </c>
      <c r="L27" s="28">
        <f t="shared" si="0"/>
        <v>0</v>
      </c>
      <c r="M27" s="27" t="str">
        <f t="shared" si="1"/>
        <v>OK</v>
      </c>
      <c r="N27" s="24"/>
      <c r="O27" s="24"/>
      <c r="P27" s="24"/>
      <c r="Q27" s="31"/>
      <c r="R27" s="26"/>
      <c r="S27" s="26"/>
      <c r="T27" s="26"/>
      <c r="U27" s="24"/>
      <c r="V27" s="24"/>
      <c r="W27" s="24"/>
      <c r="X27" s="24"/>
      <c r="Y27" s="24"/>
      <c r="Z27" s="24"/>
      <c r="AA27" s="24"/>
    </row>
    <row r="28" spans="1:27" ht="30" customHeight="1" x14ac:dyDescent="0.25">
      <c r="A28" s="39">
        <v>25</v>
      </c>
      <c r="B28" s="39">
        <v>25</v>
      </c>
      <c r="C28" s="37" t="s">
        <v>130</v>
      </c>
      <c r="D28" s="36" t="s">
        <v>131</v>
      </c>
      <c r="E28" s="43" t="s">
        <v>132</v>
      </c>
      <c r="F28" s="45" t="s">
        <v>27</v>
      </c>
      <c r="G28" s="39" t="s">
        <v>28</v>
      </c>
      <c r="H28" s="39" t="s">
        <v>6</v>
      </c>
      <c r="I28" s="39" t="s">
        <v>29</v>
      </c>
      <c r="J28" s="38">
        <v>1320</v>
      </c>
      <c r="K28" s="29">
        <f>0</f>
        <v>0</v>
      </c>
      <c r="L28" s="28">
        <f t="shared" si="0"/>
        <v>0</v>
      </c>
      <c r="M28" s="27" t="str">
        <f t="shared" si="1"/>
        <v>OK</v>
      </c>
      <c r="N28" s="24"/>
      <c r="O28" s="24"/>
      <c r="P28" s="24"/>
      <c r="Q28" s="31"/>
      <c r="R28" s="26"/>
      <c r="S28" s="26"/>
      <c r="T28" s="26"/>
      <c r="U28" s="24"/>
      <c r="V28" s="24"/>
      <c r="W28" s="24"/>
      <c r="X28" s="24"/>
      <c r="Y28" s="24"/>
      <c r="Z28" s="24"/>
      <c r="AA28" s="24"/>
    </row>
    <row r="29" spans="1:27" ht="30" customHeight="1" x14ac:dyDescent="0.25">
      <c r="A29" s="46">
        <v>26</v>
      </c>
      <c r="B29" s="46">
        <v>26</v>
      </c>
      <c r="C29" s="47" t="s">
        <v>124</v>
      </c>
      <c r="D29" s="48" t="s">
        <v>15</v>
      </c>
      <c r="E29" s="50" t="s">
        <v>133</v>
      </c>
      <c r="F29" s="52" t="s">
        <v>26</v>
      </c>
      <c r="G29" s="46" t="s">
        <v>134</v>
      </c>
      <c r="H29" s="46" t="s">
        <v>6</v>
      </c>
      <c r="I29" s="46" t="s">
        <v>7</v>
      </c>
      <c r="J29" s="49">
        <v>650</v>
      </c>
      <c r="K29" s="29">
        <f>10</f>
        <v>10</v>
      </c>
      <c r="L29" s="28">
        <f t="shared" si="0"/>
        <v>10</v>
      </c>
      <c r="M29" s="27" t="str">
        <f t="shared" si="1"/>
        <v>OK</v>
      </c>
      <c r="N29" s="24"/>
      <c r="O29" s="24"/>
      <c r="P29" s="24"/>
      <c r="Q29" s="24"/>
      <c r="R29" s="26"/>
      <c r="S29" s="26"/>
      <c r="T29" s="26"/>
      <c r="U29" s="24"/>
      <c r="V29" s="24"/>
      <c r="W29" s="24"/>
      <c r="X29" s="24"/>
      <c r="Y29" s="24"/>
      <c r="Z29" s="24"/>
      <c r="AA29" s="24"/>
    </row>
    <row r="30" spans="1:27" ht="30" customHeight="1" x14ac:dyDescent="0.25">
      <c r="A30" s="39">
        <v>27</v>
      </c>
      <c r="B30" s="39">
        <v>27</v>
      </c>
      <c r="C30" s="37" t="s">
        <v>135</v>
      </c>
      <c r="D30" s="36" t="s">
        <v>136</v>
      </c>
      <c r="E30" s="43" t="s">
        <v>137</v>
      </c>
      <c r="F30" s="45" t="s">
        <v>31</v>
      </c>
      <c r="G30" s="39" t="s">
        <v>32</v>
      </c>
      <c r="H30" s="39" t="s">
        <v>9</v>
      </c>
      <c r="I30" s="39" t="s">
        <v>29</v>
      </c>
      <c r="J30" s="38">
        <v>39.78</v>
      </c>
      <c r="K30" s="29">
        <f>0</f>
        <v>0</v>
      </c>
      <c r="L30" s="28">
        <f t="shared" si="0"/>
        <v>0</v>
      </c>
      <c r="M30" s="27" t="str">
        <f t="shared" si="1"/>
        <v>OK</v>
      </c>
      <c r="N30" s="24"/>
      <c r="O30" s="24"/>
      <c r="P30" s="24"/>
      <c r="Q30" s="24"/>
      <c r="R30" s="26"/>
      <c r="S30" s="26"/>
      <c r="T30" s="26"/>
      <c r="U30" s="24"/>
      <c r="V30" s="24"/>
      <c r="W30" s="24"/>
      <c r="X30" s="24"/>
      <c r="Y30" s="24"/>
      <c r="Z30" s="24"/>
      <c r="AA30" s="24"/>
    </row>
    <row r="31" spans="1:27" ht="30" customHeight="1" x14ac:dyDescent="0.25">
      <c r="A31" s="46">
        <v>28</v>
      </c>
      <c r="B31" s="46">
        <v>28</v>
      </c>
      <c r="C31" s="47" t="s">
        <v>138</v>
      </c>
      <c r="D31" s="48" t="s">
        <v>139</v>
      </c>
      <c r="E31" s="50" t="s">
        <v>140</v>
      </c>
      <c r="F31" s="52" t="s">
        <v>141</v>
      </c>
      <c r="G31" s="46" t="s">
        <v>142</v>
      </c>
      <c r="H31" s="46" t="s">
        <v>6</v>
      </c>
      <c r="I31" s="46" t="s">
        <v>7</v>
      </c>
      <c r="J31" s="49">
        <v>2259.91</v>
      </c>
      <c r="K31" s="29">
        <f>0</f>
        <v>0</v>
      </c>
      <c r="L31" s="28">
        <f t="shared" si="0"/>
        <v>0</v>
      </c>
      <c r="M31" s="27" t="str">
        <f t="shared" si="1"/>
        <v>OK</v>
      </c>
      <c r="N31" s="24"/>
      <c r="O31" s="24"/>
      <c r="P31" s="24"/>
      <c r="Q31" s="24"/>
      <c r="R31" s="26"/>
      <c r="S31" s="26"/>
      <c r="T31" s="26"/>
      <c r="U31" s="24"/>
      <c r="V31" s="24"/>
      <c r="W31" s="24"/>
      <c r="X31" s="24"/>
      <c r="Y31" s="24"/>
      <c r="Z31" s="24"/>
      <c r="AA31" s="24"/>
    </row>
    <row r="32" spans="1:27" ht="30" customHeight="1" x14ac:dyDescent="0.25">
      <c r="A32" s="39">
        <v>29</v>
      </c>
      <c r="B32" s="39">
        <v>29</v>
      </c>
      <c r="C32" s="37" t="s">
        <v>143</v>
      </c>
      <c r="D32" s="36" t="s">
        <v>144</v>
      </c>
      <c r="E32" s="43" t="s">
        <v>145</v>
      </c>
      <c r="F32" s="45" t="s">
        <v>141</v>
      </c>
      <c r="G32" s="39" t="s">
        <v>142</v>
      </c>
      <c r="H32" s="39" t="s">
        <v>6</v>
      </c>
      <c r="I32" s="39" t="s">
        <v>7</v>
      </c>
      <c r="J32" s="38">
        <v>3391.3</v>
      </c>
      <c r="K32" s="29">
        <f>0</f>
        <v>0</v>
      </c>
      <c r="L32" s="28">
        <f t="shared" si="0"/>
        <v>0</v>
      </c>
      <c r="M32" s="27" t="str">
        <f t="shared" si="1"/>
        <v>OK</v>
      </c>
      <c r="N32" s="24"/>
      <c r="O32" s="24"/>
      <c r="P32" s="24"/>
      <c r="Q32" s="24"/>
      <c r="R32" s="26"/>
      <c r="S32" s="26"/>
      <c r="T32" s="26"/>
      <c r="U32" s="24"/>
      <c r="V32" s="24"/>
      <c r="W32" s="24"/>
      <c r="X32" s="24"/>
      <c r="Y32" s="24"/>
      <c r="Z32" s="24"/>
      <c r="AA32" s="24"/>
    </row>
    <row r="33" spans="1:27" ht="30" customHeight="1" x14ac:dyDescent="0.25">
      <c r="A33" s="46">
        <v>30</v>
      </c>
      <c r="B33" s="46">
        <v>30</v>
      </c>
      <c r="C33" s="47" t="s">
        <v>146</v>
      </c>
      <c r="D33" s="48" t="s">
        <v>147</v>
      </c>
      <c r="E33" s="50" t="s">
        <v>148</v>
      </c>
      <c r="F33" s="52" t="s">
        <v>141</v>
      </c>
      <c r="G33" s="46" t="s">
        <v>142</v>
      </c>
      <c r="H33" s="46" t="s">
        <v>6</v>
      </c>
      <c r="I33" s="46" t="s">
        <v>7</v>
      </c>
      <c r="J33" s="49">
        <v>9961.5300000000007</v>
      </c>
      <c r="K33" s="29">
        <f>10</f>
        <v>10</v>
      </c>
      <c r="L33" s="28">
        <f t="shared" si="0"/>
        <v>10</v>
      </c>
      <c r="M33" s="27" t="str">
        <f t="shared" si="1"/>
        <v>OK</v>
      </c>
      <c r="N33" s="24"/>
      <c r="O33" s="24"/>
      <c r="P33" s="24"/>
      <c r="Q33" s="24"/>
      <c r="R33" s="26"/>
      <c r="S33" s="26"/>
      <c r="T33" s="26"/>
      <c r="U33" s="24"/>
      <c r="V33" s="24"/>
      <c r="W33" s="24"/>
      <c r="X33" s="24"/>
      <c r="Y33" s="24"/>
      <c r="Z33" s="24"/>
      <c r="AA33" s="24"/>
    </row>
    <row r="34" spans="1:27" ht="30" customHeight="1" x14ac:dyDescent="0.25">
      <c r="A34" s="39">
        <v>31</v>
      </c>
      <c r="B34" s="39">
        <v>31</v>
      </c>
      <c r="C34" s="37" t="s">
        <v>149</v>
      </c>
      <c r="D34" s="36" t="s">
        <v>150</v>
      </c>
      <c r="E34" s="43" t="s">
        <v>151</v>
      </c>
      <c r="F34" s="45" t="s">
        <v>23</v>
      </c>
      <c r="G34" s="39" t="s">
        <v>152</v>
      </c>
      <c r="H34" s="39" t="s">
        <v>64</v>
      </c>
      <c r="I34" s="39">
        <v>44905212</v>
      </c>
      <c r="J34" s="38">
        <v>630</v>
      </c>
      <c r="K34" s="29">
        <f>0</f>
        <v>0</v>
      </c>
      <c r="L34" s="28">
        <f t="shared" si="0"/>
        <v>0</v>
      </c>
      <c r="M34" s="27" t="str">
        <f t="shared" si="1"/>
        <v>OK</v>
      </c>
      <c r="N34" s="24"/>
      <c r="O34" s="24"/>
      <c r="P34" s="24"/>
      <c r="Q34" s="24"/>
      <c r="R34" s="26"/>
      <c r="S34" s="26"/>
      <c r="T34" s="26"/>
      <c r="U34" s="24"/>
      <c r="V34" s="24"/>
      <c r="W34" s="24"/>
      <c r="X34" s="24"/>
      <c r="Y34" s="24"/>
      <c r="Z34" s="24"/>
      <c r="AA34" s="24"/>
    </row>
    <row r="35" spans="1:27" ht="30" customHeight="1" x14ac:dyDescent="0.25">
      <c r="A35" s="46">
        <v>32</v>
      </c>
      <c r="B35" s="46">
        <v>32</v>
      </c>
      <c r="C35" s="47" t="s">
        <v>149</v>
      </c>
      <c r="D35" s="48" t="s">
        <v>153</v>
      </c>
      <c r="E35" s="50" t="s">
        <v>154</v>
      </c>
      <c r="F35" s="52" t="s">
        <v>23</v>
      </c>
      <c r="G35" s="46" t="s">
        <v>152</v>
      </c>
      <c r="H35" s="46" t="s">
        <v>64</v>
      </c>
      <c r="I35" s="46">
        <v>44905212</v>
      </c>
      <c r="J35" s="49">
        <v>1550</v>
      </c>
      <c r="K35" s="29">
        <f>0</f>
        <v>0</v>
      </c>
      <c r="L35" s="28">
        <f t="shared" si="0"/>
        <v>0</v>
      </c>
      <c r="M35" s="27" t="str">
        <f t="shared" si="1"/>
        <v>OK</v>
      </c>
      <c r="N35" s="24"/>
      <c r="O35" s="24"/>
      <c r="P35" s="24"/>
      <c r="Q35" s="24"/>
      <c r="R35" s="26"/>
      <c r="S35" s="26"/>
      <c r="T35" s="26"/>
      <c r="U35" s="24"/>
      <c r="V35" s="24"/>
      <c r="W35" s="24"/>
      <c r="X35" s="24"/>
      <c r="Y35" s="24"/>
      <c r="Z35" s="24"/>
      <c r="AA35" s="24"/>
    </row>
    <row r="36" spans="1:27" ht="30" customHeight="1" x14ac:dyDescent="0.25">
      <c r="A36" s="39">
        <v>33</v>
      </c>
      <c r="B36" s="39">
        <v>33</v>
      </c>
      <c r="C36" s="37" t="s">
        <v>155</v>
      </c>
      <c r="D36" s="36" t="s">
        <v>156</v>
      </c>
      <c r="E36" s="43" t="s">
        <v>157</v>
      </c>
      <c r="F36" s="45" t="s">
        <v>23</v>
      </c>
      <c r="G36" s="39" t="s">
        <v>152</v>
      </c>
      <c r="H36" s="39" t="s">
        <v>64</v>
      </c>
      <c r="I36" s="39">
        <v>44905212</v>
      </c>
      <c r="J36" s="38">
        <v>930</v>
      </c>
      <c r="K36" s="29">
        <f>0</f>
        <v>0</v>
      </c>
      <c r="L36" s="28">
        <f t="shared" si="0"/>
        <v>0</v>
      </c>
      <c r="M36" s="27" t="str">
        <f t="shared" si="1"/>
        <v>OK</v>
      </c>
      <c r="N36" s="24"/>
      <c r="O36" s="24"/>
      <c r="P36" s="24"/>
      <c r="Q36" s="24"/>
      <c r="R36" s="26"/>
      <c r="S36" s="26"/>
      <c r="T36" s="26"/>
      <c r="U36" s="24"/>
      <c r="V36" s="24"/>
      <c r="W36" s="24"/>
      <c r="X36" s="24"/>
      <c r="Y36" s="24"/>
      <c r="Z36" s="24"/>
      <c r="AA36" s="24"/>
    </row>
    <row r="37" spans="1:27" ht="30" customHeight="1" x14ac:dyDescent="0.25">
      <c r="A37" s="46">
        <v>34</v>
      </c>
      <c r="B37" s="46">
        <v>34</v>
      </c>
      <c r="C37" s="47" t="s">
        <v>155</v>
      </c>
      <c r="D37" s="48" t="s">
        <v>158</v>
      </c>
      <c r="E37" s="50" t="s">
        <v>159</v>
      </c>
      <c r="F37" s="52" t="s">
        <v>23</v>
      </c>
      <c r="G37" s="46" t="s">
        <v>152</v>
      </c>
      <c r="H37" s="46" t="s">
        <v>64</v>
      </c>
      <c r="I37" s="46">
        <v>44905212</v>
      </c>
      <c r="J37" s="49">
        <v>2560</v>
      </c>
      <c r="K37" s="29">
        <f>0</f>
        <v>0</v>
      </c>
      <c r="L37" s="28">
        <f t="shared" si="0"/>
        <v>0</v>
      </c>
      <c r="M37" s="27" t="str">
        <f t="shared" si="1"/>
        <v>OK</v>
      </c>
      <c r="N37" s="24"/>
      <c r="O37" s="24"/>
      <c r="P37" s="24"/>
      <c r="Q37" s="24"/>
      <c r="R37" s="26"/>
      <c r="S37" s="26"/>
      <c r="T37" s="26"/>
      <c r="U37" s="24"/>
      <c r="V37" s="24"/>
      <c r="W37" s="24"/>
      <c r="X37" s="24"/>
      <c r="Y37" s="24"/>
      <c r="Z37" s="24"/>
      <c r="AA37" s="24"/>
    </row>
    <row r="38" spans="1:27" ht="30" customHeight="1" x14ac:dyDescent="0.25">
      <c r="A38" s="68" t="s">
        <v>160</v>
      </c>
      <c r="B38" s="39">
        <v>35</v>
      </c>
      <c r="C38" s="65" t="s">
        <v>36</v>
      </c>
      <c r="D38" s="36" t="s">
        <v>30</v>
      </c>
      <c r="E38" s="43" t="s">
        <v>9</v>
      </c>
      <c r="F38" s="44" t="s">
        <v>31</v>
      </c>
      <c r="G38" s="39" t="s">
        <v>32</v>
      </c>
      <c r="H38" s="39" t="s">
        <v>9</v>
      </c>
      <c r="I38" s="39" t="s">
        <v>10</v>
      </c>
      <c r="J38" s="38">
        <v>150.13999999999999</v>
      </c>
      <c r="K38" s="29">
        <f>10</f>
        <v>10</v>
      </c>
      <c r="L38" s="28">
        <f t="shared" si="0"/>
        <v>10</v>
      </c>
      <c r="M38" s="27" t="str">
        <f t="shared" si="1"/>
        <v>OK</v>
      </c>
      <c r="N38" s="24"/>
      <c r="O38" s="24"/>
      <c r="P38" s="24"/>
      <c r="Q38" s="24"/>
      <c r="R38" s="26"/>
      <c r="S38" s="26"/>
      <c r="T38" s="26"/>
      <c r="U38" s="24"/>
      <c r="V38" s="24"/>
      <c r="W38" s="24"/>
      <c r="X38" s="24"/>
      <c r="Y38" s="24"/>
      <c r="Z38" s="24"/>
      <c r="AA38" s="24"/>
    </row>
    <row r="39" spans="1:27" ht="30" customHeight="1" x14ac:dyDescent="0.25">
      <c r="A39" s="69"/>
      <c r="B39" s="39">
        <v>36</v>
      </c>
      <c r="C39" s="66"/>
      <c r="D39" s="36" t="s">
        <v>8</v>
      </c>
      <c r="E39" s="43" t="s">
        <v>9</v>
      </c>
      <c r="F39" s="45" t="s">
        <v>31</v>
      </c>
      <c r="G39" s="39" t="s">
        <v>32</v>
      </c>
      <c r="H39" s="39" t="s">
        <v>9</v>
      </c>
      <c r="I39" s="39" t="s">
        <v>10</v>
      </c>
      <c r="J39" s="38">
        <v>1076</v>
      </c>
      <c r="K39" s="29">
        <f>20</f>
        <v>20</v>
      </c>
      <c r="L39" s="28">
        <f t="shared" si="0"/>
        <v>20</v>
      </c>
      <c r="M39" s="27" t="str">
        <f t="shared" si="1"/>
        <v>OK</v>
      </c>
      <c r="N39" s="24"/>
      <c r="O39" s="24"/>
      <c r="P39" s="24"/>
      <c r="Q39" s="24"/>
      <c r="R39" s="26"/>
      <c r="S39" s="26"/>
      <c r="T39" s="26"/>
      <c r="U39" s="24"/>
      <c r="V39" s="24"/>
      <c r="W39" s="24"/>
      <c r="X39" s="24"/>
      <c r="Y39" s="24"/>
      <c r="Z39" s="24"/>
      <c r="AA39" s="24"/>
    </row>
    <row r="40" spans="1:27" ht="30" customHeight="1" x14ac:dyDescent="0.25">
      <c r="A40" s="69"/>
      <c r="B40" s="39">
        <v>37</v>
      </c>
      <c r="C40" s="66"/>
      <c r="D40" s="36" t="s">
        <v>161</v>
      </c>
      <c r="E40" s="43" t="s">
        <v>9</v>
      </c>
      <c r="F40" s="45" t="s">
        <v>31</v>
      </c>
      <c r="G40" s="39" t="s">
        <v>32</v>
      </c>
      <c r="H40" s="39" t="s">
        <v>37</v>
      </c>
      <c r="I40" s="39" t="s">
        <v>10</v>
      </c>
      <c r="J40" s="38">
        <v>75</v>
      </c>
      <c r="K40" s="29">
        <f>170</f>
        <v>170</v>
      </c>
      <c r="L40" s="28">
        <f t="shared" si="0"/>
        <v>170</v>
      </c>
      <c r="M40" s="27" t="str">
        <f t="shared" si="1"/>
        <v>OK</v>
      </c>
      <c r="N40" s="24"/>
      <c r="O40" s="24"/>
      <c r="P40" s="24"/>
      <c r="Q40" s="24"/>
      <c r="R40" s="26"/>
      <c r="S40" s="26"/>
      <c r="T40" s="26"/>
      <c r="U40" s="24"/>
      <c r="V40" s="24"/>
      <c r="W40" s="24"/>
      <c r="X40" s="24"/>
      <c r="Y40" s="24"/>
      <c r="Z40" s="24"/>
      <c r="AA40" s="24"/>
    </row>
    <row r="41" spans="1:27" ht="30" customHeight="1" x14ac:dyDescent="0.25">
      <c r="A41" s="69"/>
      <c r="B41" s="39">
        <v>38</v>
      </c>
      <c r="C41" s="66"/>
      <c r="D41" s="36" t="s">
        <v>12</v>
      </c>
      <c r="E41" s="43" t="s">
        <v>9</v>
      </c>
      <c r="F41" s="45" t="s">
        <v>31</v>
      </c>
      <c r="G41" s="39" t="s">
        <v>32</v>
      </c>
      <c r="H41" s="39" t="s">
        <v>9</v>
      </c>
      <c r="I41" s="39" t="s">
        <v>10</v>
      </c>
      <c r="J41" s="38">
        <v>1400</v>
      </c>
      <c r="K41" s="29">
        <f>2</f>
        <v>2</v>
      </c>
      <c r="L41" s="28">
        <f t="shared" si="0"/>
        <v>2</v>
      </c>
      <c r="M41" s="27" t="str">
        <f t="shared" si="1"/>
        <v>OK</v>
      </c>
      <c r="N41" s="24"/>
      <c r="O41" s="24"/>
      <c r="P41" s="24"/>
      <c r="Q41" s="24"/>
      <c r="R41" s="26"/>
      <c r="S41" s="26"/>
      <c r="T41" s="26"/>
      <c r="U41" s="24"/>
      <c r="V41" s="24"/>
      <c r="W41" s="24"/>
      <c r="X41" s="24"/>
      <c r="Y41" s="24"/>
      <c r="Z41" s="24"/>
      <c r="AA41" s="24"/>
    </row>
    <row r="42" spans="1:27" ht="30" customHeight="1" x14ac:dyDescent="0.25">
      <c r="A42" s="69"/>
      <c r="B42" s="39">
        <v>39</v>
      </c>
      <c r="C42" s="66"/>
      <c r="D42" s="36" t="s">
        <v>13</v>
      </c>
      <c r="E42" s="43" t="s">
        <v>9</v>
      </c>
      <c r="F42" s="45" t="s">
        <v>31</v>
      </c>
      <c r="G42" s="39" t="s">
        <v>32</v>
      </c>
      <c r="H42" s="39" t="s">
        <v>37</v>
      </c>
      <c r="I42" s="39" t="s">
        <v>10</v>
      </c>
      <c r="J42" s="38">
        <v>75.5</v>
      </c>
      <c r="K42" s="29">
        <f>140</f>
        <v>140</v>
      </c>
      <c r="L42" s="28">
        <f t="shared" si="0"/>
        <v>140</v>
      </c>
      <c r="M42" s="27" t="str">
        <f t="shared" si="1"/>
        <v>OK</v>
      </c>
      <c r="N42" s="24"/>
      <c r="O42" s="24"/>
      <c r="P42" s="24"/>
      <c r="Q42" s="24"/>
      <c r="R42" s="26"/>
      <c r="S42" s="26"/>
      <c r="T42" s="26"/>
      <c r="U42" s="24"/>
      <c r="V42" s="24"/>
      <c r="W42" s="24"/>
      <c r="X42" s="24"/>
      <c r="Y42" s="24"/>
      <c r="Z42" s="24"/>
      <c r="AA42" s="24"/>
    </row>
    <row r="43" spans="1:27" ht="30" customHeight="1" x14ac:dyDescent="0.25">
      <c r="A43" s="69"/>
      <c r="B43" s="39">
        <v>40</v>
      </c>
      <c r="C43" s="66"/>
      <c r="D43" s="36" t="s">
        <v>11</v>
      </c>
      <c r="E43" s="43" t="s">
        <v>9</v>
      </c>
      <c r="F43" s="45" t="s">
        <v>31</v>
      </c>
      <c r="G43" s="39" t="s">
        <v>32</v>
      </c>
      <c r="H43" s="39" t="s">
        <v>9</v>
      </c>
      <c r="I43" s="39" t="s">
        <v>10</v>
      </c>
      <c r="J43" s="38">
        <v>1600</v>
      </c>
      <c r="K43" s="29">
        <f>4</f>
        <v>4</v>
      </c>
      <c r="L43" s="28">
        <f t="shared" si="0"/>
        <v>4</v>
      </c>
      <c r="M43" s="27" t="str">
        <f t="shared" si="1"/>
        <v>OK</v>
      </c>
      <c r="N43" s="24"/>
      <c r="O43" s="24"/>
      <c r="P43" s="24"/>
      <c r="Q43" s="24"/>
      <c r="R43" s="26"/>
      <c r="S43" s="26"/>
      <c r="T43" s="26"/>
      <c r="U43" s="24"/>
      <c r="V43" s="24"/>
      <c r="W43" s="24"/>
      <c r="X43" s="24"/>
      <c r="Y43" s="24"/>
      <c r="Z43" s="24"/>
      <c r="AA43" s="24"/>
    </row>
    <row r="44" spans="1:27" ht="30" customHeight="1" x14ac:dyDescent="0.25">
      <c r="A44" s="69"/>
      <c r="B44" s="39">
        <v>41</v>
      </c>
      <c r="C44" s="66"/>
      <c r="D44" s="36" t="s">
        <v>14</v>
      </c>
      <c r="E44" s="43" t="s">
        <v>9</v>
      </c>
      <c r="F44" s="45" t="s">
        <v>31</v>
      </c>
      <c r="G44" s="39" t="s">
        <v>32</v>
      </c>
      <c r="H44" s="39" t="s">
        <v>37</v>
      </c>
      <c r="I44" s="39" t="s">
        <v>10</v>
      </c>
      <c r="J44" s="38">
        <v>75</v>
      </c>
      <c r="K44" s="29">
        <f>24</f>
        <v>24</v>
      </c>
      <c r="L44" s="28">
        <f t="shared" si="0"/>
        <v>24</v>
      </c>
      <c r="M44" s="27" t="str">
        <f t="shared" si="1"/>
        <v>OK</v>
      </c>
      <c r="N44" s="24"/>
      <c r="O44" s="24"/>
      <c r="P44" s="24"/>
      <c r="Q44" s="24"/>
      <c r="R44" s="26"/>
      <c r="S44" s="26"/>
      <c r="T44" s="26"/>
      <c r="U44" s="24"/>
      <c r="V44" s="24"/>
      <c r="W44" s="24"/>
      <c r="X44" s="24"/>
      <c r="Y44" s="24"/>
      <c r="Z44" s="24"/>
      <c r="AA44" s="24"/>
    </row>
    <row r="45" spans="1:27" ht="30" customHeight="1" x14ac:dyDescent="0.25">
      <c r="A45" s="69"/>
      <c r="B45" s="39">
        <v>42</v>
      </c>
      <c r="C45" s="66"/>
      <c r="D45" s="36" t="s">
        <v>162</v>
      </c>
      <c r="E45" s="43" t="s">
        <v>9</v>
      </c>
      <c r="F45" s="45" t="s">
        <v>31</v>
      </c>
      <c r="G45" s="39" t="s">
        <v>32</v>
      </c>
      <c r="H45" s="39" t="s">
        <v>9</v>
      </c>
      <c r="I45" s="39" t="s">
        <v>10</v>
      </c>
      <c r="J45" s="38">
        <v>350</v>
      </c>
      <c r="K45" s="29">
        <f>38</f>
        <v>38</v>
      </c>
      <c r="L45" s="28">
        <f t="shared" si="0"/>
        <v>38</v>
      </c>
      <c r="M45" s="27" t="str">
        <f t="shared" si="1"/>
        <v>OK</v>
      </c>
      <c r="N45" s="24"/>
      <c r="O45" s="24"/>
      <c r="P45" s="24"/>
      <c r="Q45" s="24"/>
      <c r="R45" s="26"/>
      <c r="S45" s="26"/>
      <c r="T45" s="26"/>
      <c r="U45" s="24"/>
      <c r="V45" s="24"/>
      <c r="W45" s="24"/>
      <c r="X45" s="24"/>
      <c r="Y45" s="24"/>
      <c r="Z45" s="24"/>
      <c r="AA45" s="24"/>
    </row>
    <row r="46" spans="1:27" ht="30" customHeight="1" x14ac:dyDescent="0.25">
      <c r="A46" s="69"/>
      <c r="B46" s="39">
        <v>43</v>
      </c>
      <c r="C46" s="66"/>
      <c r="D46" s="36" t="s">
        <v>33</v>
      </c>
      <c r="E46" s="43" t="s">
        <v>9</v>
      </c>
      <c r="F46" s="45" t="s">
        <v>31</v>
      </c>
      <c r="G46" s="39" t="s">
        <v>32</v>
      </c>
      <c r="H46" s="39" t="s">
        <v>9</v>
      </c>
      <c r="I46" s="39" t="s">
        <v>10</v>
      </c>
      <c r="J46" s="38">
        <v>100.25</v>
      </c>
      <c r="K46" s="29">
        <f>0</f>
        <v>0</v>
      </c>
      <c r="L46" s="28">
        <f t="shared" si="0"/>
        <v>0</v>
      </c>
      <c r="M46" s="27" t="str">
        <f t="shared" si="1"/>
        <v>OK</v>
      </c>
      <c r="N46" s="24"/>
      <c r="O46" s="24"/>
      <c r="P46" s="24"/>
      <c r="Q46" s="24"/>
      <c r="R46" s="26"/>
      <c r="S46" s="26"/>
      <c r="T46" s="26"/>
      <c r="U46" s="24"/>
      <c r="V46" s="24"/>
      <c r="W46" s="24"/>
      <c r="X46" s="24"/>
      <c r="Y46" s="24"/>
      <c r="Z46" s="24"/>
      <c r="AA46" s="24"/>
    </row>
    <row r="47" spans="1:27" ht="30" customHeight="1" x14ac:dyDescent="0.25">
      <c r="A47" s="69"/>
      <c r="B47" s="39">
        <v>44</v>
      </c>
      <c r="C47" s="66"/>
      <c r="D47" s="36" t="s">
        <v>163</v>
      </c>
      <c r="E47" s="43" t="s">
        <v>9</v>
      </c>
      <c r="F47" s="44" t="s">
        <v>31</v>
      </c>
      <c r="G47" s="39" t="s">
        <v>164</v>
      </c>
      <c r="H47" s="39" t="s">
        <v>9</v>
      </c>
      <c r="I47" s="39" t="s">
        <v>10</v>
      </c>
      <c r="J47" s="38">
        <v>1424</v>
      </c>
      <c r="K47" s="29">
        <f>0</f>
        <v>0</v>
      </c>
      <c r="L47" s="28">
        <f t="shared" si="0"/>
        <v>0</v>
      </c>
      <c r="M47" s="27" t="str">
        <f t="shared" si="1"/>
        <v>OK</v>
      </c>
      <c r="N47" s="24"/>
      <c r="O47" s="24"/>
      <c r="P47" s="24"/>
      <c r="Q47" s="24"/>
      <c r="R47" s="26"/>
      <c r="S47" s="26"/>
      <c r="T47" s="26"/>
      <c r="U47" s="24"/>
      <c r="V47" s="24"/>
      <c r="W47" s="24"/>
      <c r="X47" s="24"/>
      <c r="Y47" s="24"/>
      <c r="Z47" s="24"/>
      <c r="AA47" s="24"/>
    </row>
    <row r="48" spans="1:27" ht="30" customHeight="1" x14ac:dyDescent="0.25">
      <c r="A48" s="70"/>
      <c r="B48" s="39">
        <v>45</v>
      </c>
      <c r="C48" s="67"/>
      <c r="D48" s="36" t="s">
        <v>165</v>
      </c>
      <c r="E48" s="43" t="s">
        <v>9</v>
      </c>
      <c r="F48" s="45" t="s">
        <v>31</v>
      </c>
      <c r="G48" s="39" t="s">
        <v>32</v>
      </c>
      <c r="H48" s="39" t="s">
        <v>9</v>
      </c>
      <c r="I48" s="39" t="s">
        <v>10</v>
      </c>
      <c r="J48" s="38">
        <v>2503.0100000000002</v>
      </c>
      <c r="K48" s="29">
        <f>0</f>
        <v>0</v>
      </c>
      <c r="L48" s="28">
        <f t="shared" si="0"/>
        <v>0</v>
      </c>
      <c r="M48" s="27" t="str">
        <f t="shared" si="1"/>
        <v>OK</v>
      </c>
      <c r="N48" s="24"/>
      <c r="O48" s="24"/>
      <c r="P48" s="24"/>
      <c r="Q48" s="24"/>
      <c r="R48" s="26"/>
      <c r="S48" s="26"/>
      <c r="T48" s="26"/>
      <c r="U48" s="24"/>
      <c r="V48" s="24"/>
      <c r="W48" s="24"/>
      <c r="X48" s="24"/>
      <c r="Y48" s="24"/>
      <c r="Z48" s="24"/>
      <c r="AA48" s="24"/>
    </row>
    <row r="49" spans="1:27" ht="30" customHeight="1" x14ac:dyDescent="0.25">
      <c r="A49" s="78" t="s">
        <v>166</v>
      </c>
      <c r="B49" s="46">
        <v>46</v>
      </c>
      <c r="C49" s="75" t="s">
        <v>36</v>
      </c>
      <c r="D49" s="48" t="s">
        <v>30</v>
      </c>
      <c r="E49" s="50" t="s">
        <v>9</v>
      </c>
      <c r="F49" s="52" t="s">
        <v>31</v>
      </c>
      <c r="G49" s="46" t="s">
        <v>32</v>
      </c>
      <c r="H49" s="46" t="s">
        <v>9</v>
      </c>
      <c r="I49" s="46" t="s">
        <v>10</v>
      </c>
      <c r="J49" s="49">
        <v>80</v>
      </c>
      <c r="K49" s="29">
        <f>0</f>
        <v>0</v>
      </c>
      <c r="L49" s="28">
        <f t="shared" si="0"/>
        <v>0</v>
      </c>
      <c r="M49" s="27" t="str">
        <f t="shared" si="1"/>
        <v>OK</v>
      </c>
      <c r="N49" s="24"/>
      <c r="O49" s="24"/>
      <c r="P49" s="24"/>
      <c r="Q49" s="24"/>
      <c r="R49" s="26"/>
      <c r="S49" s="26"/>
      <c r="T49" s="26"/>
      <c r="U49" s="24"/>
      <c r="V49" s="24"/>
      <c r="W49" s="24"/>
      <c r="X49" s="24"/>
      <c r="Y49" s="24"/>
      <c r="Z49" s="24"/>
      <c r="AA49" s="24"/>
    </row>
    <row r="50" spans="1:27" ht="30" customHeight="1" x14ac:dyDescent="0.25">
      <c r="A50" s="79"/>
      <c r="B50" s="46">
        <v>47</v>
      </c>
      <c r="C50" s="76"/>
      <c r="D50" s="48" t="s">
        <v>8</v>
      </c>
      <c r="E50" s="50" t="s">
        <v>9</v>
      </c>
      <c r="F50" s="52" t="s">
        <v>31</v>
      </c>
      <c r="G50" s="46" t="s">
        <v>32</v>
      </c>
      <c r="H50" s="46" t="s">
        <v>9</v>
      </c>
      <c r="I50" s="46" t="s">
        <v>10</v>
      </c>
      <c r="J50" s="49">
        <v>550</v>
      </c>
      <c r="K50" s="29">
        <f>0</f>
        <v>0</v>
      </c>
      <c r="L50" s="28">
        <f t="shared" si="0"/>
        <v>0</v>
      </c>
      <c r="M50" s="27" t="str">
        <f t="shared" si="1"/>
        <v>OK</v>
      </c>
      <c r="N50" s="24"/>
      <c r="O50" s="24"/>
      <c r="P50" s="24"/>
      <c r="Q50" s="24"/>
      <c r="R50" s="26"/>
      <c r="S50" s="26"/>
      <c r="T50" s="26"/>
      <c r="U50" s="24"/>
      <c r="V50" s="24"/>
      <c r="W50" s="24"/>
      <c r="X50" s="24"/>
      <c r="Y50" s="24"/>
      <c r="Z50" s="24"/>
      <c r="AA50" s="24"/>
    </row>
    <row r="51" spans="1:27" ht="30" customHeight="1" x14ac:dyDescent="0.25">
      <c r="A51" s="79"/>
      <c r="B51" s="46">
        <v>48</v>
      </c>
      <c r="C51" s="76"/>
      <c r="D51" s="48" t="s">
        <v>11</v>
      </c>
      <c r="E51" s="50" t="s">
        <v>9</v>
      </c>
      <c r="F51" s="52" t="s">
        <v>31</v>
      </c>
      <c r="G51" s="46" t="s">
        <v>32</v>
      </c>
      <c r="H51" s="46" t="s">
        <v>9</v>
      </c>
      <c r="I51" s="46" t="s">
        <v>10</v>
      </c>
      <c r="J51" s="49">
        <v>850</v>
      </c>
      <c r="K51" s="29">
        <f>0</f>
        <v>0</v>
      </c>
      <c r="L51" s="28">
        <f t="shared" si="0"/>
        <v>0</v>
      </c>
      <c r="M51" s="27" t="str">
        <f t="shared" si="1"/>
        <v>OK</v>
      </c>
      <c r="N51" s="24"/>
      <c r="O51" s="24"/>
      <c r="P51" s="24"/>
      <c r="Q51" s="24"/>
      <c r="R51" s="26"/>
      <c r="S51" s="26"/>
      <c r="T51" s="26"/>
      <c r="U51" s="24"/>
      <c r="V51" s="24"/>
      <c r="W51" s="24"/>
      <c r="X51" s="24"/>
      <c r="Y51" s="24"/>
      <c r="Z51" s="24"/>
      <c r="AA51" s="24"/>
    </row>
    <row r="52" spans="1:27" ht="30" customHeight="1" x14ac:dyDescent="0.25">
      <c r="A52" s="79"/>
      <c r="B52" s="46">
        <v>49</v>
      </c>
      <c r="C52" s="76"/>
      <c r="D52" s="48" t="s">
        <v>12</v>
      </c>
      <c r="E52" s="50" t="s">
        <v>9</v>
      </c>
      <c r="F52" s="52" t="s">
        <v>31</v>
      </c>
      <c r="G52" s="46" t="s">
        <v>32</v>
      </c>
      <c r="H52" s="46" t="s">
        <v>9</v>
      </c>
      <c r="I52" s="46" t="s">
        <v>10</v>
      </c>
      <c r="J52" s="49">
        <v>800</v>
      </c>
      <c r="K52" s="29">
        <f>0</f>
        <v>0</v>
      </c>
      <c r="L52" s="28">
        <f t="shared" si="0"/>
        <v>0</v>
      </c>
      <c r="M52" s="27" t="str">
        <f t="shared" si="1"/>
        <v>OK</v>
      </c>
      <c r="N52" s="24"/>
      <c r="O52" s="24"/>
      <c r="P52" s="24"/>
      <c r="Q52" s="24"/>
      <c r="R52" s="26"/>
      <c r="S52" s="26"/>
      <c r="T52" s="26"/>
      <c r="U52" s="24"/>
      <c r="V52" s="24"/>
      <c r="W52" s="24"/>
      <c r="X52" s="24"/>
      <c r="Y52" s="24"/>
      <c r="Z52" s="24"/>
      <c r="AA52" s="24"/>
    </row>
    <row r="53" spans="1:27" ht="30" customHeight="1" x14ac:dyDescent="0.25">
      <c r="A53" s="79"/>
      <c r="B53" s="46">
        <v>50</v>
      </c>
      <c r="C53" s="76"/>
      <c r="D53" s="48" t="s">
        <v>13</v>
      </c>
      <c r="E53" s="50" t="s">
        <v>9</v>
      </c>
      <c r="F53" s="52" t="s">
        <v>31</v>
      </c>
      <c r="G53" s="46" t="s">
        <v>32</v>
      </c>
      <c r="H53" s="46" t="s">
        <v>37</v>
      </c>
      <c r="I53" s="46" t="s">
        <v>10</v>
      </c>
      <c r="J53" s="49">
        <v>50</v>
      </c>
      <c r="K53" s="29">
        <f>0</f>
        <v>0</v>
      </c>
      <c r="L53" s="28">
        <f t="shared" si="0"/>
        <v>0</v>
      </c>
      <c r="M53" s="27" t="str">
        <f t="shared" si="1"/>
        <v>OK</v>
      </c>
      <c r="N53" s="24"/>
      <c r="O53" s="24"/>
      <c r="P53" s="24"/>
      <c r="Q53" s="24"/>
      <c r="R53" s="26"/>
      <c r="S53" s="26"/>
      <c r="T53" s="26"/>
      <c r="U53" s="24"/>
      <c r="V53" s="24"/>
      <c r="W53" s="24"/>
      <c r="X53" s="24"/>
      <c r="Y53" s="24"/>
      <c r="Z53" s="24"/>
      <c r="AA53" s="24"/>
    </row>
    <row r="54" spans="1:27" ht="30" customHeight="1" x14ac:dyDescent="0.25">
      <c r="A54" s="79"/>
      <c r="B54" s="46">
        <v>51</v>
      </c>
      <c r="C54" s="76"/>
      <c r="D54" s="48" t="s">
        <v>161</v>
      </c>
      <c r="E54" s="50" t="s">
        <v>9</v>
      </c>
      <c r="F54" s="52" t="s">
        <v>31</v>
      </c>
      <c r="G54" s="46" t="s">
        <v>32</v>
      </c>
      <c r="H54" s="46" t="s">
        <v>37</v>
      </c>
      <c r="I54" s="46" t="s">
        <v>10</v>
      </c>
      <c r="J54" s="49">
        <v>50</v>
      </c>
      <c r="K54" s="29">
        <f>0</f>
        <v>0</v>
      </c>
      <c r="L54" s="28">
        <f t="shared" si="0"/>
        <v>0</v>
      </c>
      <c r="M54" s="27" t="str">
        <f t="shared" si="1"/>
        <v>OK</v>
      </c>
      <c r="N54" s="24"/>
      <c r="O54" s="24"/>
      <c r="P54" s="24"/>
      <c r="Q54" s="24"/>
      <c r="R54" s="26"/>
      <c r="S54" s="26"/>
      <c r="T54" s="26"/>
      <c r="U54" s="24"/>
      <c r="V54" s="24"/>
      <c r="W54" s="24"/>
      <c r="X54" s="24"/>
      <c r="Y54" s="24"/>
      <c r="Z54" s="24"/>
      <c r="AA54" s="24"/>
    </row>
    <row r="55" spans="1:27" ht="30" customHeight="1" x14ac:dyDescent="0.25">
      <c r="A55" s="79"/>
      <c r="B55" s="46">
        <v>52</v>
      </c>
      <c r="C55" s="76"/>
      <c r="D55" s="48" t="s">
        <v>14</v>
      </c>
      <c r="E55" s="50" t="s">
        <v>9</v>
      </c>
      <c r="F55" s="52" t="s">
        <v>31</v>
      </c>
      <c r="G55" s="46" t="s">
        <v>32</v>
      </c>
      <c r="H55" s="46" t="s">
        <v>37</v>
      </c>
      <c r="I55" s="46" t="s">
        <v>10</v>
      </c>
      <c r="J55" s="49">
        <v>50</v>
      </c>
      <c r="K55" s="29">
        <f>0</f>
        <v>0</v>
      </c>
      <c r="L55" s="28">
        <f t="shared" si="0"/>
        <v>0</v>
      </c>
      <c r="M55" s="27" t="str">
        <f t="shared" si="1"/>
        <v>OK</v>
      </c>
      <c r="N55" s="24"/>
      <c r="O55" s="24"/>
      <c r="P55" s="24"/>
      <c r="Q55" s="24"/>
      <c r="R55" s="26"/>
      <c r="S55" s="26"/>
      <c r="T55" s="26"/>
      <c r="U55" s="24"/>
      <c r="V55" s="24"/>
      <c r="W55" s="24"/>
      <c r="X55" s="24"/>
      <c r="Y55" s="24"/>
      <c r="Z55" s="24"/>
      <c r="AA55" s="24"/>
    </row>
    <row r="56" spans="1:27" ht="30" customHeight="1" x14ac:dyDescent="0.25">
      <c r="A56" s="79"/>
      <c r="B56" s="46">
        <v>53</v>
      </c>
      <c r="C56" s="76"/>
      <c r="D56" s="48" t="s">
        <v>162</v>
      </c>
      <c r="E56" s="50" t="s">
        <v>9</v>
      </c>
      <c r="F56" s="52" t="s">
        <v>31</v>
      </c>
      <c r="G56" s="46" t="s">
        <v>32</v>
      </c>
      <c r="H56" s="46" t="s">
        <v>9</v>
      </c>
      <c r="I56" s="46" t="s">
        <v>10</v>
      </c>
      <c r="J56" s="49">
        <v>50</v>
      </c>
      <c r="K56" s="29">
        <f>0</f>
        <v>0</v>
      </c>
      <c r="L56" s="28">
        <f t="shared" si="0"/>
        <v>0</v>
      </c>
      <c r="M56" s="27" t="str">
        <f t="shared" si="1"/>
        <v>OK</v>
      </c>
      <c r="N56" s="24"/>
      <c r="O56" s="24"/>
      <c r="P56" s="24"/>
      <c r="Q56" s="24"/>
      <c r="R56" s="26"/>
      <c r="S56" s="26"/>
      <c r="T56" s="26"/>
      <c r="U56" s="24"/>
      <c r="V56" s="24"/>
      <c r="W56" s="24"/>
      <c r="X56" s="24"/>
      <c r="Y56" s="24"/>
      <c r="Z56" s="24"/>
      <c r="AA56" s="24"/>
    </row>
    <row r="57" spans="1:27" ht="30" customHeight="1" x14ac:dyDescent="0.25">
      <c r="A57" s="79"/>
      <c r="B57" s="46">
        <v>54</v>
      </c>
      <c r="C57" s="76"/>
      <c r="D57" s="48" t="s">
        <v>33</v>
      </c>
      <c r="E57" s="50" t="s">
        <v>9</v>
      </c>
      <c r="F57" s="52" t="s">
        <v>31</v>
      </c>
      <c r="G57" s="46" t="s">
        <v>32</v>
      </c>
      <c r="H57" s="46" t="s">
        <v>9</v>
      </c>
      <c r="I57" s="46" t="s">
        <v>10</v>
      </c>
      <c r="J57" s="49">
        <v>80</v>
      </c>
      <c r="K57" s="29">
        <f>0</f>
        <v>0</v>
      </c>
      <c r="L57" s="28">
        <f t="shared" si="0"/>
        <v>0</v>
      </c>
      <c r="M57" s="27" t="str">
        <f t="shared" si="1"/>
        <v>OK</v>
      </c>
      <c r="N57" s="24"/>
      <c r="O57" s="24"/>
      <c r="P57" s="24"/>
      <c r="Q57" s="24"/>
      <c r="R57" s="26"/>
      <c r="S57" s="26"/>
      <c r="T57" s="26"/>
      <c r="U57" s="24"/>
      <c r="V57" s="24"/>
      <c r="W57" s="24"/>
      <c r="X57" s="24"/>
      <c r="Y57" s="24"/>
      <c r="Z57" s="24"/>
      <c r="AA57" s="24"/>
    </row>
    <row r="58" spans="1:27" ht="30" customHeight="1" x14ac:dyDescent="0.25">
      <c r="A58" s="79"/>
      <c r="B58" s="46">
        <v>55</v>
      </c>
      <c r="C58" s="76"/>
      <c r="D58" s="48" t="s">
        <v>167</v>
      </c>
      <c r="E58" s="50" t="s">
        <v>9</v>
      </c>
      <c r="F58" s="52" t="s">
        <v>31</v>
      </c>
      <c r="G58" s="46" t="s">
        <v>164</v>
      </c>
      <c r="H58" s="46" t="s">
        <v>9</v>
      </c>
      <c r="I58" s="46" t="s">
        <v>10</v>
      </c>
      <c r="J58" s="49">
        <v>1114</v>
      </c>
      <c r="K58" s="29">
        <f>0</f>
        <v>0</v>
      </c>
      <c r="L58" s="28">
        <f t="shared" si="0"/>
        <v>0</v>
      </c>
      <c r="M58" s="27" t="str">
        <f t="shared" si="1"/>
        <v>OK</v>
      </c>
      <c r="N58" s="24"/>
      <c r="O58" s="24"/>
      <c r="P58" s="24"/>
      <c r="Q58" s="24"/>
      <c r="R58" s="26"/>
      <c r="S58" s="26"/>
      <c r="T58" s="26"/>
      <c r="U58" s="24"/>
      <c r="V58" s="24"/>
      <c r="W58" s="24"/>
      <c r="X58" s="24"/>
      <c r="Y58" s="24"/>
      <c r="Z58" s="24"/>
      <c r="AA58" s="24"/>
    </row>
    <row r="59" spans="1:27" ht="30" customHeight="1" x14ac:dyDescent="0.25">
      <c r="A59" s="80"/>
      <c r="B59" s="46">
        <v>56</v>
      </c>
      <c r="C59" s="77"/>
      <c r="D59" s="48" t="s">
        <v>165</v>
      </c>
      <c r="E59" s="50" t="s">
        <v>9</v>
      </c>
      <c r="F59" s="52" t="s">
        <v>31</v>
      </c>
      <c r="G59" s="46" t="s">
        <v>32</v>
      </c>
      <c r="H59" s="46" t="s">
        <v>9</v>
      </c>
      <c r="I59" s="46" t="s">
        <v>10</v>
      </c>
      <c r="J59" s="49">
        <v>2000</v>
      </c>
      <c r="K59" s="29">
        <f>0</f>
        <v>0</v>
      </c>
      <c r="L59" s="28">
        <f t="shared" si="0"/>
        <v>0</v>
      </c>
      <c r="M59" s="27" t="str">
        <f t="shared" si="1"/>
        <v>OK</v>
      </c>
      <c r="N59" s="24"/>
      <c r="O59" s="24"/>
      <c r="P59" s="24"/>
      <c r="Q59" s="24"/>
      <c r="R59" s="26"/>
      <c r="S59" s="26"/>
      <c r="T59" s="26"/>
      <c r="U59" s="24"/>
      <c r="V59" s="24"/>
      <c r="W59" s="24"/>
      <c r="X59" s="24"/>
      <c r="Y59" s="24"/>
      <c r="Z59" s="24"/>
      <c r="AA59" s="24"/>
    </row>
    <row r="60" spans="1:27" ht="30" customHeight="1" x14ac:dyDescent="0.25">
      <c r="A60" s="68" t="s">
        <v>168</v>
      </c>
      <c r="B60" s="39">
        <v>57</v>
      </c>
      <c r="C60" s="65" t="s">
        <v>36</v>
      </c>
      <c r="D60" s="36" t="s">
        <v>30</v>
      </c>
      <c r="E60" s="43" t="s">
        <v>9</v>
      </c>
      <c r="F60" s="45" t="s">
        <v>31</v>
      </c>
      <c r="G60" s="39" t="s">
        <v>32</v>
      </c>
      <c r="H60" s="39" t="s">
        <v>9</v>
      </c>
      <c r="I60" s="39" t="s">
        <v>10</v>
      </c>
      <c r="J60" s="38">
        <v>250.5</v>
      </c>
      <c r="K60" s="29">
        <f>0</f>
        <v>0</v>
      </c>
      <c r="L60" s="28">
        <f t="shared" si="0"/>
        <v>0</v>
      </c>
      <c r="M60" s="27" t="str">
        <f t="shared" si="1"/>
        <v>OK</v>
      </c>
      <c r="N60" s="24"/>
      <c r="O60" s="24"/>
      <c r="P60" s="24"/>
      <c r="Q60" s="24"/>
      <c r="R60" s="26"/>
      <c r="S60" s="26"/>
      <c r="T60" s="26"/>
      <c r="U60" s="24"/>
      <c r="V60" s="24"/>
      <c r="W60" s="24"/>
      <c r="X60" s="24"/>
      <c r="Y60" s="24"/>
      <c r="Z60" s="24"/>
      <c r="AA60" s="24"/>
    </row>
    <row r="61" spans="1:27" ht="30" customHeight="1" x14ac:dyDescent="0.25">
      <c r="A61" s="69"/>
      <c r="B61" s="39">
        <v>58</v>
      </c>
      <c r="C61" s="66"/>
      <c r="D61" s="36" t="s">
        <v>8</v>
      </c>
      <c r="E61" s="43" t="s">
        <v>9</v>
      </c>
      <c r="F61" s="45" t="s">
        <v>31</v>
      </c>
      <c r="G61" s="39" t="s">
        <v>32</v>
      </c>
      <c r="H61" s="39" t="s">
        <v>9</v>
      </c>
      <c r="I61" s="39" t="s">
        <v>10</v>
      </c>
      <c r="J61" s="38">
        <v>1000</v>
      </c>
      <c r="K61" s="29">
        <f>0</f>
        <v>0</v>
      </c>
      <c r="L61" s="28">
        <f t="shared" si="0"/>
        <v>0</v>
      </c>
      <c r="M61" s="27" t="str">
        <f t="shared" si="1"/>
        <v>OK</v>
      </c>
      <c r="N61" s="24"/>
      <c r="O61" s="24"/>
      <c r="P61" s="24"/>
      <c r="Q61" s="24"/>
      <c r="R61" s="26"/>
      <c r="S61" s="26"/>
      <c r="T61" s="26"/>
      <c r="U61" s="24"/>
      <c r="V61" s="24"/>
      <c r="W61" s="24"/>
      <c r="X61" s="24"/>
      <c r="Y61" s="24"/>
      <c r="Z61" s="24"/>
      <c r="AA61" s="24"/>
    </row>
    <row r="62" spans="1:27" ht="30" customHeight="1" x14ac:dyDescent="0.25">
      <c r="A62" s="69"/>
      <c r="B62" s="39">
        <v>59</v>
      </c>
      <c r="C62" s="66"/>
      <c r="D62" s="36" t="s">
        <v>11</v>
      </c>
      <c r="E62" s="43" t="s">
        <v>9</v>
      </c>
      <c r="F62" s="45" t="s">
        <v>31</v>
      </c>
      <c r="G62" s="39" t="s">
        <v>32</v>
      </c>
      <c r="H62" s="39" t="s">
        <v>9</v>
      </c>
      <c r="I62" s="39" t="s">
        <v>10</v>
      </c>
      <c r="J62" s="38">
        <v>1500</v>
      </c>
      <c r="K62" s="29">
        <f>0</f>
        <v>0</v>
      </c>
      <c r="L62" s="28">
        <f t="shared" si="0"/>
        <v>0</v>
      </c>
      <c r="M62" s="27" t="str">
        <f t="shared" si="1"/>
        <v>OK</v>
      </c>
      <c r="N62" s="24"/>
      <c r="O62" s="24"/>
      <c r="P62" s="24"/>
      <c r="Q62" s="24"/>
      <c r="R62" s="26"/>
      <c r="S62" s="26"/>
      <c r="T62" s="26"/>
      <c r="U62" s="24"/>
      <c r="V62" s="24"/>
      <c r="W62" s="24"/>
      <c r="X62" s="24"/>
      <c r="Y62" s="24"/>
      <c r="Z62" s="24"/>
      <c r="AA62" s="24"/>
    </row>
    <row r="63" spans="1:27" ht="30" customHeight="1" x14ac:dyDescent="0.25">
      <c r="A63" s="69"/>
      <c r="B63" s="39">
        <v>60</v>
      </c>
      <c r="C63" s="66"/>
      <c r="D63" s="36" t="s">
        <v>12</v>
      </c>
      <c r="E63" s="43" t="s">
        <v>9</v>
      </c>
      <c r="F63" s="45" t="s">
        <v>31</v>
      </c>
      <c r="G63" s="39" t="s">
        <v>32</v>
      </c>
      <c r="H63" s="39" t="s">
        <v>9</v>
      </c>
      <c r="I63" s="39" t="s">
        <v>10</v>
      </c>
      <c r="J63" s="38">
        <v>1731</v>
      </c>
      <c r="K63" s="29">
        <f>0</f>
        <v>0</v>
      </c>
      <c r="L63" s="28">
        <f t="shared" si="0"/>
        <v>0</v>
      </c>
      <c r="M63" s="27" t="str">
        <f t="shared" si="1"/>
        <v>OK</v>
      </c>
      <c r="N63" s="24"/>
      <c r="O63" s="24"/>
      <c r="P63" s="24"/>
      <c r="Q63" s="24"/>
      <c r="R63" s="26"/>
      <c r="S63" s="26"/>
      <c r="T63" s="26"/>
      <c r="U63" s="24"/>
      <c r="V63" s="24"/>
      <c r="W63" s="24"/>
      <c r="X63" s="24"/>
      <c r="Y63" s="24"/>
      <c r="Z63" s="24"/>
      <c r="AA63" s="24"/>
    </row>
    <row r="64" spans="1:27" ht="30" customHeight="1" x14ac:dyDescent="0.25">
      <c r="A64" s="69"/>
      <c r="B64" s="39">
        <v>61</v>
      </c>
      <c r="C64" s="66"/>
      <c r="D64" s="36" t="s">
        <v>13</v>
      </c>
      <c r="E64" s="43" t="s">
        <v>9</v>
      </c>
      <c r="F64" s="45" t="s">
        <v>31</v>
      </c>
      <c r="G64" s="39" t="s">
        <v>32</v>
      </c>
      <c r="H64" s="39" t="s">
        <v>37</v>
      </c>
      <c r="I64" s="39" t="s">
        <v>10</v>
      </c>
      <c r="J64" s="38">
        <v>160</v>
      </c>
      <c r="K64" s="29">
        <f>0</f>
        <v>0</v>
      </c>
      <c r="L64" s="28">
        <f t="shared" si="0"/>
        <v>0</v>
      </c>
      <c r="M64" s="27" t="str">
        <f t="shared" si="1"/>
        <v>OK</v>
      </c>
      <c r="N64" s="24"/>
      <c r="O64" s="24"/>
      <c r="P64" s="24"/>
      <c r="Q64" s="24"/>
      <c r="R64" s="26"/>
      <c r="S64" s="26"/>
      <c r="T64" s="26"/>
      <c r="U64" s="24"/>
      <c r="V64" s="24"/>
      <c r="W64" s="24"/>
      <c r="X64" s="24"/>
      <c r="Y64" s="24"/>
      <c r="Z64" s="24"/>
      <c r="AA64" s="24"/>
    </row>
    <row r="65" spans="1:27" ht="30" customHeight="1" x14ac:dyDescent="0.25">
      <c r="A65" s="69"/>
      <c r="B65" s="39">
        <v>62</v>
      </c>
      <c r="C65" s="66"/>
      <c r="D65" s="36" t="s">
        <v>161</v>
      </c>
      <c r="E65" s="43" t="s">
        <v>9</v>
      </c>
      <c r="F65" s="45" t="s">
        <v>31</v>
      </c>
      <c r="G65" s="39" t="s">
        <v>32</v>
      </c>
      <c r="H65" s="39" t="s">
        <v>37</v>
      </c>
      <c r="I65" s="39" t="s">
        <v>10</v>
      </c>
      <c r="J65" s="38">
        <v>135</v>
      </c>
      <c r="K65" s="29">
        <f>0</f>
        <v>0</v>
      </c>
      <c r="L65" s="28">
        <f t="shared" si="0"/>
        <v>0</v>
      </c>
      <c r="M65" s="27" t="str">
        <f t="shared" si="1"/>
        <v>OK</v>
      </c>
      <c r="N65" s="24"/>
      <c r="O65" s="24"/>
      <c r="P65" s="24"/>
      <c r="Q65" s="24"/>
      <c r="R65" s="26"/>
      <c r="S65" s="26"/>
      <c r="T65" s="26"/>
      <c r="U65" s="24"/>
      <c r="V65" s="24"/>
      <c r="W65" s="24"/>
      <c r="X65" s="24"/>
      <c r="Y65" s="24"/>
      <c r="Z65" s="24"/>
      <c r="AA65" s="24"/>
    </row>
    <row r="66" spans="1:27" ht="30" customHeight="1" x14ac:dyDescent="0.25">
      <c r="A66" s="69"/>
      <c r="B66" s="39">
        <v>63</v>
      </c>
      <c r="C66" s="66"/>
      <c r="D66" s="36" t="s">
        <v>14</v>
      </c>
      <c r="E66" s="43" t="s">
        <v>9</v>
      </c>
      <c r="F66" s="45" t="s">
        <v>31</v>
      </c>
      <c r="G66" s="39" t="s">
        <v>32</v>
      </c>
      <c r="H66" s="39" t="s">
        <v>37</v>
      </c>
      <c r="I66" s="39" t="s">
        <v>10</v>
      </c>
      <c r="J66" s="38">
        <v>135</v>
      </c>
      <c r="K66" s="29">
        <f>0</f>
        <v>0</v>
      </c>
      <c r="L66" s="28">
        <f t="shared" si="0"/>
        <v>0</v>
      </c>
      <c r="M66" s="27" t="str">
        <f t="shared" si="1"/>
        <v>OK</v>
      </c>
      <c r="N66" s="24"/>
      <c r="O66" s="24"/>
      <c r="P66" s="24"/>
      <c r="Q66" s="24"/>
      <c r="R66" s="26"/>
      <c r="S66" s="26"/>
      <c r="T66" s="26"/>
      <c r="U66" s="24"/>
      <c r="V66" s="24"/>
      <c r="W66" s="24"/>
      <c r="X66" s="24"/>
      <c r="Y66" s="24"/>
      <c r="Z66" s="24"/>
      <c r="AA66" s="24"/>
    </row>
    <row r="67" spans="1:27" ht="30" customHeight="1" x14ac:dyDescent="0.25">
      <c r="A67" s="69"/>
      <c r="B67" s="39">
        <v>64</v>
      </c>
      <c r="C67" s="66"/>
      <c r="D67" s="36" t="s">
        <v>162</v>
      </c>
      <c r="E67" s="43" t="s">
        <v>9</v>
      </c>
      <c r="F67" s="45" t="s">
        <v>31</v>
      </c>
      <c r="G67" s="39" t="s">
        <v>32</v>
      </c>
      <c r="H67" s="39" t="s">
        <v>9</v>
      </c>
      <c r="I67" s="39" t="s">
        <v>10</v>
      </c>
      <c r="J67" s="38">
        <v>365</v>
      </c>
      <c r="K67" s="29">
        <f>0</f>
        <v>0</v>
      </c>
      <c r="L67" s="28">
        <f t="shared" si="0"/>
        <v>0</v>
      </c>
      <c r="M67" s="27" t="str">
        <f t="shared" si="1"/>
        <v>OK</v>
      </c>
      <c r="N67" s="24"/>
      <c r="O67" s="24"/>
      <c r="P67" s="24"/>
      <c r="Q67" s="24"/>
      <c r="R67" s="26"/>
      <c r="S67" s="26"/>
      <c r="T67" s="26"/>
      <c r="U67" s="24"/>
      <c r="V67" s="24"/>
      <c r="W67" s="24"/>
      <c r="X67" s="24"/>
      <c r="Y67" s="24"/>
      <c r="Z67" s="24"/>
      <c r="AA67" s="24"/>
    </row>
    <row r="68" spans="1:27" ht="30" customHeight="1" x14ac:dyDescent="0.25">
      <c r="A68" s="70"/>
      <c r="B68" s="39">
        <v>65</v>
      </c>
      <c r="C68" s="67"/>
      <c r="D68" s="36" t="s">
        <v>33</v>
      </c>
      <c r="E68" s="43" t="s">
        <v>9</v>
      </c>
      <c r="F68" s="45" t="s">
        <v>31</v>
      </c>
      <c r="G68" s="39" t="s">
        <v>32</v>
      </c>
      <c r="H68" s="39" t="s">
        <v>9</v>
      </c>
      <c r="I68" s="39" t="s">
        <v>10</v>
      </c>
      <c r="J68" s="38">
        <v>100</v>
      </c>
      <c r="K68" s="29">
        <f>0</f>
        <v>0</v>
      </c>
      <c r="L68" s="28">
        <f t="shared" si="0"/>
        <v>0</v>
      </c>
      <c r="M68" s="27" t="str">
        <f t="shared" si="1"/>
        <v>OK</v>
      </c>
      <c r="N68" s="24"/>
      <c r="O68" s="24"/>
      <c r="P68" s="24"/>
      <c r="Q68" s="24"/>
      <c r="R68" s="26"/>
      <c r="S68" s="26"/>
      <c r="T68" s="26"/>
      <c r="U68" s="24"/>
      <c r="V68" s="24"/>
      <c r="W68" s="24"/>
      <c r="X68" s="24"/>
      <c r="Y68" s="24"/>
      <c r="Z68" s="24"/>
      <c r="AA68" s="24"/>
    </row>
    <row r="69" spans="1:27" ht="30" customHeight="1" x14ac:dyDescent="0.25">
      <c r="A69" s="78" t="s">
        <v>169</v>
      </c>
      <c r="B69" s="46">
        <v>66</v>
      </c>
      <c r="C69" s="75" t="s">
        <v>97</v>
      </c>
      <c r="D69" s="48" t="s">
        <v>30</v>
      </c>
      <c r="E69" s="50" t="s">
        <v>9</v>
      </c>
      <c r="F69" s="52" t="s">
        <v>31</v>
      </c>
      <c r="G69" s="46" t="s">
        <v>32</v>
      </c>
      <c r="H69" s="46" t="s">
        <v>9</v>
      </c>
      <c r="I69" s="46" t="s">
        <v>10</v>
      </c>
      <c r="J69" s="49">
        <v>140</v>
      </c>
      <c r="K69" s="29">
        <f>0</f>
        <v>0</v>
      </c>
      <c r="L69" s="28">
        <f t="shared" ref="L69:L81" si="2">K69-SUM(N69:AA69)</f>
        <v>0</v>
      </c>
      <c r="M69" s="27" t="str">
        <f t="shared" ref="M69:M81" si="3">IF(L69&lt;0,"ATENÇÃO","OK")</f>
        <v>OK</v>
      </c>
      <c r="N69" s="24"/>
      <c r="O69" s="24"/>
      <c r="P69" s="24"/>
      <c r="Q69" s="24"/>
      <c r="R69" s="26"/>
      <c r="S69" s="26"/>
      <c r="T69" s="26"/>
      <c r="U69" s="24"/>
      <c r="V69" s="24"/>
      <c r="W69" s="24"/>
      <c r="X69" s="24"/>
      <c r="Y69" s="24"/>
      <c r="Z69" s="24"/>
      <c r="AA69" s="24"/>
    </row>
    <row r="70" spans="1:27" ht="30" customHeight="1" x14ac:dyDescent="0.25">
      <c r="A70" s="79"/>
      <c r="B70" s="46">
        <v>67</v>
      </c>
      <c r="C70" s="76"/>
      <c r="D70" s="48" t="s">
        <v>8</v>
      </c>
      <c r="E70" s="50" t="s">
        <v>9</v>
      </c>
      <c r="F70" s="52" t="s">
        <v>31</v>
      </c>
      <c r="G70" s="46" t="s">
        <v>32</v>
      </c>
      <c r="H70" s="46" t="s">
        <v>9</v>
      </c>
      <c r="I70" s="46" t="s">
        <v>10</v>
      </c>
      <c r="J70" s="49">
        <v>530</v>
      </c>
      <c r="K70" s="29">
        <f>0</f>
        <v>0</v>
      </c>
      <c r="L70" s="28">
        <f t="shared" si="2"/>
        <v>0</v>
      </c>
      <c r="M70" s="27" t="str">
        <f t="shared" si="3"/>
        <v>OK</v>
      </c>
      <c r="N70" s="24"/>
      <c r="O70" s="24"/>
      <c r="P70" s="24"/>
      <c r="Q70" s="24"/>
      <c r="R70" s="26"/>
      <c r="S70" s="26"/>
      <c r="T70" s="26"/>
      <c r="U70" s="24"/>
      <c r="V70" s="24"/>
      <c r="W70" s="24"/>
      <c r="X70" s="24"/>
      <c r="Y70" s="24"/>
      <c r="Z70" s="24"/>
      <c r="AA70" s="24"/>
    </row>
    <row r="71" spans="1:27" ht="30" customHeight="1" x14ac:dyDescent="0.25">
      <c r="A71" s="79"/>
      <c r="B71" s="46">
        <v>68</v>
      </c>
      <c r="C71" s="76"/>
      <c r="D71" s="48" t="s">
        <v>11</v>
      </c>
      <c r="E71" s="50" t="s">
        <v>9</v>
      </c>
      <c r="F71" s="52" t="s">
        <v>31</v>
      </c>
      <c r="G71" s="46" t="s">
        <v>32</v>
      </c>
      <c r="H71" s="46" t="s">
        <v>9</v>
      </c>
      <c r="I71" s="46" t="s">
        <v>10</v>
      </c>
      <c r="J71" s="49">
        <v>660</v>
      </c>
      <c r="K71" s="29">
        <f>0</f>
        <v>0</v>
      </c>
      <c r="L71" s="28">
        <f t="shared" si="2"/>
        <v>0</v>
      </c>
      <c r="M71" s="27" t="str">
        <f t="shared" si="3"/>
        <v>OK</v>
      </c>
      <c r="N71" s="24"/>
      <c r="O71" s="24"/>
      <c r="P71" s="24"/>
      <c r="Q71" s="24"/>
      <c r="R71" s="26"/>
      <c r="S71" s="26"/>
      <c r="T71" s="26"/>
      <c r="U71" s="24"/>
      <c r="V71" s="24"/>
      <c r="W71" s="24"/>
      <c r="X71" s="24"/>
      <c r="Y71" s="24"/>
      <c r="Z71" s="24"/>
      <c r="AA71" s="24"/>
    </row>
    <row r="72" spans="1:27" ht="30" customHeight="1" x14ac:dyDescent="0.25">
      <c r="A72" s="79"/>
      <c r="B72" s="46">
        <v>69</v>
      </c>
      <c r="C72" s="76"/>
      <c r="D72" s="48" t="s">
        <v>12</v>
      </c>
      <c r="E72" s="50" t="s">
        <v>9</v>
      </c>
      <c r="F72" s="52" t="s">
        <v>31</v>
      </c>
      <c r="G72" s="46" t="s">
        <v>32</v>
      </c>
      <c r="H72" s="46" t="s">
        <v>9</v>
      </c>
      <c r="I72" s="46" t="s">
        <v>10</v>
      </c>
      <c r="J72" s="49">
        <v>760</v>
      </c>
      <c r="K72" s="29">
        <f>0</f>
        <v>0</v>
      </c>
      <c r="L72" s="28">
        <f t="shared" si="2"/>
        <v>0</v>
      </c>
      <c r="M72" s="27" t="str">
        <f t="shared" si="3"/>
        <v>OK</v>
      </c>
      <c r="N72" s="24"/>
      <c r="O72" s="24"/>
      <c r="P72" s="24"/>
      <c r="Q72" s="24"/>
      <c r="R72" s="26"/>
      <c r="S72" s="26"/>
      <c r="T72" s="26"/>
      <c r="U72" s="24"/>
      <c r="V72" s="24"/>
      <c r="W72" s="24"/>
      <c r="X72" s="24"/>
      <c r="Y72" s="24"/>
      <c r="Z72" s="24"/>
      <c r="AA72" s="24"/>
    </row>
    <row r="73" spans="1:27" ht="30" customHeight="1" x14ac:dyDescent="0.25">
      <c r="A73" s="79"/>
      <c r="B73" s="46">
        <v>70</v>
      </c>
      <c r="C73" s="76"/>
      <c r="D73" s="48" t="s">
        <v>13</v>
      </c>
      <c r="E73" s="50" t="s">
        <v>9</v>
      </c>
      <c r="F73" s="52" t="s">
        <v>31</v>
      </c>
      <c r="G73" s="46" t="s">
        <v>32</v>
      </c>
      <c r="H73" s="46" t="s">
        <v>37</v>
      </c>
      <c r="I73" s="46" t="s">
        <v>10</v>
      </c>
      <c r="J73" s="49">
        <v>70</v>
      </c>
      <c r="K73" s="29">
        <f>0</f>
        <v>0</v>
      </c>
      <c r="L73" s="28">
        <f t="shared" si="2"/>
        <v>0</v>
      </c>
      <c r="M73" s="27" t="str">
        <f t="shared" si="3"/>
        <v>OK</v>
      </c>
      <c r="N73" s="24"/>
      <c r="O73" s="24"/>
      <c r="P73" s="24"/>
      <c r="Q73" s="24"/>
      <c r="R73" s="26"/>
      <c r="S73" s="26"/>
      <c r="T73" s="26"/>
      <c r="U73" s="24"/>
      <c r="V73" s="24"/>
      <c r="W73" s="24"/>
      <c r="X73" s="24"/>
      <c r="Y73" s="24"/>
      <c r="Z73" s="24"/>
      <c r="AA73" s="24"/>
    </row>
    <row r="74" spans="1:27" ht="30" customHeight="1" x14ac:dyDescent="0.25">
      <c r="A74" s="79"/>
      <c r="B74" s="46">
        <v>71</v>
      </c>
      <c r="C74" s="76"/>
      <c r="D74" s="48" t="s">
        <v>161</v>
      </c>
      <c r="E74" s="50" t="s">
        <v>9</v>
      </c>
      <c r="F74" s="52" t="s">
        <v>31</v>
      </c>
      <c r="G74" s="46" t="s">
        <v>32</v>
      </c>
      <c r="H74" s="46" t="s">
        <v>37</v>
      </c>
      <c r="I74" s="46" t="s">
        <v>10</v>
      </c>
      <c r="J74" s="49">
        <v>75</v>
      </c>
      <c r="K74" s="29">
        <f>0</f>
        <v>0</v>
      </c>
      <c r="L74" s="28">
        <f t="shared" si="2"/>
        <v>0</v>
      </c>
      <c r="M74" s="27" t="str">
        <f t="shared" si="3"/>
        <v>OK</v>
      </c>
      <c r="N74" s="24"/>
      <c r="O74" s="24"/>
      <c r="P74" s="24"/>
      <c r="Q74" s="24"/>
      <c r="R74" s="26"/>
      <c r="S74" s="26"/>
      <c r="T74" s="26"/>
      <c r="U74" s="24"/>
      <c r="V74" s="24"/>
      <c r="W74" s="24"/>
      <c r="X74" s="24"/>
      <c r="Y74" s="24"/>
      <c r="Z74" s="24"/>
      <c r="AA74" s="24"/>
    </row>
    <row r="75" spans="1:27" ht="30" customHeight="1" x14ac:dyDescent="0.25">
      <c r="A75" s="79"/>
      <c r="B75" s="46">
        <v>72</v>
      </c>
      <c r="C75" s="76"/>
      <c r="D75" s="48" t="s">
        <v>14</v>
      </c>
      <c r="E75" s="50" t="s">
        <v>9</v>
      </c>
      <c r="F75" s="52" t="s">
        <v>31</v>
      </c>
      <c r="G75" s="46" t="s">
        <v>32</v>
      </c>
      <c r="H75" s="46" t="s">
        <v>37</v>
      </c>
      <c r="I75" s="46" t="s">
        <v>10</v>
      </c>
      <c r="J75" s="49">
        <v>80</v>
      </c>
      <c r="K75" s="29">
        <f>0</f>
        <v>0</v>
      </c>
      <c r="L75" s="28">
        <f t="shared" si="2"/>
        <v>0</v>
      </c>
      <c r="M75" s="27" t="str">
        <f t="shared" si="3"/>
        <v>OK</v>
      </c>
      <c r="N75" s="24"/>
      <c r="O75" s="24"/>
      <c r="P75" s="24"/>
      <c r="Q75" s="24"/>
      <c r="R75" s="26"/>
      <c r="S75" s="26"/>
      <c r="T75" s="26"/>
      <c r="U75" s="24"/>
      <c r="V75" s="24"/>
      <c r="W75" s="24"/>
      <c r="X75" s="24"/>
      <c r="Y75" s="24"/>
      <c r="Z75" s="24"/>
      <c r="AA75" s="24"/>
    </row>
    <row r="76" spans="1:27" ht="30" customHeight="1" x14ac:dyDescent="0.25">
      <c r="A76" s="79"/>
      <c r="B76" s="46">
        <v>73</v>
      </c>
      <c r="C76" s="76"/>
      <c r="D76" s="48" t="s">
        <v>162</v>
      </c>
      <c r="E76" s="50" t="s">
        <v>9</v>
      </c>
      <c r="F76" s="52" t="s">
        <v>31</v>
      </c>
      <c r="G76" s="46" t="s">
        <v>32</v>
      </c>
      <c r="H76" s="46" t="s">
        <v>9</v>
      </c>
      <c r="I76" s="46" t="s">
        <v>10</v>
      </c>
      <c r="J76" s="49">
        <v>150</v>
      </c>
      <c r="K76" s="29">
        <f>0</f>
        <v>0</v>
      </c>
      <c r="L76" s="28">
        <f t="shared" si="2"/>
        <v>0</v>
      </c>
      <c r="M76" s="27" t="str">
        <f t="shared" si="3"/>
        <v>OK</v>
      </c>
      <c r="N76" s="24"/>
      <c r="O76" s="24"/>
      <c r="P76" s="24"/>
      <c r="Q76" s="24"/>
      <c r="R76" s="26"/>
      <c r="S76" s="26"/>
      <c r="T76" s="26"/>
      <c r="U76" s="24"/>
      <c r="V76" s="24"/>
      <c r="W76" s="24"/>
      <c r="X76" s="24"/>
      <c r="Y76" s="24"/>
      <c r="Z76" s="24"/>
      <c r="AA76" s="24"/>
    </row>
    <row r="77" spans="1:27" ht="30" customHeight="1" x14ac:dyDescent="0.25">
      <c r="A77" s="79"/>
      <c r="B77" s="46">
        <v>74</v>
      </c>
      <c r="C77" s="76"/>
      <c r="D77" s="48" t="s">
        <v>33</v>
      </c>
      <c r="E77" s="50" t="s">
        <v>9</v>
      </c>
      <c r="F77" s="52" t="s">
        <v>31</v>
      </c>
      <c r="G77" s="46" t="s">
        <v>32</v>
      </c>
      <c r="H77" s="46" t="s">
        <v>9</v>
      </c>
      <c r="I77" s="46" t="s">
        <v>10</v>
      </c>
      <c r="J77" s="49">
        <v>150</v>
      </c>
      <c r="K77" s="29">
        <f>0</f>
        <v>0</v>
      </c>
      <c r="L77" s="28">
        <f t="shared" si="2"/>
        <v>0</v>
      </c>
      <c r="M77" s="27" t="str">
        <f t="shared" si="3"/>
        <v>OK</v>
      </c>
      <c r="N77" s="24"/>
      <c r="O77" s="24"/>
      <c r="P77" s="24"/>
      <c r="Q77" s="24"/>
      <c r="R77" s="26"/>
      <c r="S77" s="26"/>
      <c r="T77" s="26"/>
      <c r="U77" s="24"/>
      <c r="V77" s="24"/>
      <c r="W77" s="24"/>
      <c r="X77" s="24"/>
      <c r="Y77" s="24"/>
      <c r="Z77" s="24"/>
      <c r="AA77" s="24"/>
    </row>
    <row r="78" spans="1:27" ht="30" customHeight="1" x14ac:dyDescent="0.25">
      <c r="A78" s="80"/>
      <c r="B78" s="46">
        <v>75</v>
      </c>
      <c r="C78" s="77"/>
      <c r="D78" s="48" t="s">
        <v>170</v>
      </c>
      <c r="E78" s="50" t="s">
        <v>9</v>
      </c>
      <c r="F78" s="52" t="s">
        <v>31</v>
      </c>
      <c r="G78" s="46" t="s">
        <v>32</v>
      </c>
      <c r="H78" s="46" t="s">
        <v>9</v>
      </c>
      <c r="I78" s="46" t="s">
        <v>10</v>
      </c>
      <c r="J78" s="49">
        <v>300</v>
      </c>
      <c r="K78" s="29">
        <f>0</f>
        <v>0</v>
      </c>
      <c r="L78" s="28">
        <f t="shared" si="2"/>
        <v>0</v>
      </c>
      <c r="M78" s="27" t="str">
        <f t="shared" si="3"/>
        <v>OK</v>
      </c>
      <c r="N78" s="24"/>
      <c r="O78" s="24"/>
      <c r="P78" s="24"/>
      <c r="Q78" s="24"/>
      <c r="R78" s="26"/>
      <c r="S78" s="26"/>
      <c r="T78" s="26"/>
      <c r="U78" s="24"/>
      <c r="V78" s="24"/>
      <c r="W78" s="24"/>
      <c r="X78" s="24"/>
      <c r="Y78" s="24"/>
      <c r="Z78" s="24"/>
      <c r="AA78" s="24"/>
    </row>
    <row r="79" spans="1:27" ht="30" customHeight="1" x14ac:dyDescent="0.25">
      <c r="A79" s="68" t="s">
        <v>171</v>
      </c>
      <c r="B79" s="39">
        <v>76</v>
      </c>
      <c r="C79" s="65" t="s">
        <v>36</v>
      </c>
      <c r="D79" s="36" t="s">
        <v>8</v>
      </c>
      <c r="E79" s="43" t="s">
        <v>9</v>
      </c>
      <c r="F79" s="45" t="s">
        <v>31</v>
      </c>
      <c r="G79" s="39" t="s">
        <v>32</v>
      </c>
      <c r="H79" s="39" t="s">
        <v>9</v>
      </c>
      <c r="I79" s="39" t="s">
        <v>10</v>
      </c>
      <c r="J79" s="38">
        <v>1001</v>
      </c>
      <c r="K79" s="29">
        <f>0</f>
        <v>0</v>
      </c>
      <c r="L79" s="28">
        <f t="shared" si="2"/>
        <v>0</v>
      </c>
      <c r="M79" s="27" t="str">
        <f t="shared" si="3"/>
        <v>OK</v>
      </c>
      <c r="N79" s="24"/>
      <c r="O79" s="24"/>
      <c r="P79" s="24"/>
      <c r="Q79" s="24"/>
      <c r="R79" s="26"/>
      <c r="S79" s="26"/>
      <c r="T79" s="26"/>
      <c r="U79" s="24"/>
      <c r="V79" s="24"/>
      <c r="W79" s="24"/>
      <c r="X79" s="24"/>
      <c r="Y79" s="24"/>
      <c r="Z79" s="24"/>
      <c r="AA79" s="24"/>
    </row>
    <row r="80" spans="1:27" ht="30" customHeight="1" x14ac:dyDescent="0.25">
      <c r="A80" s="69"/>
      <c r="B80" s="39">
        <v>77</v>
      </c>
      <c r="C80" s="66"/>
      <c r="D80" s="36" t="s">
        <v>13</v>
      </c>
      <c r="E80" s="43" t="s">
        <v>9</v>
      </c>
      <c r="F80" s="45" t="s">
        <v>31</v>
      </c>
      <c r="G80" s="39" t="s">
        <v>32</v>
      </c>
      <c r="H80" s="39" t="s">
        <v>37</v>
      </c>
      <c r="I80" s="39" t="s">
        <v>10</v>
      </c>
      <c r="J80" s="38">
        <v>130</v>
      </c>
      <c r="K80" s="29">
        <f>0</f>
        <v>0</v>
      </c>
      <c r="L80" s="28">
        <f t="shared" si="2"/>
        <v>0</v>
      </c>
      <c r="M80" s="27" t="str">
        <f t="shared" si="3"/>
        <v>OK</v>
      </c>
      <c r="N80" s="24"/>
      <c r="O80" s="24"/>
      <c r="P80" s="24"/>
      <c r="Q80" s="24"/>
      <c r="R80" s="26"/>
      <c r="S80" s="26"/>
      <c r="T80" s="26"/>
      <c r="U80" s="24"/>
      <c r="V80" s="24"/>
      <c r="W80" s="24"/>
      <c r="X80" s="24"/>
      <c r="Y80" s="24"/>
      <c r="Z80" s="24"/>
      <c r="AA80" s="24"/>
    </row>
    <row r="81" spans="1:27" ht="30" customHeight="1" x14ac:dyDescent="0.25">
      <c r="A81" s="70"/>
      <c r="B81" s="39">
        <v>78</v>
      </c>
      <c r="C81" s="67"/>
      <c r="D81" s="36" t="s">
        <v>162</v>
      </c>
      <c r="E81" s="43" t="s">
        <v>9</v>
      </c>
      <c r="F81" s="45" t="s">
        <v>31</v>
      </c>
      <c r="G81" s="39" t="s">
        <v>32</v>
      </c>
      <c r="H81" s="39" t="s">
        <v>9</v>
      </c>
      <c r="I81" s="39" t="s">
        <v>10</v>
      </c>
      <c r="J81" s="38">
        <v>200</v>
      </c>
      <c r="K81" s="29">
        <f>0</f>
        <v>0</v>
      </c>
      <c r="L81" s="28">
        <f t="shared" si="2"/>
        <v>0</v>
      </c>
      <c r="M81" s="27" t="str">
        <f t="shared" si="3"/>
        <v>OK</v>
      </c>
      <c r="N81" s="24"/>
      <c r="O81" s="24"/>
      <c r="P81" s="24"/>
      <c r="Q81" s="24"/>
      <c r="R81" s="26"/>
      <c r="S81" s="26"/>
      <c r="T81" s="26"/>
      <c r="U81" s="24"/>
      <c r="V81" s="24"/>
      <c r="W81" s="24"/>
      <c r="X81" s="24"/>
      <c r="Y81" s="24"/>
      <c r="Z81" s="24"/>
      <c r="AA81" s="24"/>
    </row>
    <row r="82" spans="1:27" ht="15.75" thickBot="1" x14ac:dyDescent="0.3">
      <c r="K82" s="4">
        <f>SUM(K4:K81)</f>
        <v>496</v>
      </c>
      <c r="N82" s="32">
        <f t="shared" ref="N82:AA82" si="4">SUMPRODUCT($J$4:$J$81,N4:N81)</f>
        <v>0</v>
      </c>
      <c r="O82" s="32">
        <f t="shared" si="4"/>
        <v>0</v>
      </c>
      <c r="P82" s="32">
        <f t="shared" si="4"/>
        <v>0</v>
      </c>
      <c r="Q82" s="32">
        <f t="shared" si="4"/>
        <v>0</v>
      </c>
      <c r="R82" s="32">
        <f t="shared" si="4"/>
        <v>0</v>
      </c>
      <c r="S82" s="32">
        <f t="shared" si="4"/>
        <v>0</v>
      </c>
      <c r="T82" s="32">
        <f t="shared" si="4"/>
        <v>0</v>
      </c>
      <c r="U82" s="32">
        <f t="shared" si="4"/>
        <v>0</v>
      </c>
      <c r="V82" s="32">
        <f t="shared" si="4"/>
        <v>0</v>
      </c>
      <c r="W82" s="32">
        <f t="shared" si="4"/>
        <v>0</v>
      </c>
      <c r="X82" s="32">
        <f t="shared" si="4"/>
        <v>0</v>
      </c>
      <c r="Y82" s="32">
        <f t="shared" si="4"/>
        <v>0</v>
      </c>
      <c r="Z82" s="32">
        <f t="shared" si="4"/>
        <v>0</v>
      </c>
      <c r="AA82" s="32">
        <f t="shared" si="4"/>
        <v>0</v>
      </c>
    </row>
    <row r="83" spans="1:27" ht="15" x14ac:dyDescent="0.25">
      <c r="D83" s="33" t="s">
        <v>57</v>
      </c>
    </row>
    <row r="84" spans="1:27" ht="15" x14ac:dyDescent="0.25">
      <c r="D84" s="34" t="s">
        <v>58</v>
      </c>
    </row>
    <row r="85" spans="1:27" ht="15.75" thickBot="1" x14ac:dyDescent="0.3">
      <c r="D85" s="35" t="s">
        <v>59</v>
      </c>
    </row>
    <row r="86" spans="1:27" ht="15" x14ac:dyDescent="0.25"/>
    <row r="87" spans="1:27" ht="15" x14ac:dyDescent="0.25"/>
    <row r="88" spans="1:27" ht="15" x14ac:dyDescent="0.25"/>
    <row r="89" spans="1:27" ht="15" x14ac:dyDescent="0.25"/>
    <row r="90" spans="1:27" ht="15" x14ac:dyDescent="0.25"/>
    <row r="91" spans="1:27" ht="15" x14ac:dyDescent="0.25"/>
    <row r="92" spans="1:27" ht="15" x14ac:dyDescent="0.25"/>
  </sheetData>
  <mergeCells count="29">
    <mergeCell ref="A69:A78"/>
    <mergeCell ref="C69:C78"/>
    <mergeCell ref="A79:A81"/>
    <mergeCell ref="C79:C81"/>
    <mergeCell ref="A38:A48"/>
    <mergeCell ref="C38:C48"/>
    <mergeCell ref="A49:A59"/>
    <mergeCell ref="C49:C59"/>
    <mergeCell ref="A60:A68"/>
    <mergeCell ref="C60:C68"/>
    <mergeCell ref="W1:W2"/>
    <mergeCell ref="X1:X2"/>
    <mergeCell ref="Y1:Y2"/>
    <mergeCell ref="Z1:Z2"/>
    <mergeCell ref="AA1:AA2"/>
    <mergeCell ref="T1:T2"/>
    <mergeCell ref="U1:U2"/>
    <mergeCell ref="V1:V2"/>
    <mergeCell ref="A1:C1"/>
    <mergeCell ref="D1:J1"/>
    <mergeCell ref="K1:M1"/>
    <mergeCell ref="N1:N2"/>
    <mergeCell ref="O1:O2"/>
    <mergeCell ref="P1:P2"/>
    <mergeCell ref="A2:J2"/>
    <mergeCell ref="K2:M2"/>
    <mergeCell ref="Q1:Q2"/>
    <mergeCell ref="R1:R2"/>
    <mergeCell ref="S1:S2"/>
  </mergeCells>
  <conditionalFormatting sqref="M1 M3:M1048576">
    <cfRule type="cellIs" dxfId="11" priority="2" operator="equal">
      <formula>"ATENÇÃO"</formula>
    </cfRule>
  </conditionalFormatting>
  <conditionalFormatting sqref="N4:AA81">
    <cfRule type="cellIs" dxfId="10" priority="1" operator="greaterThan">
      <formula>0</formula>
    </cfRule>
  </conditionalFormatting>
  <pageMargins left="0.511811024" right="0.511811024" top="0.78740157499999996" bottom="0.78740157499999996" header="0.31496062000000002" footer="0.31496062000000002"/>
  <pageSetup paperSize="9" scale="60" orientation="landscape" r:id="rId1"/>
  <colBreaks count="1" manualBreakCount="1">
    <brk id="1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tabSelected="1" zoomScale="80" zoomScaleNormal="80" workbookViewId="0">
      <selection activeCell="N3" sqref="N3"/>
    </sheetView>
  </sheetViews>
  <sheetFormatPr defaultColWidth="9.7109375" defaultRowHeight="30" customHeight="1" x14ac:dyDescent="0.25"/>
  <cols>
    <col min="1" max="1" width="6.140625" style="1" customWidth="1"/>
    <col min="2" max="2" width="6.5703125" style="1" customWidth="1"/>
    <col min="3" max="3" width="37.85546875" style="1" customWidth="1"/>
    <col min="4" max="4" width="31.5703125" style="3" customWidth="1"/>
    <col min="5" max="5" width="16.140625" style="1" customWidth="1"/>
    <col min="6" max="7" width="8.5703125" style="1" customWidth="1"/>
    <col min="8" max="8" width="8.28515625" style="1" customWidth="1"/>
    <col min="9" max="9" width="12.7109375" style="1" customWidth="1"/>
    <col min="10" max="10" width="14" style="3" customWidth="1"/>
    <col min="11" max="11" width="12.5703125" style="4" customWidth="1"/>
    <col min="12" max="12" width="13.28515625" style="12" customWidth="1"/>
    <col min="13" max="13" width="12.5703125" style="5" customWidth="1"/>
    <col min="14" max="14" width="14.42578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9.950000000000003" customHeight="1" x14ac:dyDescent="0.25">
      <c r="A1" s="72" t="s">
        <v>56</v>
      </c>
      <c r="B1" s="73"/>
      <c r="C1" s="74"/>
      <c r="D1" s="59" t="s">
        <v>52</v>
      </c>
      <c r="E1" s="60"/>
      <c r="F1" s="60"/>
      <c r="G1" s="60"/>
      <c r="H1" s="60"/>
      <c r="I1" s="60"/>
      <c r="J1" s="61"/>
      <c r="K1" s="71" t="s">
        <v>53</v>
      </c>
      <c r="L1" s="71"/>
      <c r="M1" s="71"/>
      <c r="N1" s="57" t="s">
        <v>178</v>
      </c>
      <c r="O1" s="57" t="s">
        <v>55</v>
      </c>
      <c r="P1" s="57" t="s">
        <v>55</v>
      </c>
      <c r="Q1" s="57" t="s">
        <v>55</v>
      </c>
      <c r="R1" s="57" t="s">
        <v>55</v>
      </c>
      <c r="S1" s="57" t="s">
        <v>55</v>
      </c>
      <c r="T1" s="57" t="s">
        <v>55</v>
      </c>
      <c r="U1" s="57" t="s">
        <v>55</v>
      </c>
      <c r="V1" s="57" t="s">
        <v>55</v>
      </c>
      <c r="W1" s="57" t="s">
        <v>55</v>
      </c>
      <c r="X1" s="57" t="s">
        <v>55</v>
      </c>
      <c r="Y1" s="57" t="s">
        <v>55</v>
      </c>
      <c r="Z1" s="57" t="s">
        <v>55</v>
      </c>
      <c r="AA1" s="57" t="s">
        <v>55</v>
      </c>
    </row>
    <row r="2" spans="1:27" ht="24.95" customHeight="1" x14ac:dyDescent="0.25">
      <c r="A2" s="59" t="s">
        <v>43</v>
      </c>
      <c r="B2" s="60"/>
      <c r="C2" s="60"/>
      <c r="D2" s="60"/>
      <c r="E2" s="60"/>
      <c r="F2" s="60"/>
      <c r="G2" s="60"/>
      <c r="H2" s="60"/>
      <c r="I2" s="60"/>
      <c r="J2" s="61"/>
      <c r="K2" s="62" t="s">
        <v>66</v>
      </c>
      <c r="L2" s="63"/>
      <c r="M2" s="64"/>
      <c r="N2" s="58"/>
      <c r="O2" s="58"/>
      <c r="P2" s="58"/>
      <c r="Q2" s="58"/>
      <c r="R2" s="58"/>
      <c r="S2" s="58"/>
      <c r="T2" s="58"/>
      <c r="U2" s="58"/>
      <c r="V2" s="58"/>
      <c r="W2" s="58"/>
      <c r="X2" s="58"/>
      <c r="Y2" s="58"/>
      <c r="Z2" s="58"/>
      <c r="AA2" s="58"/>
    </row>
    <row r="3" spans="1:27" s="3" customFormat="1" ht="30" customHeight="1" x14ac:dyDescent="0.2">
      <c r="A3" s="7" t="s">
        <v>3</v>
      </c>
      <c r="B3" s="7" t="s">
        <v>60</v>
      </c>
      <c r="C3" s="7" t="s">
        <v>61</v>
      </c>
      <c r="D3" s="8" t="s">
        <v>62</v>
      </c>
      <c r="E3" s="8" t="s">
        <v>63</v>
      </c>
      <c r="F3" s="8" t="s">
        <v>21</v>
      </c>
      <c r="G3" s="8" t="s">
        <v>22</v>
      </c>
      <c r="H3" s="8" t="s">
        <v>64</v>
      </c>
      <c r="I3" s="8" t="s">
        <v>65</v>
      </c>
      <c r="J3" s="9" t="s">
        <v>54</v>
      </c>
      <c r="K3" s="10" t="s">
        <v>4</v>
      </c>
      <c r="L3" s="11" t="s">
        <v>0</v>
      </c>
      <c r="M3" s="7" t="s">
        <v>2</v>
      </c>
      <c r="N3" s="25">
        <v>45449</v>
      </c>
      <c r="O3" s="25" t="s">
        <v>1</v>
      </c>
      <c r="P3" s="25" t="s">
        <v>1</v>
      </c>
      <c r="Q3" s="25" t="s">
        <v>1</v>
      </c>
      <c r="R3" s="25" t="s">
        <v>1</v>
      </c>
      <c r="S3" s="25" t="s">
        <v>1</v>
      </c>
      <c r="T3" s="25" t="s">
        <v>1</v>
      </c>
      <c r="U3" s="25" t="s">
        <v>1</v>
      </c>
      <c r="V3" s="25" t="s">
        <v>1</v>
      </c>
      <c r="W3" s="25" t="s">
        <v>1</v>
      </c>
      <c r="X3" s="25" t="s">
        <v>1</v>
      </c>
      <c r="Y3" s="25" t="s">
        <v>1</v>
      </c>
      <c r="Z3" s="25" t="s">
        <v>1</v>
      </c>
      <c r="AA3" s="25" t="s">
        <v>1</v>
      </c>
    </row>
    <row r="4" spans="1:27" ht="30" customHeight="1" x14ac:dyDescent="0.25">
      <c r="A4" s="39">
        <v>1</v>
      </c>
      <c r="B4" s="39">
        <v>1</v>
      </c>
      <c r="C4" s="37" t="s">
        <v>67</v>
      </c>
      <c r="D4" s="36" t="s">
        <v>68</v>
      </c>
      <c r="E4" s="37" t="s">
        <v>69</v>
      </c>
      <c r="F4" s="37" t="s">
        <v>23</v>
      </c>
      <c r="G4" s="37" t="s">
        <v>70</v>
      </c>
      <c r="H4" s="37" t="s">
        <v>6</v>
      </c>
      <c r="I4" s="37" t="s">
        <v>7</v>
      </c>
      <c r="J4" s="38">
        <v>1670</v>
      </c>
      <c r="K4" s="29">
        <f>0</f>
        <v>0</v>
      </c>
      <c r="L4" s="28">
        <f>K4-SUM(N4:AA4)</f>
        <v>0</v>
      </c>
      <c r="M4" s="27" t="str">
        <f>IF(L4&lt;0,"ATENÇÃO","OK")</f>
        <v>OK</v>
      </c>
      <c r="N4" s="24"/>
      <c r="O4" s="24"/>
      <c r="P4" s="24"/>
      <c r="Q4" s="24"/>
      <c r="R4" s="26"/>
      <c r="S4" s="26"/>
      <c r="T4" s="26"/>
      <c r="U4" s="24"/>
      <c r="V4" s="24"/>
      <c r="W4" s="24"/>
      <c r="X4" s="24"/>
      <c r="Y4" s="24"/>
      <c r="Z4" s="24"/>
      <c r="AA4" s="24"/>
    </row>
    <row r="5" spans="1:27" ht="30" customHeight="1" x14ac:dyDescent="0.25">
      <c r="A5" s="46">
        <v>2</v>
      </c>
      <c r="B5" s="46">
        <v>2</v>
      </c>
      <c r="C5" s="47" t="s">
        <v>71</v>
      </c>
      <c r="D5" s="48" t="s">
        <v>72</v>
      </c>
      <c r="E5" s="47" t="s">
        <v>73</v>
      </c>
      <c r="F5" s="47" t="s">
        <v>23</v>
      </c>
      <c r="G5" s="47" t="s">
        <v>70</v>
      </c>
      <c r="H5" s="47" t="s">
        <v>6</v>
      </c>
      <c r="I5" s="47" t="s">
        <v>7</v>
      </c>
      <c r="J5" s="49">
        <v>1651.67</v>
      </c>
      <c r="K5" s="29">
        <f>2</f>
        <v>2</v>
      </c>
      <c r="L5" s="28">
        <f t="shared" ref="L5:L68" si="0">K5-SUM(N5:AA5)</f>
        <v>2</v>
      </c>
      <c r="M5" s="27" t="str">
        <f t="shared" ref="M5:M68" si="1">IF(L5&lt;0,"ATENÇÃO","OK")</f>
        <v>OK</v>
      </c>
      <c r="N5" s="24"/>
      <c r="O5" s="24"/>
      <c r="P5" s="24"/>
      <c r="Q5" s="24"/>
      <c r="R5" s="26"/>
      <c r="S5" s="26"/>
      <c r="T5" s="26"/>
      <c r="U5" s="24"/>
      <c r="V5" s="24"/>
      <c r="W5" s="24"/>
      <c r="X5" s="24"/>
      <c r="Y5" s="24"/>
      <c r="Z5" s="24"/>
      <c r="AA5" s="24"/>
    </row>
    <row r="6" spans="1:27" ht="30" customHeight="1" x14ac:dyDescent="0.25">
      <c r="A6" s="39">
        <v>3</v>
      </c>
      <c r="B6" s="39">
        <v>3</v>
      </c>
      <c r="C6" s="37" t="s">
        <v>67</v>
      </c>
      <c r="D6" s="36" t="s">
        <v>74</v>
      </c>
      <c r="E6" s="37" t="s">
        <v>75</v>
      </c>
      <c r="F6" s="37" t="s">
        <v>23</v>
      </c>
      <c r="G6" s="37" t="s">
        <v>76</v>
      </c>
      <c r="H6" s="37" t="s">
        <v>6</v>
      </c>
      <c r="I6" s="37" t="s">
        <v>7</v>
      </c>
      <c r="J6" s="38">
        <v>1802</v>
      </c>
      <c r="K6" s="29">
        <f>0</f>
        <v>0</v>
      </c>
      <c r="L6" s="28">
        <f t="shared" si="0"/>
        <v>0</v>
      </c>
      <c r="M6" s="27" t="str">
        <f t="shared" si="1"/>
        <v>OK</v>
      </c>
      <c r="N6" s="24"/>
      <c r="O6" s="24"/>
      <c r="P6" s="24"/>
      <c r="Q6" s="24"/>
      <c r="R6" s="26"/>
      <c r="S6" s="26"/>
      <c r="T6" s="26"/>
      <c r="U6" s="24"/>
      <c r="V6" s="24"/>
      <c r="W6" s="24"/>
      <c r="X6" s="24"/>
      <c r="Y6" s="24"/>
      <c r="Z6" s="24"/>
      <c r="AA6" s="24"/>
    </row>
    <row r="7" spans="1:27" ht="30" customHeight="1" x14ac:dyDescent="0.25">
      <c r="A7" s="46">
        <v>4</v>
      </c>
      <c r="B7" s="46">
        <v>4</v>
      </c>
      <c r="C7" s="47" t="s">
        <v>71</v>
      </c>
      <c r="D7" s="48" t="s">
        <v>77</v>
      </c>
      <c r="E7" s="47" t="s">
        <v>78</v>
      </c>
      <c r="F7" s="47" t="s">
        <v>23</v>
      </c>
      <c r="G7" s="47" t="s">
        <v>79</v>
      </c>
      <c r="H7" s="47" t="s">
        <v>6</v>
      </c>
      <c r="I7" s="47" t="s">
        <v>7</v>
      </c>
      <c r="J7" s="49">
        <v>1800</v>
      </c>
      <c r="K7" s="29">
        <v>2</v>
      </c>
      <c r="L7" s="28">
        <f t="shared" si="0"/>
        <v>2</v>
      </c>
      <c r="M7" s="27" t="str">
        <f t="shared" si="1"/>
        <v>OK</v>
      </c>
      <c r="N7" s="24"/>
      <c r="O7" s="24"/>
      <c r="P7" s="24"/>
      <c r="Q7" s="24"/>
      <c r="R7" s="26"/>
      <c r="S7" s="26"/>
      <c r="T7" s="26"/>
      <c r="U7" s="24"/>
      <c r="V7" s="24"/>
      <c r="W7" s="24"/>
      <c r="X7" s="24"/>
      <c r="Y7" s="24"/>
      <c r="Z7" s="24"/>
      <c r="AA7" s="24"/>
    </row>
    <row r="8" spans="1:27" ht="30" customHeight="1" x14ac:dyDescent="0.25">
      <c r="A8" s="39">
        <v>5</v>
      </c>
      <c r="B8" s="39">
        <v>5</v>
      </c>
      <c r="C8" s="37" t="s">
        <v>67</v>
      </c>
      <c r="D8" s="36" t="s">
        <v>80</v>
      </c>
      <c r="E8" s="37" t="s">
        <v>81</v>
      </c>
      <c r="F8" s="37" t="s">
        <v>23</v>
      </c>
      <c r="G8" s="37" t="s">
        <v>82</v>
      </c>
      <c r="H8" s="37" t="s">
        <v>6</v>
      </c>
      <c r="I8" s="37" t="s">
        <v>7</v>
      </c>
      <c r="J8" s="38">
        <v>2686</v>
      </c>
      <c r="K8" s="29">
        <f>0</f>
        <v>0</v>
      </c>
      <c r="L8" s="28">
        <f t="shared" si="0"/>
        <v>0</v>
      </c>
      <c r="M8" s="27" t="str">
        <f t="shared" si="1"/>
        <v>OK</v>
      </c>
      <c r="N8" s="24"/>
      <c r="O8" s="24"/>
      <c r="P8" s="24"/>
      <c r="Q8" s="24"/>
      <c r="R8" s="26"/>
      <c r="S8" s="26"/>
      <c r="T8" s="26"/>
      <c r="U8" s="24"/>
      <c r="V8" s="24"/>
      <c r="W8" s="24"/>
      <c r="X8" s="24"/>
      <c r="Y8" s="24"/>
      <c r="Z8" s="24"/>
      <c r="AA8" s="24"/>
    </row>
    <row r="9" spans="1:27" ht="30" customHeight="1" x14ac:dyDescent="0.25">
      <c r="A9" s="46">
        <v>6</v>
      </c>
      <c r="B9" s="46">
        <v>6</v>
      </c>
      <c r="C9" s="47" t="s">
        <v>71</v>
      </c>
      <c r="D9" s="48" t="s">
        <v>83</v>
      </c>
      <c r="E9" s="47" t="s">
        <v>177</v>
      </c>
      <c r="F9" s="47" t="s">
        <v>23</v>
      </c>
      <c r="G9" s="47" t="s">
        <v>24</v>
      </c>
      <c r="H9" s="47" t="s">
        <v>6</v>
      </c>
      <c r="I9" s="47" t="s">
        <v>7</v>
      </c>
      <c r="J9" s="49">
        <v>2821.51</v>
      </c>
      <c r="K9" s="29">
        <f>2</f>
        <v>2</v>
      </c>
      <c r="L9" s="28">
        <f t="shared" si="0"/>
        <v>2</v>
      </c>
      <c r="M9" s="27" t="str">
        <f t="shared" si="1"/>
        <v>OK</v>
      </c>
      <c r="N9" s="24"/>
      <c r="O9" s="24"/>
      <c r="P9" s="24"/>
      <c r="Q9" s="24"/>
      <c r="R9" s="26"/>
      <c r="S9" s="26"/>
      <c r="T9" s="26"/>
      <c r="U9" s="24"/>
      <c r="V9" s="24"/>
      <c r="W9" s="24"/>
      <c r="X9" s="24"/>
      <c r="Y9" s="24"/>
      <c r="Z9" s="24"/>
      <c r="AA9" s="24"/>
    </row>
    <row r="10" spans="1:27" ht="30" customHeight="1" x14ac:dyDescent="0.25">
      <c r="A10" s="39">
        <v>7</v>
      </c>
      <c r="B10" s="39">
        <v>7</v>
      </c>
      <c r="C10" s="37" t="s">
        <v>67</v>
      </c>
      <c r="D10" s="36" t="s">
        <v>85</v>
      </c>
      <c r="E10" s="37" t="s">
        <v>86</v>
      </c>
      <c r="F10" s="37" t="s">
        <v>23</v>
      </c>
      <c r="G10" s="37" t="s">
        <v>24</v>
      </c>
      <c r="H10" s="37" t="s">
        <v>6</v>
      </c>
      <c r="I10" s="37" t="s">
        <v>7</v>
      </c>
      <c r="J10" s="38">
        <v>7446</v>
      </c>
      <c r="K10" s="29">
        <f>0</f>
        <v>0</v>
      </c>
      <c r="L10" s="28">
        <f t="shared" si="0"/>
        <v>0</v>
      </c>
      <c r="M10" s="27" t="str">
        <f t="shared" si="1"/>
        <v>OK</v>
      </c>
      <c r="N10" s="24"/>
      <c r="O10" s="24"/>
      <c r="P10" s="24"/>
      <c r="Q10" s="24"/>
      <c r="R10" s="26"/>
      <c r="S10" s="26"/>
      <c r="T10" s="26"/>
      <c r="U10" s="24"/>
      <c r="V10" s="24"/>
      <c r="W10" s="24"/>
      <c r="X10" s="24"/>
      <c r="Y10" s="24"/>
      <c r="Z10" s="24"/>
      <c r="AA10" s="24"/>
    </row>
    <row r="11" spans="1:27" ht="30" customHeight="1" x14ac:dyDescent="0.25">
      <c r="A11" s="46">
        <v>8</v>
      </c>
      <c r="B11" s="46">
        <v>8</v>
      </c>
      <c r="C11" s="47" t="s">
        <v>67</v>
      </c>
      <c r="D11" s="48" t="s">
        <v>87</v>
      </c>
      <c r="E11" s="47" t="s">
        <v>86</v>
      </c>
      <c r="F11" s="47" t="s">
        <v>23</v>
      </c>
      <c r="G11" s="47" t="s">
        <v>24</v>
      </c>
      <c r="H11" s="47" t="s">
        <v>6</v>
      </c>
      <c r="I11" s="47" t="s">
        <v>7</v>
      </c>
      <c r="J11" s="49">
        <v>7375</v>
      </c>
      <c r="K11" s="29">
        <f>1</f>
        <v>1</v>
      </c>
      <c r="L11" s="28">
        <f t="shared" si="0"/>
        <v>1</v>
      </c>
      <c r="M11" s="27" t="str">
        <f t="shared" si="1"/>
        <v>OK</v>
      </c>
      <c r="N11" s="24"/>
      <c r="O11" s="24"/>
      <c r="P11" s="24"/>
      <c r="Q11" s="24"/>
      <c r="R11" s="26"/>
      <c r="S11" s="26"/>
      <c r="T11" s="26"/>
      <c r="U11" s="24"/>
      <c r="V11" s="24"/>
      <c r="W11" s="24"/>
      <c r="X11" s="24"/>
      <c r="Y11" s="24"/>
      <c r="Z11" s="24"/>
      <c r="AA11" s="24"/>
    </row>
    <row r="12" spans="1:27" ht="30" customHeight="1" x14ac:dyDescent="0.25">
      <c r="A12" s="39">
        <v>9</v>
      </c>
      <c r="B12" s="39">
        <v>9</v>
      </c>
      <c r="C12" s="37" t="s">
        <v>88</v>
      </c>
      <c r="D12" s="36" t="s">
        <v>89</v>
      </c>
      <c r="E12" s="37" t="s">
        <v>90</v>
      </c>
      <c r="F12" s="37" t="s">
        <v>23</v>
      </c>
      <c r="G12" s="37" t="s">
        <v>25</v>
      </c>
      <c r="H12" s="37" t="s">
        <v>6</v>
      </c>
      <c r="I12" s="37" t="s">
        <v>7</v>
      </c>
      <c r="J12" s="38">
        <v>6213.51</v>
      </c>
      <c r="K12" s="29">
        <f>0</f>
        <v>0</v>
      </c>
      <c r="L12" s="28">
        <f t="shared" si="0"/>
        <v>0</v>
      </c>
      <c r="M12" s="27" t="str">
        <f t="shared" si="1"/>
        <v>OK</v>
      </c>
      <c r="N12" s="24"/>
      <c r="O12" s="24"/>
      <c r="P12" s="24"/>
      <c r="Q12" s="24"/>
      <c r="R12" s="30"/>
      <c r="S12" s="26"/>
      <c r="T12" s="26"/>
      <c r="U12" s="24"/>
      <c r="V12" s="24"/>
      <c r="W12" s="24"/>
      <c r="X12" s="24"/>
      <c r="Y12" s="24"/>
      <c r="Z12" s="24"/>
      <c r="AA12" s="24"/>
    </row>
    <row r="13" spans="1:27" ht="30" customHeight="1" x14ac:dyDescent="0.25">
      <c r="A13" s="46">
        <v>10</v>
      </c>
      <c r="B13" s="46">
        <v>10</v>
      </c>
      <c r="C13" s="47" t="s">
        <v>67</v>
      </c>
      <c r="D13" s="48" t="s">
        <v>91</v>
      </c>
      <c r="E13" s="47" t="s">
        <v>92</v>
      </c>
      <c r="F13" s="47" t="s">
        <v>23</v>
      </c>
      <c r="G13" s="47" t="s">
        <v>25</v>
      </c>
      <c r="H13" s="47" t="s">
        <v>6</v>
      </c>
      <c r="I13" s="47" t="s">
        <v>7</v>
      </c>
      <c r="J13" s="49">
        <v>6689.61</v>
      </c>
      <c r="K13" s="29">
        <f>1</f>
        <v>1</v>
      </c>
      <c r="L13" s="28">
        <f t="shared" si="0"/>
        <v>1</v>
      </c>
      <c r="M13" s="27" t="str">
        <f t="shared" si="1"/>
        <v>OK</v>
      </c>
      <c r="N13" s="24"/>
      <c r="O13" s="24"/>
      <c r="P13" s="24"/>
      <c r="Q13" s="24"/>
      <c r="R13" s="26"/>
      <c r="S13" s="26"/>
      <c r="T13" s="26"/>
      <c r="U13" s="24"/>
      <c r="V13" s="24"/>
      <c r="W13" s="24"/>
      <c r="X13" s="24"/>
      <c r="Y13" s="24"/>
      <c r="Z13" s="24"/>
      <c r="AA13" s="24"/>
    </row>
    <row r="14" spans="1:27" ht="30" customHeight="1" x14ac:dyDescent="0.25">
      <c r="A14" s="39">
        <v>11</v>
      </c>
      <c r="B14" s="39">
        <v>11</v>
      </c>
      <c r="C14" s="37" t="s">
        <v>88</v>
      </c>
      <c r="D14" s="36" t="s">
        <v>93</v>
      </c>
      <c r="E14" s="37" t="s">
        <v>94</v>
      </c>
      <c r="F14" s="39" t="s">
        <v>23</v>
      </c>
      <c r="G14" s="37" t="s">
        <v>25</v>
      </c>
      <c r="H14" s="39" t="s">
        <v>6</v>
      </c>
      <c r="I14" s="37" t="s">
        <v>7</v>
      </c>
      <c r="J14" s="38">
        <v>3445.06</v>
      </c>
      <c r="K14" s="29">
        <f>0</f>
        <v>0</v>
      </c>
      <c r="L14" s="28">
        <f t="shared" si="0"/>
        <v>0</v>
      </c>
      <c r="M14" s="27" t="str">
        <f t="shared" si="1"/>
        <v>OK</v>
      </c>
      <c r="N14" s="24"/>
      <c r="O14" s="24"/>
      <c r="P14" s="24"/>
      <c r="Q14" s="24"/>
      <c r="R14" s="26"/>
      <c r="S14" s="26"/>
      <c r="T14" s="26"/>
      <c r="U14" s="24"/>
      <c r="V14" s="24"/>
      <c r="W14" s="24"/>
      <c r="X14" s="24"/>
      <c r="Y14" s="24"/>
      <c r="Z14" s="24"/>
      <c r="AA14" s="24"/>
    </row>
    <row r="15" spans="1:27" ht="30" customHeight="1" x14ac:dyDescent="0.25">
      <c r="A15" s="46">
        <v>12</v>
      </c>
      <c r="B15" s="46">
        <v>12</v>
      </c>
      <c r="C15" s="47" t="s">
        <v>88</v>
      </c>
      <c r="D15" s="48" t="s">
        <v>95</v>
      </c>
      <c r="E15" s="47" t="s">
        <v>96</v>
      </c>
      <c r="F15" s="46" t="s">
        <v>23</v>
      </c>
      <c r="G15" s="46" t="s">
        <v>25</v>
      </c>
      <c r="H15" s="46" t="s">
        <v>6</v>
      </c>
      <c r="I15" s="47" t="s">
        <v>7</v>
      </c>
      <c r="J15" s="49">
        <v>3617.48</v>
      </c>
      <c r="K15" s="29">
        <f>0</f>
        <v>0</v>
      </c>
      <c r="L15" s="28">
        <f t="shared" si="0"/>
        <v>0</v>
      </c>
      <c r="M15" s="27" t="str">
        <f t="shared" si="1"/>
        <v>OK</v>
      </c>
      <c r="N15" s="24"/>
      <c r="O15" s="24"/>
      <c r="P15" s="24"/>
      <c r="Q15" s="24"/>
      <c r="R15" s="26"/>
      <c r="S15" s="26"/>
      <c r="T15" s="26"/>
      <c r="U15" s="24"/>
      <c r="V15" s="24"/>
      <c r="W15" s="24"/>
      <c r="X15" s="24"/>
      <c r="Y15" s="24"/>
      <c r="Z15" s="24"/>
      <c r="AA15" s="24"/>
    </row>
    <row r="16" spans="1:27" ht="30" customHeight="1" x14ac:dyDescent="0.25">
      <c r="A16" s="39">
        <v>13</v>
      </c>
      <c r="B16" s="39">
        <v>13</v>
      </c>
      <c r="C16" s="37" t="s">
        <v>97</v>
      </c>
      <c r="D16" s="36" t="s">
        <v>98</v>
      </c>
      <c r="E16" s="37" t="s">
        <v>99</v>
      </c>
      <c r="F16" s="39" t="s">
        <v>23</v>
      </c>
      <c r="G16" s="39" t="s">
        <v>25</v>
      </c>
      <c r="H16" s="39" t="s">
        <v>6</v>
      </c>
      <c r="I16" s="37" t="s">
        <v>7</v>
      </c>
      <c r="J16" s="38">
        <v>7453.33</v>
      </c>
      <c r="K16" s="29">
        <f>0</f>
        <v>0</v>
      </c>
      <c r="L16" s="28">
        <f t="shared" si="0"/>
        <v>0</v>
      </c>
      <c r="M16" s="27" t="str">
        <f t="shared" si="1"/>
        <v>OK</v>
      </c>
      <c r="N16" s="24"/>
      <c r="O16" s="24"/>
      <c r="P16" s="24"/>
      <c r="Q16" s="24"/>
      <c r="R16" s="26"/>
      <c r="S16" s="26"/>
      <c r="T16" s="26"/>
      <c r="U16" s="24"/>
      <c r="V16" s="24"/>
      <c r="W16" s="24"/>
      <c r="X16" s="24"/>
      <c r="Y16" s="24"/>
      <c r="Z16" s="24"/>
      <c r="AA16" s="24"/>
    </row>
    <row r="17" spans="1:27" ht="30" customHeight="1" x14ac:dyDescent="0.25">
      <c r="A17" s="46">
        <v>14</v>
      </c>
      <c r="B17" s="46">
        <v>14</v>
      </c>
      <c r="C17" s="47" t="s">
        <v>97</v>
      </c>
      <c r="D17" s="48" t="s">
        <v>100</v>
      </c>
      <c r="E17" s="47" t="s">
        <v>99</v>
      </c>
      <c r="F17" s="47" t="s">
        <v>23</v>
      </c>
      <c r="G17" s="47" t="s">
        <v>25</v>
      </c>
      <c r="H17" s="47" t="s">
        <v>6</v>
      </c>
      <c r="I17" s="47" t="s">
        <v>7</v>
      </c>
      <c r="J17" s="49">
        <v>9561.2000000000007</v>
      </c>
      <c r="K17" s="29">
        <f>0</f>
        <v>0</v>
      </c>
      <c r="L17" s="28">
        <f t="shared" si="0"/>
        <v>0</v>
      </c>
      <c r="M17" s="27" t="str">
        <f t="shared" si="1"/>
        <v>OK</v>
      </c>
      <c r="N17" s="24"/>
      <c r="O17" s="24"/>
      <c r="P17" s="24"/>
      <c r="Q17" s="24"/>
      <c r="R17" s="26"/>
      <c r="S17" s="26"/>
      <c r="T17" s="26"/>
      <c r="U17" s="24"/>
      <c r="V17" s="24"/>
      <c r="W17" s="24"/>
      <c r="X17" s="24"/>
      <c r="Y17" s="24"/>
      <c r="Z17" s="24"/>
      <c r="AA17" s="24"/>
    </row>
    <row r="18" spans="1:27" ht="30" customHeight="1" x14ac:dyDescent="0.25">
      <c r="A18" s="39">
        <v>15</v>
      </c>
      <c r="B18" s="39">
        <v>15</v>
      </c>
      <c r="C18" s="37" t="s">
        <v>67</v>
      </c>
      <c r="D18" s="36" t="s">
        <v>101</v>
      </c>
      <c r="E18" s="37" t="s">
        <v>102</v>
      </c>
      <c r="F18" s="37" t="s">
        <v>23</v>
      </c>
      <c r="G18" s="37" t="s">
        <v>34</v>
      </c>
      <c r="H18" s="37" t="s">
        <v>6</v>
      </c>
      <c r="I18" s="37" t="s">
        <v>7</v>
      </c>
      <c r="J18" s="38">
        <v>7598</v>
      </c>
      <c r="K18" s="29">
        <f>1</f>
        <v>1</v>
      </c>
      <c r="L18" s="28">
        <f t="shared" si="0"/>
        <v>1</v>
      </c>
      <c r="M18" s="27" t="str">
        <f t="shared" si="1"/>
        <v>OK</v>
      </c>
      <c r="N18" s="24"/>
      <c r="O18" s="24"/>
      <c r="P18" s="24"/>
      <c r="Q18" s="24"/>
      <c r="R18" s="26"/>
      <c r="S18" s="26"/>
      <c r="T18" s="26"/>
      <c r="U18" s="24"/>
      <c r="V18" s="24"/>
      <c r="W18" s="24"/>
      <c r="X18" s="24"/>
      <c r="Y18" s="24"/>
      <c r="Z18" s="24"/>
      <c r="AA18" s="24"/>
    </row>
    <row r="19" spans="1:27" ht="30" customHeight="1" x14ac:dyDescent="0.25">
      <c r="A19" s="46">
        <v>16</v>
      </c>
      <c r="B19" s="46">
        <v>16</v>
      </c>
      <c r="C19" s="47" t="s">
        <v>88</v>
      </c>
      <c r="D19" s="48" t="s">
        <v>103</v>
      </c>
      <c r="E19" s="47" t="s">
        <v>104</v>
      </c>
      <c r="F19" s="47" t="s">
        <v>23</v>
      </c>
      <c r="G19" s="47" t="s">
        <v>105</v>
      </c>
      <c r="H19" s="47" t="s">
        <v>6</v>
      </c>
      <c r="I19" s="47" t="s">
        <v>7</v>
      </c>
      <c r="J19" s="49">
        <v>4540.34</v>
      </c>
      <c r="K19" s="29">
        <f>2</f>
        <v>2</v>
      </c>
      <c r="L19" s="28">
        <f t="shared" si="0"/>
        <v>2</v>
      </c>
      <c r="M19" s="27" t="str">
        <f t="shared" si="1"/>
        <v>OK</v>
      </c>
      <c r="N19" s="24"/>
      <c r="O19" s="24"/>
      <c r="P19" s="24"/>
      <c r="Q19" s="24"/>
      <c r="R19" s="26"/>
      <c r="S19" s="26"/>
      <c r="T19" s="26"/>
      <c r="U19" s="24"/>
      <c r="V19" s="24"/>
      <c r="W19" s="24"/>
      <c r="X19" s="24"/>
      <c r="Y19" s="24"/>
      <c r="Z19" s="24"/>
      <c r="AA19" s="24"/>
    </row>
    <row r="20" spans="1:27" ht="30" customHeight="1" x14ac:dyDescent="0.25">
      <c r="A20" s="39">
        <v>17</v>
      </c>
      <c r="B20" s="39">
        <v>17</v>
      </c>
      <c r="C20" s="37" t="s">
        <v>67</v>
      </c>
      <c r="D20" s="40" t="s">
        <v>106</v>
      </c>
      <c r="E20" s="41" t="s">
        <v>107</v>
      </c>
      <c r="F20" s="42" t="s">
        <v>23</v>
      </c>
      <c r="G20" s="42" t="s">
        <v>108</v>
      </c>
      <c r="H20" s="42" t="s">
        <v>6</v>
      </c>
      <c r="I20" s="42" t="s">
        <v>7</v>
      </c>
      <c r="J20" s="38">
        <v>7499</v>
      </c>
      <c r="K20" s="29">
        <f>0</f>
        <v>0</v>
      </c>
      <c r="L20" s="28">
        <f t="shared" si="0"/>
        <v>0</v>
      </c>
      <c r="M20" s="27" t="str">
        <f t="shared" si="1"/>
        <v>OK</v>
      </c>
      <c r="N20" s="24"/>
      <c r="O20" s="24"/>
      <c r="P20" s="24"/>
      <c r="Q20" s="24"/>
      <c r="R20" s="26"/>
      <c r="S20" s="26"/>
      <c r="T20" s="26"/>
      <c r="U20" s="24"/>
      <c r="V20" s="24"/>
      <c r="W20" s="24"/>
      <c r="X20" s="24"/>
      <c r="Y20" s="24"/>
      <c r="Z20" s="24"/>
      <c r="AA20" s="24"/>
    </row>
    <row r="21" spans="1:27" ht="30" customHeight="1" x14ac:dyDescent="0.25">
      <c r="A21" s="46">
        <v>18</v>
      </c>
      <c r="B21" s="46">
        <v>18</v>
      </c>
      <c r="C21" s="47" t="s">
        <v>109</v>
      </c>
      <c r="D21" s="48" t="s">
        <v>110</v>
      </c>
      <c r="E21" s="50" t="s">
        <v>111</v>
      </c>
      <c r="F21" s="51" t="s">
        <v>23</v>
      </c>
      <c r="G21" s="46" t="s">
        <v>112</v>
      </c>
      <c r="H21" s="46" t="s">
        <v>6</v>
      </c>
      <c r="I21" s="46" t="s">
        <v>7</v>
      </c>
      <c r="J21" s="49">
        <v>9553.2000000000007</v>
      </c>
      <c r="K21" s="29">
        <f>2</f>
        <v>2</v>
      </c>
      <c r="L21" s="28">
        <f t="shared" si="0"/>
        <v>2</v>
      </c>
      <c r="M21" s="27" t="str">
        <f t="shared" si="1"/>
        <v>OK</v>
      </c>
      <c r="N21" s="24"/>
      <c r="O21" s="24"/>
      <c r="P21" s="24"/>
      <c r="Q21" s="24"/>
      <c r="R21" s="26"/>
      <c r="S21" s="26"/>
      <c r="T21" s="26"/>
      <c r="U21" s="24"/>
      <c r="V21" s="24"/>
      <c r="W21" s="24"/>
      <c r="X21" s="24"/>
      <c r="Y21" s="24"/>
      <c r="Z21" s="24"/>
      <c r="AA21" s="24"/>
    </row>
    <row r="22" spans="1:27" ht="30" customHeight="1" x14ac:dyDescent="0.25">
      <c r="A22" s="39">
        <v>19</v>
      </c>
      <c r="B22" s="39">
        <v>19</v>
      </c>
      <c r="C22" s="37" t="s">
        <v>67</v>
      </c>
      <c r="D22" s="36" t="s">
        <v>113</v>
      </c>
      <c r="E22" s="43" t="s">
        <v>114</v>
      </c>
      <c r="F22" s="45" t="s">
        <v>23</v>
      </c>
      <c r="G22" s="39" t="s">
        <v>112</v>
      </c>
      <c r="H22" s="39" t="s">
        <v>6</v>
      </c>
      <c r="I22" s="39" t="s">
        <v>7</v>
      </c>
      <c r="J22" s="38">
        <v>8608</v>
      </c>
      <c r="K22" s="29">
        <f>0</f>
        <v>0</v>
      </c>
      <c r="L22" s="28">
        <f t="shared" si="0"/>
        <v>0</v>
      </c>
      <c r="M22" s="27" t="str">
        <f t="shared" si="1"/>
        <v>OK</v>
      </c>
      <c r="N22" s="24"/>
      <c r="O22" s="24"/>
      <c r="P22" s="24"/>
      <c r="Q22" s="31"/>
      <c r="R22" s="26"/>
      <c r="S22" s="26"/>
      <c r="T22" s="26"/>
      <c r="U22" s="24"/>
      <c r="V22" s="24"/>
      <c r="W22" s="24"/>
      <c r="X22" s="24"/>
      <c r="Y22" s="24"/>
      <c r="Z22" s="24"/>
      <c r="AA22" s="24"/>
    </row>
    <row r="23" spans="1:27" ht="30" customHeight="1" x14ac:dyDescent="0.25">
      <c r="A23" s="46">
        <v>20</v>
      </c>
      <c r="B23" s="46">
        <v>20</v>
      </c>
      <c r="C23" s="47" t="s">
        <v>67</v>
      </c>
      <c r="D23" s="48" t="s">
        <v>115</v>
      </c>
      <c r="E23" s="50" t="s">
        <v>116</v>
      </c>
      <c r="F23" s="52" t="s">
        <v>23</v>
      </c>
      <c r="G23" s="46" t="s">
        <v>117</v>
      </c>
      <c r="H23" s="46" t="s">
        <v>6</v>
      </c>
      <c r="I23" s="46" t="s">
        <v>7</v>
      </c>
      <c r="J23" s="49">
        <v>10488</v>
      </c>
      <c r="K23" s="29">
        <f>0</f>
        <v>0</v>
      </c>
      <c r="L23" s="28">
        <f t="shared" si="0"/>
        <v>0</v>
      </c>
      <c r="M23" s="27" t="str">
        <f t="shared" si="1"/>
        <v>OK</v>
      </c>
      <c r="N23" s="24"/>
      <c r="O23" s="24"/>
      <c r="P23" s="24"/>
      <c r="Q23" s="31"/>
      <c r="R23" s="26"/>
      <c r="S23" s="26"/>
      <c r="T23" s="26"/>
      <c r="U23" s="24"/>
      <c r="V23" s="24"/>
      <c r="W23" s="24"/>
      <c r="X23" s="24"/>
      <c r="Y23" s="24"/>
      <c r="Z23" s="24"/>
      <c r="AA23" s="24"/>
    </row>
    <row r="24" spans="1:27" ht="30" customHeight="1" x14ac:dyDescent="0.25">
      <c r="A24" s="39">
        <v>21</v>
      </c>
      <c r="B24" s="39">
        <v>21</v>
      </c>
      <c r="C24" s="37" t="s">
        <v>67</v>
      </c>
      <c r="D24" s="36" t="s">
        <v>118</v>
      </c>
      <c r="E24" s="43" t="s">
        <v>119</v>
      </c>
      <c r="F24" s="45" t="s">
        <v>23</v>
      </c>
      <c r="G24" s="39" t="s">
        <v>120</v>
      </c>
      <c r="H24" s="39" t="s">
        <v>6</v>
      </c>
      <c r="I24" s="39" t="s">
        <v>7</v>
      </c>
      <c r="J24" s="38">
        <v>10968</v>
      </c>
      <c r="K24" s="29">
        <f>0</f>
        <v>0</v>
      </c>
      <c r="L24" s="28">
        <f t="shared" si="0"/>
        <v>0</v>
      </c>
      <c r="M24" s="27" t="str">
        <f t="shared" si="1"/>
        <v>OK</v>
      </c>
      <c r="N24" s="24"/>
      <c r="O24" s="24"/>
      <c r="P24" s="24"/>
      <c r="Q24" s="31"/>
      <c r="R24" s="26"/>
      <c r="S24" s="26"/>
      <c r="T24" s="26"/>
      <c r="U24" s="24"/>
      <c r="V24" s="24"/>
      <c r="W24" s="24"/>
      <c r="X24" s="24"/>
      <c r="Y24" s="24"/>
      <c r="Z24" s="24"/>
      <c r="AA24" s="24"/>
    </row>
    <row r="25" spans="1:27" ht="30" customHeight="1" x14ac:dyDescent="0.25">
      <c r="A25" s="46">
        <v>22</v>
      </c>
      <c r="B25" s="46">
        <v>22</v>
      </c>
      <c r="C25" s="47" t="s">
        <v>35</v>
      </c>
      <c r="D25" s="48" t="s">
        <v>121</v>
      </c>
      <c r="E25" s="50" t="s">
        <v>122</v>
      </c>
      <c r="F25" s="52" t="s">
        <v>23</v>
      </c>
      <c r="G25" s="46" t="s">
        <v>123</v>
      </c>
      <c r="H25" s="46" t="s">
        <v>6</v>
      </c>
      <c r="I25" s="46" t="s">
        <v>7</v>
      </c>
      <c r="J25" s="49">
        <v>13446</v>
      </c>
      <c r="K25" s="29">
        <f>1</f>
        <v>1</v>
      </c>
      <c r="L25" s="28">
        <f t="shared" si="0"/>
        <v>1</v>
      </c>
      <c r="M25" s="27" t="str">
        <f t="shared" si="1"/>
        <v>OK</v>
      </c>
      <c r="N25" s="24"/>
      <c r="O25" s="24"/>
      <c r="P25" s="24"/>
      <c r="Q25" s="31"/>
      <c r="R25" s="26"/>
      <c r="S25" s="26"/>
      <c r="T25" s="26"/>
      <c r="U25" s="24"/>
      <c r="V25" s="24"/>
      <c r="W25" s="24"/>
      <c r="X25" s="24"/>
      <c r="Y25" s="24"/>
      <c r="Z25" s="24"/>
      <c r="AA25" s="24"/>
    </row>
    <row r="26" spans="1:27" ht="30" customHeight="1" x14ac:dyDescent="0.25">
      <c r="A26" s="39">
        <v>23</v>
      </c>
      <c r="B26" s="39">
        <v>23</v>
      </c>
      <c r="C26" s="37" t="s">
        <v>124</v>
      </c>
      <c r="D26" s="36" t="s">
        <v>125</v>
      </c>
      <c r="E26" s="43" t="s">
        <v>126</v>
      </c>
      <c r="F26" s="45" t="s">
        <v>23</v>
      </c>
      <c r="G26" s="39" t="s">
        <v>120</v>
      </c>
      <c r="H26" s="39" t="s">
        <v>6</v>
      </c>
      <c r="I26" s="39" t="s">
        <v>7</v>
      </c>
      <c r="J26" s="38">
        <v>11764.7</v>
      </c>
      <c r="K26" s="29">
        <f>0</f>
        <v>0</v>
      </c>
      <c r="L26" s="28">
        <f t="shared" si="0"/>
        <v>0</v>
      </c>
      <c r="M26" s="27" t="str">
        <f t="shared" si="1"/>
        <v>OK</v>
      </c>
      <c r="N26" s="24"/>
      <c r="O26" s="24"/>
      <c r="P26" s="24"/>
      <c r="Q26" s="31"/>
      <c r="R26" s="26"/>
      <c r="S26" s="26"/>
      <c r="T26" s="26"/>
      <c r="U26" s="24"/>
      <c r="V26" s="24"/>
      <c r="W26" s="24"/>
      <c r="X26" s="24"/>
      <c r="Y26" s="24"/>
      <c r="Z26" s="24"/>
      <c r="AA26" s="24"/>
    </row>
    <row r="27" spans="1:27" ht="30" customHeight="1" x14ac:dyDescent="0.25">
      <c r="A27" s="46">
        <v>24</v>
      </c>
      <c r="B27" s="46">
        <v>24</v>
      </c>
      <c r="C27" s="47" t="s">
        <v>35</v>
      </c>
      <c r="D27" s="48" t="s">
        <v>127</v>
      </c>
      <c r="E27" s="50" t="s">
        <v>128</v>
      </c>
      <c r="F27" s="52" t="s">
        <v>23</v>
      </c>
      <c r="G27" s="46" t="s">
        <v>129</v>
      </c>
      <c r="H27" s="46" t="s">
        <v>64</v>
      </c>
      <c r="I27" s="46" t="s">
        <v>7</v>
      </c>
      <c r="J27" s="49">
        <v>13333.33</v>
      </c>
      <c r="K27" s="29">
        <f>0</f>
        <v>0</v>
      </c>
      <c r="L27" s="28">
        <f t="shared" si="0"/>
        <v>0</v>
      </c>
      <c r="M27" s="27" t="str">
        <f t="shared" si="1"/>
        <v>OK</v>
      </c>
      <c r="N27" s="24"/>
      <c r="O27" s="24"/>
      <c r="P27" s="24"/>
      <c r="Q27" s="31"/>
      <c r="R27" s="26"/>
      <c r="S27" s="26"/>
      <c r="T27" s="26"/>
      <c r="U27" s="24"/>
      <c r="V27" s="24"/>
      <c r="W27" s="24"/>
      <c r="X27" s="24"/>
      <c r="Y27" s="24"/>
      <c r="Z27" s="24"/>
      <c r="AA27" s="24"/>
    </row>
    <row r="28" spans="1:27" ht="30" customHeight="1" x14ac:dyDescent="0.25">
      <c r="A28" s="39">
        <v>25</v>
      </c>
      <c r="B28" s="39">
        <v>25</v>
      </c>
      <c r="C28" s="37" t="s">
        <v>130</v>
      </c>
      <c r="D28" s="36" t="s">
        <v>131</v>
      </c>
      <c r="E28" s="43" t="s">
        <v>132</v>
      </c>
      <c r="F28" s="45" t="s">
        <v>27</v>
      </c>
      <c r="G28" s="39" t="s">
        <v>28</v>
      </c>
      <c r="H28" s="39" t="s">
        <v>6</v>
      </c>
      <c r="I28" s="39" t="s">
        <v>29</v>
      </c>
      <c r="J28" s="38">
        <v>1320</v>
      </c>
      <c r="K28" s="29">
        <f>0</f>
        <v>0</v>
      </c>
      <c r="L28" s="28">
        <f t="shared" si="0"/>
        <v>0</v>
      </c>
      <c r="M28" s="27" t="str">
        <f t="shared" si="1"/>
        <v>OK</v>
      </c>
      <c r="N28" s="24"/>
      <c r="O28" s="24"/>
      <c r="P28" s="24"/>
      <c r="Q28" s="31"/>
      <c r="R28" s="26"/>
      <c r="S28" s="26"/>
      <c r="T28" s="26"/>
      <c r="U28" s="24"/>
      <c r="V28" s="24"/>
      <c r="W28" s="24"/>
      <c r="X28" s="24"/>
      <c r="Y28" s="24"/>
      <c r="Z28" s="24"/>
      <c r="AA28" s="24"/>
    </row>
    <row r="29" spans="1:27" ht="30" customHeight="1" x14ac:dyDescent="0.25">
      <c r="A29" s="46">
        <v>26</v>
      </c>
      <c r="B29" s="46">
        <v>26</v>
      </c>
      <c r="C29" s="47" t="s">
        <v>124</v>
      </c>
      <c r="D29" s="48" t="s">
        <v>15</v>
      </c>
      <c r="E29" s="50" t="s">
        <v>133</v>
      </c>
      <c r="F29" s="52" t="s">
        <v>26</v>
      </c>
      <c r="G29" s="46" t="s">
        <v>134</v>
      </c>
      <c r="H29" s="46" t="s">
        <v>6</v>
      </c>
      <c r="I29" s="46" t="s">
        <v>7</v>
      </c>
      <c r="J29" s="49">
        <v>650</v>
      </c>
      <c r="K29" s="29">
        <f>0</f>
        <v>0</v>
      </c>
      <c r="L29" s="28">
        <f t="shared" si="0"/>
        <v>0</v>
      </c>
      <c r="M29" s="27" t="str">
        <f t="shared" si="1"/>
        <v>OK</v>
      </c>
      <c r="N29" s="24"/>
      <c r="O29" s="24"/>
      <c r="P29" s="24"/>
      <c r="Q29" s="24"/>
      <c r="R29" s="26"/>
      <c r="S29" s="26"/>
      <c r="T29" s="26"/>
      <c r="U29" s="24"/>
      <c r="V29" s="24"/>
      <c r="W29" s="24"/>
      <c r="X29" s="24"/>
      <c r="Y29" s="24"/>
      <c r="Z29" s="24"/>
      <c r="AA29" s="24"/>
    </row>
    <row r="30" spans="1:27" ht="30" customHeight="1" x14ac:dyDescent="0.25">
      <c r="A30" s="39">
        <v>27</v>
      </c>
      <c r="B30" s="39">
        <v>27</v>
      </c>
      <c r="C30" s="37" t="s">
        <v>135</v>
      </c>
      <c r="D30" s="36" t="s">
        <v>136</v>
      </c>
      <c r="E30" s="43" t="s">
        <v>137</v>
      </c>
      <c r="F30" s="45" t="s">
        <v>31</v>
      </c>
      <c r="G30" s="39" t="s">
        <v>32</v>
      </c>
      <c r="H30" s="39" t="s">
        <v>9</v>
      </c>
      <c r="I30" s="39" t="s">
        <v>29</v>
      </c>
      <c r="J30" s="38">
        <v>39.78</v>
      </c>
      <c r="K30" s="29">
        <f>0</f>
        <v>0</v>
      </c>
      <c r="L30" s="28">
        <f t="shared" si="0"/>
        <v>0</v>
      </c>
      <c r="M30" s="27" t="str">
        <f t="shared" si="1"/>
        <v>OK</v>
      </c>
      <c r="N30" s="24"/>
      <c r="O30" s="24"/>
      <c r="P30" s="24"/>
      <c r="Q30" s="24"/>
      <c r="R30" s="26"/>
      <c r="S30" s="26"/>
      <c r="T30" s="26"/>
      <c r="U30" s="24"/>
      <c r="V30" s="24"/>
      <c r="W30" s="24"/>
      <c r="X30" s="24"/>
      <c r="Y30" s="24"/>
      <c r="Z30" s="24"/>
      <c r="AA30" s="24"/>
    </row>
    <row r="31" spans="1:27" ht="30" customHeight="1" x14ac:dyDescent="0.25">
      <c r="A31" s="46">
        <v>28</v>
      </c>
      <c r="B31" s="46">
        <v>28</v>
      </c>
      <c r="C31" s="47" t="s">
        <v>138</v>
      </c>
      <c r="D31" s="48" t="s">
        <v>139</v>
      </c>
      <c r="E31" s="50" t="s">
        <v>140</v>
      </c>
      <c r="F31" s="52" t="s">
        <v>141</v>
      </c>
      <c r="G31" s="46" t="s">
        <v>142</v>
      </c>
      <c r="H31" s="46" t="s">
        <v>6</v>
      </c>
      <c r="I31" s="46" t="s">
        <v>7</v>
      </c>
      <c r="J31" s="49">
        <v>2259.91</v>
      </c>
      <c r="K31" s="29">
        <f>0</f>
        <v>0</v>
      </c>
      <c r="L31" s="28">
        <f t="shared" si="0"/>
        <v>0</v>
      </c>
      <c r="M31" s="27" t="str">
        <f t="shared" si="1"/>
        <v>OK</v>
      </c>
      <c r="N31" s="24"/>
      <c r="O31" s="24"/>
      <c r="P31" s="24"/>
      <c r="Q31" s="24"/>
      <c r="R31" s="26"/>
      <c r="S31" s="26"/>
      <c r="T31" s="26"/>
      <c r="U31" s="24"/>
      <c r="V31" s="24"/>
      <c r="W31" s="24"/>
      <c r="X31" s="24"/>
      <c r="Y31" s="24"/>
      <c r="Z31" s="24"/>
      <c r="AA31" s="24"/>
    </row>
    <row r="32" spans="1:27" ht="30" customHeight="1" x14ac:dyDescent="0.25">
      <c r="A32" s="39">
        <v>29</v>
      </c>
      <c r="B32" s="39">
        <v>29</v>
      </c>
      <c r="C32" s="37" t="s">
        <v>143</v>
      </c>
      <c r="D32" s="36" t="s">
        <v>144</v>
      </c>
      <c r="E32" s="43" t="s">
        <v>145</v>
      </c>
      <c r="F32" s="45" t="s">
        <v>141</v>
      </c>
      <c r="G32" s="39" t="s">
        <v>142</v>
      </c>
      <c r="H32" s="39" t="s">
        <v>6</v>
      </c>
      <c r="I32" s="39" t="s">
        <v>7</v>
      </c>
      <c r="J32" s="38">
        <v>3391.3</v>
      </c>
      <c r="K32" s="29">
        <f>1</f>
        <v>1</v>
      </c>
      <c r="L32" s="28">
        <f t="shared" si="0"/>
        <v>1</v>
      </c>
      <c r="M32" s="27" t="str">
        <f t="shared" si="1"/>
        <v>OK</v>
      </c>
      <c r="N32" s="24"/>
      <c r="O32" s="24"/>
      <c r="P32" s="24"/>
      <c r="Q32" s="24"/>
      <c r="R32" s="26"/>
      <c r="S32" s="26"/>
      <c r="T32" s="26"/>
      <c r="U32" s="24"/>
      <c r="V32" s="24"/>
      <c r="W32" s="24"/>
      <c r="X32" s="24"/>
      <c r="Y32" s="24"/>
      <c r="Z32" s="24"/>
      <c r="AA32" s="24"/>
    </row>
    <row r="33" spans="1:27" ht="30" customHeight="1" x14ac:dyDescent="0.25">
      <c r="A33" s="46">
        <v>30</v>
      </c>
      <c r="B33" s="46">
        <v>30</v>
      </c>
      <c r="C33" s="47" t="s">
        <v>146</v>
      </c>
      <c r="D33" s="48" t="s">
        <v>147</v>
      </c>
      <c r="E33" s="50" t="s">
        <v>148</v>
      </c>
      <c r="F33" s="52" t="s">
        <v>141</v>
      </c>
      <c r="G33" s="46" t="s">
        <v>142</v>
      </c>
      <c r="H33" s="46" t="s">
        <v>6</v>
      </c>
      <c r="I33" s="46" t="s">
        <v>7</v>
      </c>
      <c r="J33" s="49">
        <v>9961.5300000000007</v>
      </c>
      <c r="K33" s="29">
        <f>2</f>
        <v>2</v>
      </c>
      <c r="L33" s="28">
        <f t="shared" si="0"/>
        <v>2</v>
      </c>
      <c r="M33" s="27" t="str">
        <f t="shared" si="1"/>
        <v>OK</v>
      </c>
      <c r="N33" s="24"/>
      <c r="O33" s="24"/>
      <c r="P33" s="24"/>
      <c r="Q33" s="24"/>
      <c r="R33" s="26"/>
      <c r="S33" s="26"/>
      <c r="T33" s="26"/>
      <c r="U33" s="24"/>
      <c r="V33" s="24"/>
      <c r="W33" s="24"/>
      <c r="X33" s="24"/>
      <c r="Y33" s="24"/>
      <c r="Z33" s="24"/>
      <c r="AA33" s="24"/>
    </row>
    <row r="34" spans="1:27" ht="30" customHeight="1" x14ac:dyDescent="0.25">
      <c r="A34" s="39">
        <v>31</v>
      </c>
      <c r="B34" s="39">
        <v>31</v>
      </c>
      <c r="C34" s="37" t="s">
        <v>149</v>
      </c>
      <c r="D34" s="36" t="s">
        <v>150</v>
      </c>
      <c r="E34" s="43" t="s">
        <v>151</v>
      </c>
      <c r="F34" s="45" t="s">
        <v>23</v>
      </c>
      <c r="G34" s="39" t="s">
        <v>152</v>
      </c>
      <c r="H34" s="39" t="s">
        <v>64</v>
      </c>
      <c r="I34" s="39">
        <v>44905212</v>
      </c>
      <c r="J34" s="38">
        <v>630</v>
      </c>
      <c r="K34" s="29">
        <f>0</f>
        <v>0</v>
      </c>
      <c r="L34" s="28">
        <f t="shared" si="0"/>
        <v>0</v>
      </c>
      <c r="M34" s="27" t="str">
        <f t="shared" si="1"/>
        <v>OK</v>
      </c>
      <c r="N34" s="24"/>
      <c r="O34" s="24"/>
      <c r="P34" s="24"/>
      <c r="Q34" s="24"/>
      <c r="R34" s="26"/>
      <c r="S34" s="26"/>
      <c r="T34" s="26"/>
      <c r="U34" s="24"/>
      <c r="V34" s="24"/>
      <c r="W34" s="24"/>
      <c r="X34" s="24"/>
      <c r="Y34" s="24"/>
      <c r="Z34" s="24"/>
      <c r="AA34" s="24"/>
    </row>
    <row r="35" spans="1:27" ht="30" customHeight="1" x14ac:dyDescent="0.25">
      <c r="A35" s="46">
        <v>32</v>
      </c>
      <c r="B35" s="46">
        <v>32</v>
      </c>
      <c r="C35" s="47" t="s">
        <v>149</v>
      </c>
      <c r="D35" s="48" t="s">
        <v>153</v>
      </c>
      <c r="E35" s="50" t="s">
        <v>154</v>
      </c>
      <c r="F35" s="52" t="s">
        <v>23</v>
      </c>
      <c r="G35" s="46" t="s">
        <v>152</v>
      </c>
      <c r="H35" s="46" t="s">
        <v>64</v>
      </c>
      <c r="I35" s="46">
        <v>44905212</v>
      </c>
      <c r="J35" s="49">
        <v>1550</v>
      </c>
      <c r="K35" s="29">
        <f>0</f>
        <v>0</v>
      </c>
      <c r="L35" s="28">
        <f t="shared" si="0"/>
        <v>0</v>
      </c>
      <c r="M35" s="27" t="str">
        <f t="shared" si="1"/>
        <v>OK</v>
      </c>
      <c r="N35" s="24"/>
      <c r="O35" s="24"/>
      <c r="P35" s="24"/>
      <c r="Q35" s="24"/>
      <c r="R35" s="26"/>
      <c r="S35" s="26"/>
      <c r="T35" s="26"/>
      <c r="U35" s="24"/>
      <c r="V35" s="24"/>
      <c r="W35" s="24"/>
      <c r="X35" s="24"/>
      <c r="Y35" s="24"/>
      <c r="Z35" s="24"/>
      <c r="AA35" s="24"/>
    </row>
    <row r="36" spans="1:27" ht="30" customHeight="1" x14ac:dyDescent="0.25">
      <c r="A36" s="39">
        <v>33</v>
      </c>
      <c r="B36" s="39">
        <v>33</v>
      </c>
      <c r="C36" s="37" t="s">
        <v>155</v>
      </c>
      <c r="D36" s="36" t="s">
        <v>156</v>
      </c>
      <c r="E36" s="43" t="s">
        <v>157</v>
      </c>
      <c r="F36" s="45" t="s">
        <v>23</v>
      </c>
      <c r="G36" s="39" t="s">
        <v>152</v>
      </c>
      <c r="H36" s="39" t="s">
        <v>64</v>
      </c>
      <c r="I36" s="39">
        <v>44905212</v>
      </c>
      <c r="J36" s="38">
        <v>930</v>
      </c>
      <c r="K36" s="29">
        <f>0</f>
        <v>0</v>
      </c>
      <c r="L36" s="28">
        <f t="shared" si="0"/>
        <v>0</v>
      </c>
      <c r="M36" s="27" t="str">
        <f t="shared" si="1"/>
        <v>OK</v>
      </c>
      <c r="N36" s="24"/>
      <c r="O36" s="24"/>
      <c r="P36" s="24"/>
      <c r="Q36" s="24"/>
      <c r="R36" s="26"/>
      <c r="S36" s="26"/>
      <c r="T36" s="26"/>
      <c r="U36" s="24"/>
      <c r="V36" s="24"/>
      <c r="W36" s="24"/>
      <c r="X36" s="24"/>
      <c r="Y36" s="24"/>
      <c r="Z36" s="24"/>
      <c r="AA36" s="24"/>
    </row>
    <row r="37" spans="1:27" ht="30" customHeight="1" x14ac:dyDescent="0.25">
      <c r="A37" s="46">
        <v>34</v>
      </c>
      <c r="B37" s="46">
        <v>34</v>
      </c>
      <c r="C37" s="47" t="s">
        <v>155</v>
      </c>
      <c r="D37" s="48" t="s">
        <v>158</v>
      </c>
      <c r="E37" s="50" t="s">
        <v>159</v>
      </c>
      <c r="F37" s="52" t="s">
        <v>23</v>
      </c>
      <c r="G37" s="46" t="s">
        <v>152</v>
      </c>
      <c r="H37" s="46" t="s">
        <v>64</v>
      </c>
      <c r="I37" s="46">
        <v>44905212</v>
      </c>
      <c r="J37" s="49">
        <v>2560</v>
      </c>
      <c r="K37" s="29">
        <f>0</f>
        <v>0</v>
      </c>
      <c r="L37" s="28">
        <f t="shared" si="0"/>
        <v>0</v>
      </c>
      <c r="M37" s="27" t="str">
        <f t="shared" si="1"/>
        <v>OK</v>
      </c>
      <c r="N37" s="24"/>
      <c r="O37" s="24"/>
      <c r="P37" s="24"/>
      <c r="Q37" s="24"/>
      <c r="R37" s="26"/>
      <c r="S37" s="26"/>
      <c r="T37" s="26"/>
      <c r="U37" s="24"/>
      <c r="V37" s="24"/>
      <c r="W37" s="24"/>
      <c r="X37" s="24"/>
      <c r="Y37" s="24"/>
      <c r="Z37" s="24"/>
      <c r="AA37" s="24"/>
    </row>
    <row r="38" spans="1:27" ht="30" customHeight="1" x14ac:dyDescent="0.25">
      <c r="A38" s="68" t="s">
        <v>160</v>
      </c>
      <c r="B38" s="39">
        <v>35</v>
      </c>
      <c r="C38" s="65" t="s">
        <v>36</v>
      </c>
      <c r="D38" s="36" t="s">
        <v>30</v>
      </c>
      <c r="E38" s="43" t="s">
        <v>9</v>
      </c>
      <c r="F38" s="44" t="s">
        <v>31</v>
      </c>
      <c r="G38" s="39" t="s">
        <v>32</v>
      </c>
      <c r="H38" s="39" t="s">
        <v>9</v>
      </c>
      <c r="I38" s="39" t="s">
        <v>10</v>
      </c>
      <c r="J38" s="38">
        <v>150.13999999999999</v>
      </c>
      <c r="K38" s="29">
        <f>2</f>
        <v>2</v>
      </c>
      <c r="L38" s="28">
        <f t="shared" si="0"/>
        <v>2</v>
      </c>
      <c r="M38" s="27" t="str">
        <f t="shared" si="1"/>
        <v>OK</v>
      </c>
      <c r="N38" s="24"/>
      <c r="O38" s="24"/>
      <c r="P38" s="24"/>
      <c r="Q38" s="24"/>
      <c r="R38" s="26"/>
      <c r="S38" s="26"/>
      <c r="T38" s="26"/>
      <c r="U38" s="24"/>
      <c r="V38" s="24"/>
      <c r="W38" s="24"/>
      <c r="X38" s="24"/>
      <c r="Y38" s="24"/>
      <c r="Z38" s="24"/>
      <c r="AA38" s="24"/>
    </row>
    <row r="39" spans="1:27" ht="30" customHeight="1" x14ac:dyDescent="0.25">
      <c r="A39" s="69"/>
      <c r="B39" s="39">
        <v>36</v>
      </c>
      <c r="C39" s="66"/>
      <c r="D39" s="36" t="s">
        <v>8</v>
      </c>
      <c r="E39" s="43" t="s">
        <v>9</v>
      </c>
      <c r="F39" s="45" t="s">
        <v>31</v>
      </c>
      <c r="G39" s="39" t="s">
        <v>32</v>
      </c>
      <c r="H39" s="39" t="s">
        <v>9</v>
      </c>
      <c r="I39" s="39" t="s">
        <v>10</v>
      </c>
      <c r="J39" s="38">
        <v>1076</v>
      </c>
      <c r="K39" s="29">
        <f>8</f>
        <v>8</v>
      </c>
      <c r="L39" s="28">
        <f t="shared" si="0"/>
        <v>8</v>
      </c>
      <c r="M39" s="27" t="str">
        <f t="shared" si="1"/>
        <v>OK</v>
      </c>
      <c r="N39" s="24"/>
      <c r="O39" s="24"/>
      <c r="P39" s="24"/>
      <c r="Q39" s="24"/>
      <c r="R39" s="26"/>
      <c r="S39" s="26"/>
      <c r="T39" s="26"/>
      <c r="U39" s="24"/>
      <c r="V39" s="24"/>
      <c r="W39" s="24"/>
      <c r="X39" s="24"/>
      <c r="Y39" s="24"/>
      <c r="Z39" s="24"/>
      <c r="AA39" s="24"/>
    </row>
    <row r="40" spans="1:27" ht="30" customHeight="1" x14ac:dyDescent="0.25">
      <c r="A40" s="69"/>
      <c r="B40" s="39">
        <v>37</v>
      </c>
      <c r="C40" s="66"/>
      <c r="D40" s="36" t="s">
        <v>161</v>
      </c>
      <c r="E40" s="43" t="s">
        <v>9</v>
      </c>
      <c r="F40" s="45" t="s">
        <v>31</v>
      </c>
      <c r="G40" s="39" t="s">
        <v>32</v>
      </c>
      <c r="H40" s="39" t="s">
        <v>37</v>
      </c>
      <c r="I40" s="39" t="s">
        <v>10</v>
      </c>
      <c r="J40" s="38">
        <v>75</v>
      </c>
      <c r="K40" s="29">
        <f>10</f>
        <v>10</v>
      </c>
      <c r="L40" s="28">
        <f t="shared" si="0"/>
        <v>10</v>
      </c>
      <c r="M40" s="27" t="str">
        <f t="shared" si="1"/>
        <v>OK</v>
      </c>
      <c r="N40" s="24"/>
      <c r="O40" s="24"/>
      <c r="P40" s="24"/>
      <c r="Q40" s="24"/>
      <c r="R40" s="26"/>
      <c r="S40" s="26"/>
      <c r="T40" s="26"/>
      <c r="U40" s="24"/>
      <c r="V40" s="24"/>
      <c r="W40" s="24"/>
      <c r="X40" s="24"/>
      <c r="Y40" s="24"/>
      <c r="Z40" s="24"/>
      <c r="AA40" s="24"/>
    </row>
    <row r="41" spans="1:27" ht="30" customHeight="1" x14ac:dyDescent="0.25">
      <c r="A41" s="69"/>
      <c r="B41" s="39">
        <v>38</v>
      </c>
      <c r="C41" s="66"/>
      <c r="D41" s="36" t="s">
        <v>12</v>
      </c>
      <c r="E41" s="43" t="s">
        <v>9</v>
      </c>
      <c r="F41" s="45" t="s">
        <v>31</v>
      </c>
      <c r="G41" s="39" t="s">
        <v>32</v>
      </c>
      <c r="H41" s="39" t="s">
        <v>9</v>
      </c>
      <c r="I41" s="39" t="s">
        <v>10</v>
      </c>
      <c r="J41" s="38">
        <v>1400</v>
      </c>
      <c r="K41" s="29">
        <f>3</f>
        <v>3</v>
      </c>
      <c r="L41" s="28">
        <f t="shared" si="0"/>
        <v>2</v>
      </c>
      <c r="M41" s="27" t="str">
        <f t="shared" si="1"/>
        <v>OK</v>
      </c>
      <c r="N41" s="24">
        <v>1</v>
      </c>
      <c r="O41" s="24"/>
      <c r="P41" s="24"/>
      <c r="Q41" s="24"/>
      <c r="R41" s="26"/>
      <c r="S41" s="26"/>
      <c r="T41" s="26"/>
      <c r="U41" s="24"/>
      <c r="V41" s="24"/>
      <c r="W41" s="24"/>
      <c r="X41" s="24"/>
      <c r="Y41" s="24"/>
      <c r="Z41" s="24"/>
      <c r="AA41" s="24"/>
    </row>
    <row r="42" spans="1:27" ht="30" customHeight="1" x14ac:dyDescent="0.25">
      <c r="A42" s="69"/>
      <c r="B42" s="39">
        <v>39</v>
      </c>
      <c r="C42" s="66"/>
      <c r="D42" s="36" t="s">
        <v>13</v>
      </c>
      <c r="E42" s="43" t="s">
        <v>9</v>
      </c>
      <c r="F42" s="45" t="s">
        <v>31</v>
      </c>
      <c r="G42" s="39" t="s">
        <v>32</v>
      </c>
      <c r="H42" s="39" t="s">
        <v>37</v>
      </c>
      <c r="I42" s="39" t="s">
        <v>10</v>
      </c>
      <c r="J42" s="38">
        <v>75.5</v>
      </c>
      <c r="K42" s="29">
        <f>10</f>
        <v>10</v>
      </c>
      <c r="L42" s="28">
        <f t="shared" si="0"/>
        <v>10</v>
      </c>
      <c r="M42" s="27" t="str">
        <f t="shared" si="1"/>
        <v>OK</v>
      </c>
      <c r="N42" s="24"/>
      <c r="O42" s="24"/>
      <c r="P42" s="24"/>
      <c r="Q42" s="24"/>
      <c r="R42" s="26"/>
      <c r="S42" s="26"/>
      <c r="T42" s="26"/>
      <c r="U42" s="24"/>
      <c r="V42" s="24"/>
      <c r="W42" s="24"/>
      <c r="X42" s="24"/>
      <c r="Y42" s="24"/>
      <c r="Z42" s="24"/>
      <c r="AA42" s="24"/>
    </row>
    <row r="43" spans="1:27" ht="30" customHeight="1" x14ac:dyDescent="0.25">
      <c r="A43" s="69"/>
      <c r="B43" s="39">
        <v>40</v>
      </c>
      <c r="C43" s="66"/>
      <c r="D43" s="36" t="s">
        <v>11</v>
      </c>
      <c r="E43" s="43" t="s">
        <v>9</v>
      </c>
      <c r="F43" s="45" t="s">
        <v>31</v>
      </c>
      <c r="G43" s="39" t="s">
        <v>32</v>
      </c>
      <c r="H43" s="39" t="s">
        <v>9</v>
      </c>
      <c r="I43" s="39" t="s">
        <v>10</v>
      </c>
      <c r="J43" s="38">
        <v>1600</v>
      </c>
      <c r="K43" s="29">
        <f>5</f>
        <v>5</v>
      </c>
      <c r="L43" s="28">
        <f t="shared" si="0"/>
        <v>5</v>
      </c>
      <c r="M43" s="27" t="str">
        <f t="shared" si="1"/>
        <v>OK</v>
      </c>
      <c r="N43" s="24"/>
      <c r="O43" s="24"/>
      <c r="P43" s="24"/>
      <c r="Q43" s="24"/>
      <c r="R43" s="26"/>
      <c r="S43" s="26"/>
      <c r="T43" s="26"/>
      <c r="U43" s="24"/>
      <c r="V43" s="24"/>
      <c r="W43" s="24"/>
      <c r="X43" s="24"/>
      <c r="Y43" s="24"/>
      <c r="Z43" s="24"/>
      <c r="AA43" s="24"/>
    </row>
    <row r="44" spans="1:27" ht="30" customHeight="1" x14ac:dyDescent="0.25">
      <c r="A44" s="69"/>
      <c r="B44" s="39">
        <v>41</v>
      </c>
      <c r="C44" s="66"/>
      <c r="D44" s="36" t="s">
        <v>14</v>
      </c>
      <c r="E44" s="43" t="s">
        <v>9</v>
      </c>
      <c r="F44" s="45" t="s">
        <v>31</v>
      </c>
      <c r="G44" s="39" t="s">
        <v>32</v>
      </c>
      <c r="H44" s="39" t="s">
        <v>37</v>
      </c>
      <c r="I44" s="39" t="s">
        <v>10</v>
      </c>
      <c r="J44" s="38">
        <v>75</v>
      </c>
      <c r="K44" s="29">
        <f>10</f>
        <v>10</v>
      </c>
      <c r="L44" s="28">
        <f t="shared" si="0"/>
        <v>10</v>
      </c>
      <c r="M44" s="27" t="str">
        <f t="shared" si="1"/>
        <v>OK</v>
      </c>
      <c r="N44" s="24"/>
      <c r="O44" s="24"/>
      <c r="P44" s="24"/>
      <c r="Q44" s="24"/>
      <c r="R44" s="26"/>
      <c r="S44" s="26"/>
      <c r="T44" s="26"/>
      <c r="U44" s="24"/>
      <c r="V44" s="24"/>
      <c r="W44" s="24"/>
      <c r="X44" s="24"/>
      <c r="Y44" s="24"/>
      <c r="Z44" s="24"/>
      <c r="AA44" s="24"/>
    </row>
    <row r="45" spans="1:27" ht="30" customHeight="1" x14ac:dyDescent="0.25">
      <c r="A45" s="69"/>
      <c r="B45" s="39">
        <v>42</v>
      </c>
      <c r="C45" s="66"/>
      <c r="D45" s="36" t="s">
        <v>162</v>
      </c>
      <c r="E45" s="43" t="s">
        <v>9</v>
      </c>
      <c r="F45" s="45" t="s">
        <v>31</v>
      </c>
      <c r="G45" s="39" t="s">
        <v>32</v>
      </c>
      <c r="H45" s="39" t="s">
        <v>9</v>
      </c>
      <c r="I45" s="39" t="s">
        <v>10</v>
      </c>
      <c r="J45" s="38">
        <v>350</v>
      </c>
      <c r="K45" s="29">
        <f>6</f>
        <v>6</v>
      </c>
      <c r="L45" s="28">
        <f t="shared" si="0"/>
        <v>5</v>
      </c>
      <c r="M45" s="27" t="str">
        <f t="shared" si="1"/>
        <v>OK</v>
      </c>
      <c r="N45" s="24">
        <v>1</v>
      </c>
      <c r="O45" s="24"/>
      <c r="P45" s="24"/>
      <c r="Q45" s="24"/>
      <c r="R45" s="26"/>
      <c r="S45" s="26"/>
      <c r="T45" s="26"/>
      <c r="U45" s="24"/>
      <c r="V45" s="24"/>
      <c r="W45" s="24"/>
      <c r="X45" s="24"/>
      <c r="Y45" s="24"/>
      <c r="Z45" s="24"/>
      <c r="AA45" s="24"/>
    </row>
    <row r="46" spans="1:27" ht="30" customHeight="1" x14ac:dyDescent="0.25">
      <c r="A46" s="69"/>
      <c r="B46" s="39">
        <v>43</v>
      </c>
      <c r="C46" s="66"/>
      <c r="D46" s="36" t="s">
        <v>33</v>
      </c>
      <c r="E46" s="43" t="s">
        <v>9</v>
      </c>
      <c r="F46" s="45" t="s">
        <v>31</v>
      </c>
      <c r="G46" s="39" t="s">
        <v>32</v>
      </c>
      <c r="H46" s="39" t="s">
        <v>9</v>
      </c>
      <c r="I46" s="39" t="s">
        <v>10</v>
      </c>
      <c r="J46" s="38">
        <v>100.25</v>
      </c>
      <c r="K46" s="29">
        <f>5</f>
        <v>5</v>
      </c>
      <c r="L46" s="28">
        <f t="shared" si="0"/>
        <v>5</v>
      </c>
      <c r="M46" s="27" t="str">
        <f t="shared" si="1"/>
        <v>OK</v>
      </c>
      <c r="N46" s="24"/>
      <c r="O46" s="24"/>
      <c r="P46" s="24"/>
      <c r="Q46" s="24"/>
      <c r="R46" s="26"/>
      <c r="S46" s="26"/>
      <c r="T46" s="26"/>
      <c r="U46" s="24"/>
      <c r="V46" s="24"/>
      <c r="W46" s="24"/>
      <c r="X46" s="24"/>
      <c r="Y46" s="24"/>
      <c r="Z46" s="24"/>
      <c r="AA46" s="24"/>
    </row>
    <row r="47" spans="1:27" ht="30" customHeight="1" x14ac:dyDescent="0.25">
      <c r="A47" s="69"/>
      <c r="B47" s="39">
        <v>44</v>
      </c>
      <c r="C47" s="66"/>
      <c r="D47" s="36" t="s">
        <v>163</v>
      </c>
      <c r="E47" s="43" t="s">
        <v>9</v>
      </c>
      <c r="F47" s="44" t="s">
        <v>31</v>
      </c>
      <c r="G47" s="39" t="s">
        <v>164</v>
      </c>
      <c r="H47" s="39" t="s">
        <v>9</v>
      </c>
      <c r="I47" s="39" t="s">
        <v>10</v>
      </c>
      <c r="J47" s="38">
        <v>1424</v>
      </c>
      <c r="K47" s="29">
        <f>0</f>
        <v>0</v>
      </c>
      <c r="L47" s="28">
        <f t="shared" si="0"/>
        <v>0</v>
      </c>
      <c r="M47" s="27" t="str">
        <f t="shared" si="1"/>
        <v>OK</v>
      </c>
      <c r="N47" s="24"/>
      <c r="O47" s="24"/>
      <c r="P47" s="24"/>
      <c r="Q47" s="24"/>
      <c r="R47" s="26"/>
      <c r="S47" s="26"/>
      <c r="T47" s="26"/>
      <c r="U47" s="24"/>
      <c r="V47" s="24"/>
      <c r="W47" s="24"/>
      <c r="X47" s="24"/>
      <c r="Y47" s="24"/>
      <c r="Z47" s="24"/>
      <c r="AA47" s="24"/>
    </row>
    <row r="48" spans="1:27" ht="30" customHeight="1" x14ac:dyDescent="0.25">
      <c r="A48" s="70"/>
      <c r="B48" s="39">
        <v>45</v>
      </c>
      <c r="C48" s="67"/>
      <c r="D48" s="36" t="s">
        <v>165</v>
      </c>
      <c r="E48" s="43" t="s">
        <v>9</v>
      </c>
      <c r="F48" s="45" t="s">
        <v>31</v>
      </c>
      <c r="G48" s="39" t="s">
        <v>32</v>
      </c>
      <c r="H48" s="39" t="s">
        <v>9</v>
      </c>
      <c r="I48" s="39" t="s">
        <v>10</v>
      </c>
      <c r="J48" s="38">
        <v>2503.0100000000002</v>
      </c>
      <c r="K48" s="29">
        <f>0</f>
        <v>0</v>
      </c>
      <c r="L48" s="28">
        <f t="shared" si="0"/>
        <v>0</v>
      </c>
      <c r="M48" s="27" t="str">
        <f t="shared" si="1"/>
        <v>OK</v>
      </c>
      <c r="N48" s="24"/>
      <c r="O48" s="24"/>
      <c r="P48" s="24"/>
      <c r="Q48" s="24"/>
      <c r="R48" s="26"/>
      <c r="S48" s="26"/>
      <c r="T48" s="26"/>
      <c r="U48" s="24"/>
      <c r="V48" s="24"/>
      <c r="W48" s="24"/>
      <c r="X48" s="24"/>
      <c r="Y48" s="24"/>
      <c r="Z48" s="24"/>
      <c r="AA48" s="24"/>
    </row>
    <row r="49" spans="1:27" ht="30" customHeight="1" x14ac:dyDescent="0.25">
      <c r="A49" s="78" t="s">
        <v>166</v>
      </c>
      <c r="B49" s="46">
        <v>46</v>
      </c>
      <c r="C49" s="75" t="s">
        <v>36</v>
      </c>
      <c r="D49" s="48" t="s">
        <v>30</v>
      </c>
      <c r="E49" s="50" t="s">
        <v>9</v>
      </c>
      <c r="F49" s="52" t="s">
        <v>31</v>
      </c>
      <c r="G49" s="46" t="s">
        <v>32</v>
      </c>
      <c r="H49" s="46" t="s">
        <v>9</v>
      </c>
      <c r="I49" s="46" t="s">
        <v>10</v>
      </c>
      <c r="J49" s="49">
        <v>80</v>
      </c>
      <c r="K49" s="29">
        <f>0</f>
        <v>0</v>
      </c>
      <c r="L49" s="28">
        <f t="shared" si="0"/>
        <v>0</v>
      </c>
      <c r="M49" s="27" t="str">
        <f t="shared" si="1"/>
        <v>OK</v>
      </c>
      <c r="N49" s="24"/>
      <c r="O49" s="24"/>
      <c r="P49" s="24"/>
      <c r="Q49" s="24"/>
      <c r="R49" s="26"/>
      <c r="S49" s="26"/>
      <c r="T49" s="26"/>
      <c r="U49" s="24"/>
      <c r="V49" s="24"/>
      <c r="W49" s="24"/>
      <c r="X49" s="24"/>
      <c r="Y49" s="24"/>
      <c r="Z49" s="24"/>
      <c r="AA49" s="24"/>
    </row>
    <row r="50" spans="1:27" ht="30" customHeight="1" x14ac:dyDescent="0.25">
      <c r="A50" s="79"/>
      <c r="B50" s="46">
        <v>47</v>
      </c>
      <c r="C50" s="76"/>
      <c r="D50" s="48" t="s">
        <v>8</v>
      </c>
      <c r="E50" s="50" t="s">
        <v>9</v>
      </c>
      <c r="F50" s="52" t="s">
        <v>31</v>
      </c>
      <c r="G50" s="46" t="s">
        <v>32</v>
      </c>
      <c r="H50" s="46" t="s">
        <v>9</v>
      </c>
      <c r="I50" s="46" t="s">
        <v>10</v>
      </c>
      <c r="J50" s="49">
        <v>550</v>
      </c>
      <c r="K50" s="29">
        <f>0</f>
        <v>0</v>
      </c>
      <c r="L50" s="28">
        <f t="shared" si="0"/>
        <v>0</v>
      </c>
      <c r="M50" s="27" t="str">
        <f t="shared" si="1"/>
        <v>OK</v>
      </c>
      <c r="N50" s="24"/>
      <c r="O50" s="24"/>
      <c r="P50" s="24"/>
      <c r="Q50" s="24"/>
      <c r="R50" s="26"/>
      <c r="S50" s="26"/>
      <c r="T50" s="26"/>
      <c r="U50" s="24"/>
      <c r="V50" s="24"/>
      <c r="W50" s="24"/>
      <c r="X50" s="24"/>
      <c r="Y50" s="24"/>
      <c r="Z50" s="24"/>
      <c r="AA50" s="24"/>
    </row>
    <row r="51" spans="1:27" ht="30" customHeight="1" x14ac:dyDescent="0.25">
      <c r="A51" s="79"/>
      <c r="B51" s="46">
        <v>48</v>
      </c>
      <c r="C51" s="76"/>
      <c r="D51" s="48" t="s">
        <v>11</v>
      </c>
      <c r="E51" s="50" t="s">
        <v>9</v>
      </c>
      <c r="F51" s="52" t="s">
        <v>31</v>
      </c>
      <c r="G51" s="46" t="s">
        <v>32</v>
      </c>
      <c r="H51" s="46" t="s">
        <v>9</v>
      </c>
      <c r="I51" s="46" t="s">
        <v>10</v>
      </c>
      <c r="J51" s="49">
        <v>850</v>
      </c>
      <c r="K51" s="29">
        <f>0</f>
        <v>0</v>
      </c>
      <c r="L51" s="28">
        <f t="shared" si="0"/>
        <v>0</v>
      </c>
      <c r="M51" s="27" t="str">
        <f t="shared" si="1"/>
        <v>OK</v>
      </c>
      <c r="N51" s="24"/>
      <c r="O51" s="24"/>
      <c r="P51" s="24"/>
      <c r="Q51" s="24"/>
      <c r="R51" s="26"/>
      <c r="S51" s="26"/>
      <c r="T51" s="26"/>
      <c r="U51" s="24"/>
      <c r="V51" s="24"/>
      <c r="W51" s="24"/>
      <c r="X51" s="24"/>
      <c r="Y51" s="24"/>
      <c r="Z51" s="24"/>
      <c r="AA51" s="24"/>
    </row>
    <row r="52" spans="1:27" ht="30" customHeight="1" x14ac:dyDescent="0.25">
      <c r="A52" s="79"/>
      <c r="B52" s="46">
        <v>49</v>
      </c>
      <c r="C52" s="76"/>
      <c r="D52" s="48" t="s">
        <v>12</v>
      </c>
      <c r="E52" s="50" t="s">
        <v>9</v>
      </c>
      <c r="F52" s="52" t="s">
        <v>31</v>
      </c>
      <c r="G52" s="46" t="s">
        <v>32</v>
      </c>
      <c r="H52" s="46" t="s">
        <v>9</v>
      </c>
      <c r="I52" s="46" t="s">
        <v>10</v>
      </c>
      <c r="J52" s="49">
        <v>800</v>
      </c>
      <c r="K52" s="29">
        <f>0</f>
        <v>0</v>
      </c>
      <c r="L52" s="28">
        <f t="shared" si="0"/>
        <v>0</v>
      </c>
      <c r="M52" s="27" t="str">
        <f t="shared" si="1"/>
        <v>OK</v>
      </c>
      <c r="N52" s="24"/>
      <c r="O52" s="24"/>
      <c r="P52" s="24"/>
      <c r="Q52" s="24"/>
      <c r="R52" s="26"/>
      <c r="S52" s="26"/>
      <c r="T52" s="26"/>
      <c r="U52" s="24"/>
      <c r="V52" s="24"/>
      <c r="W52" s="24"/>
      <c r="X52" s="24"/>
      <c r="Y52" s="24"/>
      <c r="Z52" s="24"/>
      <c r="AA52" s="24"/>
    </row>
    <row r="53" spans="1:27" ht="30" customHeight="1" x14ac:dyDescent="0.25">
      <c r="A53" s="79"/>
      <c r="B53" s="46">
        <v>50</v>
      </c>
      <c r="C53" s="76"/>
      <c r="D53" s="48" t="s">
        <v>13</v>
      </c>
      <c r="E53" s="50" t="s">
        <v>9</v>
      </c>
      <c r="F53" s="52" t="s">
        <v>31</v>
      </c>
      <c r="G53" s="46" t="s">
        <v>32</v>
      </c>
      <c r="H53" s="46" t="s">
        <v>37</v>
      </c>
      <c r="I53" s="46" t="s">
        <v>10</v>
      </c>
      <c r="J53" s="49">
        <v>50</v>
      </c>
      <c r="K53" s="29">
        <f>0</f>
        <v>0</v>
      </c>
      <c r="L53" s="28">
        <f t="shared" si="0"/>
        <v>0</v>
      </c>
      <c r="M53" s="27" t="str">
        <f t="shared" si="1"/>
        <v>OK</v>
      </c>
      <c r="N53" s="24"/>
      <c r="O53" s="24"/>
      <c r="P53" s="24"/>
      <c r="Q53" s="24"/>
      <c r="R53" s="26"/>
      <c r="S53" s="26"/>
      <c r="T53" s="26"/>
      <c r="U53" s="24"/>
      <c r="V53" s="24"/>
      <c r="W53" s="24"/>
      <c r="X53" s="24"/>
      <c r="Y53" s="24"/>
      <c r="Z53" s="24"/>
      <c r="AA53" s="24"/>
    </row>
    <row r="54" spans="1:27" ht="30" customHeight="1" x14ac:dyDescent="0.25">
      <c r="A54" s="79"/>
      <c r="B54" s="46">
        <v>51</v>
      </c>
      <c r="C54" s="76"/>
      <c r="D54" s="48" t="s">
        <v>161</v>
      </c>
      <c r="E54" s="50" t="s">
        <v>9</v>
      </c>
      <c r="F54" s="52" t="s">
        <v>31</v>
      </c>
      <c r="G54" s="46" t="s">
        <v>32</v>
      </c>
      <c r="H54" s="46" t="s">
        <v>37</v>
      </c>
      <c r="I54" s="46" t="s">
        <v>10</v>
      </c>
      <c r="J54" s="49">
        <v>50</v>
      </c>
      <c r="K54" s="29">
        <f>0</f>
        <v>0</v>
      </c>
      <c r="L54" s="28">
        <f t="shared" si="0"/>
        <v>0</v>
      </c>
      <c r="M54" s="27" t="str">
        <f t="shared" si="1"/>
        <v>OK</v>
      </c>
      <c r="N54" s="24"/>
      <c r="O54" s="24"/>
      <c r="P54" s="24"/>
      <c r="Q54" s="24"/>
      <c r="R54" s="26"/>
      <c r="S54" s="26"/>
      <c r="T54" s="26"/>
      <c r="U54" s="24"/>
      <c r="V54" s="24"/>
      <c r="W54" s="24"/>
      <c r="X54" s="24"/>
      <c r="Y54" s="24"/>
      <c r="Z54" s="24"/>
      <c r="AA54" s="24"/>
    </row>
    <row r="55" spans="1:27" ht="30" customHeight="1" x14ac:dyDescent="0.25">
      <c r="A55" s="79"/>
      <c r="B55" s="46">
        <v>52</v>
      </c>
      <c r="C55" s="76"/>
      <c r="D55" s="48" t="s">
        <v>14</v>
      </c>
      <c r="E55" s="50" t="s">
        <v>9</v>
      </c>
      <c r="F55" s="52" t="s">
        <v>31</v>
      </c>
      <c r="G55" s="46" t="s">
        <v>32</v>
      </c>
      <c r="H55" s="46" t="s">
        <v>37</v>
      </c>
      <c r="I55" s="46" t="s">
        <v>10</v>
      </c>
      <c r="J55" s="49">
        <v>50</v>
      </c>
      <c r="K55" s="29">
        <f>0</f>
        <v>0</v>
      </c>
      <c r="L55" s="28">
        <f t="shared" si="0"/>
        <v>0</v>
      </c>
      <c r="M55" s="27" t="str">
        <f t="shared" si="1"/>
        <v>OK</v>
      </c>
      <c r="N55" s="24"/>
      <c r="O55" s="24"/>
      <c r="P55" s="24"/>
      <c r="Q55" s="24"/>
      <c r="R55" s="26"/>
      <c r="S55" s="26"/>
      <c r="T55" s="26"/>
      <c r="U55" s="24"/>
      <c r="V55" s="24"/>
      <c r="W55" s="24"/>
      <c r="X55" s="24"/>
      <c r="Y55" s="24"/>
      <c r="Z55" s="24"/>
      <c r="AA55" s="24"/>
    </row>
    <row r="56" spans="1:27" ht="30" customHeight="1" x14ac:dyDescent="0.25">
      <c r="A56" s="79"/>
      <c r="B56" s="46">
        <v>53</v>
      </c>
      <c r="C56" s="76"/>
      <c r="D56" s="48" t="s">
        <v>162</v>
      </c>
      <c r="E56" s="50" t="s">
        <v>9</v>
      </c>
      <c r="F56" s="52" t="s">
        <v>31</v>
      </c>
      <c r="G56" s="46" t="s">
        <v>32</v>
      </c>
      <c r="H56" s="46" t="s">
        <v>9</v>
      </c>
      <c r="I56" s="46" t="s">
        <v>10</v>
      </c>
      <c r="J56" s="49">
        <v>50</v>
      </c>
      <c r="K56" s="29">
        <f>0</f>
        <v>0</v>
      </c>
      <c r="L56" s="28">
        <f t="shared" si="0"/>
        <v>0</v>
      </c>
      <c r="M56" s="27" t="str">
        <f t="shared" si="1"/>
        <v>OK</v>
      </c>
      <c r="N56" s="24"/>
      <c r="O56" s="24"/>
      <c r="P56" s="24"/>
      <c r="Q56" s="24"/>
      <c r="R56" s="26"/>
      <c r="S56" s="26"/>
      <c r="T56" s="26"/>
      <c r="U56" s="24"/>
      <c r="V56" s="24"/>
      <c r="W56" s="24"/>
      <c r="X56" s="24"/>
      <c r="Y56" s="24"/>
      <c r="Z56" s="24"/>
      <c r="AA56" s="24"/>
    </row>
    <row r="57" spans="1:27" ht="30" customHeight="1" x14ac:dyDescent="0.25">
      <c r="A57" s="79"/>
      <c r="B57" s="46">
        <v>54</v>
      </c>
      <c r="C57" s="76"/>
      <c r="D57" s="48" t="s">
        <v>33</v>
      </c>
      <c r="E57" s="50" t="s">
        <v>9</v>
      </c>
      <c r="F57" s="52" t="s">
        <v>31</v>
      </c>
      <c r="G57" s="46" t="s">
        <v>32</v>
      </c>
      <c r="H57" s="46" t="s">
        <v>9</v>
      </c>
      <c r="I57" s="46" t="s">
        <v>10</v>
      </c>
      <c r="J57" s="49">
        <v>80</v>
      </c>
      <c r="K57" s="29">
        <f>0</f>
        <v>0</v>
      </c>
      <c r="L57" s="28">
        <f t="shared" si="0"/>
        <v>0</v>
      </c>
      <c r="M57" s="27" t="str">
        <f t="shared" si="1"/>
        <v>OK</v>
      </c>
      <c r="N57" s="24"/>
      <c r="O57" s="24"/>
      <c r="P57" s="24"/>
      <c r="Q57" s="24"/>
      <c r="R57" s="26"/>
      <c r="S57" s="26"/>
      <c r="T57" s="26"/>
      <c r="U57" s="24"/>
      <c r="V57" s="24"/>
      <c r="W57" s="24"/>
      <c r="X57" s="24"/>
      <c r="Y57" s="24"/>
      <c r="Z57" s="24"/>
      <c r="AA57" s="24"/>
    </row>
    <row r="58" spans="1:27" ht="30" customHeight="1" x14ac:dyDescent="0.25">
      <c r="A58" s="79"/>
      <c r="B58" s="46">
        <v>55</v>
      </c>
      <c r="C58" s="76"/>
      <c r="D58" s="48" t="s">
        <v>167</v>
      </c>
      <c r="E58" s="50" t="s">
        <v>9</v>
      </c>
      <c r="F58" s="52" t="s">
        <v>31</v>
      </c>
      <c r="G58" s="46" t="s">
        <v>164</v>
      </c>
      <c r="H58" s="46" t="s">
        <v>9</v>
      </c>
      <c r="I58" s="46" t="s">
        <v>10</v>
      </c>
      <c r="J58" s="49">
        <v>1114</v>
      </c>
      <c r="K58" s="29">
        <f>0</f>
        <v>0</v>
      </c>
      <c r="L58" s="28">
        <f t="shared" si="0"/>
        <v>0</v>
      </c>
      <c r="M58" s="27" t="str">
        <f t="shared" si="1"/>
        <v>OK</v>
      </c>
      <c r="N58" s="24"/>
      <c r="O58" s="24"/>
      <c r="P58" s="24"/>
      <c r="Q58" s="24"/>
      <c r="R58" s="26"/>
      <c r="S58" s="26"/>
      <c r="T58" s="26"/>
      <c r="U58" s="24"/>
      <c r="V58" s="24"/>
      <c r="W58" s="24"/>
      <c r="X58" s="24"/>
      <c r="Y58" s="24"/>
      <c r="Z58" s="24"/>
      <c r="AA58" s="24"/>
    </row>
    <row r="59" spans="1:27" ht="30" customHeight="1" x14ac:dyDescent="0.25">
      <c r="A59" s="80"/>
      <c r="B59" s="46">
        <v>56</v>
      </c>
      <c r="C59" s="77"/>
      <c r="D59" s="48" t="s">
        <v>165</v>
      </c>
      <c r="E59" s="50" t="s">
        <v>9</v>
      </c>
      <c r="F59" s="52" t="s">
        <v>31</v>
      </c>
      <c r="G59" s="46" t="s">
        <v>32</v>
      </c>
      <c r="H59" s="46" t="s">
        <v>9</v>
      </c>
      <c r="I59" s="46" t="s">
        <v>10</v>
      </c>
      <c r="J59" s="49">
        <v>2000</v>
      </c>
      <c r="K59" s="29">
        <f>0</f>
        <v>0</v>
      </c>
      <c r="L59" s="28">
        <f t="shared" si="0"/>
        <v>0</v>
      </c>
      <c r="M59" s="27" t="str">
        <f t="shared" si="1"/>
        <v>OK</v>
      </c>
      <c r="N59" s="24"/>
      <c r="O59" s="24"/>
      <c r="P59" s="24"/>
      <c r="Q59" s="24"/>
      <c r="R59" s="26"/>
      <c r="S59" s="26"/>
      <c r="T59" s="26"/>
      <c r="U59" s="24"/>
      <c r="V59" s="24"/>
      <c r="W59" s="24"/>
      <c r="X59" s="24"/>
      <c r="Y59" s="24"/>
      <c r="Z59" s="24"/>
      <c r="AA59" s="24"/>
    </row>
    <row r="60" spans="1:27" ht="30" customHeight="1" x14ac:dyDescent="0.25">
      <c r="A60" s="68" t="s">
        <v>168</v>
      </c>
      <c r="B60" s="39">
        <v>57</v>
      </c>
      <c r="C60" s="65" t="s">
        <v>36</v>
      </c>
      <c r="D60" s="36" t="s">
        <v>30</v>
      </c>
      <c r="E60" s="43" t="s">
        <v>9</v>
      </c>
      <c r="F60" s="45" t="s">
        <v>31</v>
      </c>
      <c r="G60" s="39" t="s">
        <v>32</v>
      </c>
      <c r="H60" s="39" t="s">
        <v>9</v>
      </c>
      <c r="I60" s="39" t="s">
        <v>10</v>
      </c>
      <c r="J60" s="38">
        <v>250.5</v>
      </c>
      <c r="K60" s="29">
        <f>0</f>
        <v>0</v>
      </c>
      <c r="L60" s="28">
        <f t="shared" si="0"/>
        <v>0</v>
      </c>
      <c r="M60" s="27" t="str">
        <f t="shared" si="1"/>
        <v>OK</v>
      </c>
      <c r="N60" s="24"/>
      <c r="O60" s="24"/>
      <c r="P60" s="24"/>
      <c r="Q60" s="24"/>
      <c r="R60" s="26"/>
      <c r="S60" s="26"/>
      <c r="T60" s="26"/>
      <c r="U60" s="24"/>
      <c r="V60" s="24"/>
      <c r="W60" s="24"/>
      <c r="X60" s="24"/>
      <c r="Y60" s="24"/>
      <c r="Z60" s="24"/>
      <c r="AA60" s="24"/>
    </row>
    <row r="61" spans="1:27" ht="30" customHeight="1" x14ac:dyDescent="0.25">
      <c r="A61" s="69"/>
      <c r="B61" s="39">
        <v>58</v>
      </c>
      <c r="C61" s="66"/>
      <c r="D61" s="36" t="s">
        <v>8</v>
      </c>
      <c r="E61" s="43" t="s">
        <v>9</v>
      </c>
      <c r="F61" s="45" t="s">
        <v>31</v>
      </c>
      <c r="G61" s="39" t="s">
        <v>32</v>
      </c>
      <c r="H61" s="39" t="s">
        <v>9</v>
      </c>
      <c r="I61" s="39" t="s">
        <v>10</v>
      </c>
      <c r="J61" s="38">
        <v>1000</v>
      </c>
      <c r="K61" s="29">
        <f>0</f>
        <v>0</v>
      </c>
      <c r="L61" s="28">
        <f t="shared" si="0"/>
        <v>0</v>
      </c>
      <c r="M61" s="27" t="str">
        <f t="shared" si="1"/>
        <v>OK</v>
      </c>
      <c r="N61" s="24"/>
      <c r="O61" s="24"/>
      <c r="P61" s="24"/>
      <c r="Q61" s="24"/>
      <c r="R61" s="26"/>
      <c r="S61" s="26"/>
      <c r="T61" s="26"/>
      <c r="U61" s="24"/>
      <c r="V61" s="24"/>
      <c r="W61" s="24"/>
      <c r="X61" s="24"/>
      <c r="Y61" s="24"/>
      <c r="Z61" s="24"/>
      <c r="AA61" s="24"/>
    </row>
    <row r="62" spans="1:27" ht="30" customHeight="1" x14ac:dyDescent="0.25">
      <c r="A62" s="69"/>
      <c r="B62" s="39">
        <v>59</v>
      </c>
      <c r="C62" s="66"/>
      <c r="D62" s="36" t="s">
        <v>11</v>
      </c>
      <c r="E62" s="43" t="s">
        <v>9</v>
      </c>
      <c r="F62" s="45" t="s">
        <v>31</v>
      </c>
      <c r="G62" s="39" t="s">
        <v>32</v>
      </c>
      <c r="H62" s="39" t="s">
        <v>9</v>
      </c>
      <c r="I62" s="39" t="s">
        <v>10</v>
      </c>
      <c r="J62" s="38">
        <v>1500</v>
      </c>
      <c r="K62" s="29">
        <f>0</f>
        <v>0</v>
      </c>
      <c r="L62" s="28">
        <f t="shared" si="0"/>
        <v>0</v>
      </c>
      <c r="M62" s="27" t="str">
        <f t="shared" si="1"/>
        <v>OK</v>
      </c>
      <c r="N62" s="24"/>
      <c r="O62" s="24"/>
      <c r="P62" s="24"/>
      <c r="Q62" s="24"/>
      <c r="R62" s="26"/>
      <c r="S62" s="26"/>
      <c r="T62" s="26"/>
      <c r="U62" s="24"/>
      <c r="V62" s="24"/>
      <c r="W62" s="24"/>
      <c r="X62" s="24"/>
      <c r="Y62" s="24"/>
      <c r="Z62" s="24"/>
      <c r="AA62" s="24"/>
    </row>
    <row r="63" spans="1:27" ht="30" customHeight="1" x14ac:dyDescent="0.25">
      <c r="A63" s="69"/>
      <c r="B63" s="39">
        <v>60</v>
      </c>
      <c r="C63" s="66"/>
      <c r="D63" s="36" t="s">
        <v>12</v>
      </c>
      <c r="E63" s="43" t="s">
        <v>9</v>
      </c>
      <c r="F63" s="45" t="s">
        <v>31</v>
      </c>
      <c r="G63" s="39" t="s">
        <v>32</v>
      </c>
      <c r="H63" s="39" t="s">
        <v>9</v>
      </c>
      <c r="I63" s="39" t="s">
        <v>10</v>
      </c>
      <c r="J63" s="38">
        <v>1731</v>
      </c>
      <c r="K63" s="29">
        <f>0</f>
        <v>0</v>
      </c>
      <c r="L63" s="28">
        <f t="shared" si="0"/>
        <v>0</v>
      </c>
      <c r="M63" s="27" t="str">
        <f t="shared" si="1"/>
        <v>OK</v>
      </c>
      <c r="N63" s="24"/>
      <c r="O63" s="24"/>
      <c r="P63" s="24"/>
      <c r="Q63" s="24"/>
      <c r="R63" s="26"/>
      <c r="S63" s="26"/>
      <c r="T63" s="26"/>
      <c r="U63" s="24"/>
      <c r="V63" s="24"/>
      <c r="W63" s="24"/>
      <c r="X63" s="24"/>
      <c r="Y63" s="24"/>
      <c r="Z63" s="24"/>
      <c r="AA63" s="24"/>
    </row>
    <row r="64" spans="1:27" ht="30" customHeight="1" x14ac:dyDescent="0.25">
      <c r="A64" s="69"/>
      <c r="B64" s="39">
        <v>61</v>
      </c>
      <c r="C64" s="66"/>
      <c r="D64" s="36" t="s">
        <v>13</v>
      </c>
      <c r="E64" s="43" t="s">
        <v>9</v>
      </c>
      <c r="F64" s="45" t="s">
        <v>31</v>
      </c>
      <c r="G64" s="39" t="s">
        <v>32</v>
      </c>
      <c r="H64" s="39" t="s">
        <v>37</v>
      </c>
      <c r="I64" s="39" t="s">
        <v>10</v>
      </c>
      <c r="J64" s="38">
        <v>160</v>
      </c>
      <c r="K64" s="29">
        <f>0</f>
        <v>0</v>
      </c>
      <c r="L64" s="28">
        <f t="shared" si="0"/>
        <v>0</v>
      </c>
      <c r="M64" s="27" t="str">
        <f t="shared" si="1"/>
        <v>OK</v>
      </c>
      <c r="N64" s="24"/>
      <c r="O64" s="24"/>
      <c r="P64" s="24"/>
      <c r="Q64" s="24"/>
      <c r="R64" s="26"/>
      <c r="S64" s="26"/>
      <c r="T64" s="26"/>
      <c r="U64" s="24"/>
      <c r="V64" s="24"/>
      <c r="W64" s="24"/>
      <c r="X64" s="24"/>
      <c r="Y64" s="24"/>
      <c r="Z64" s="24"/>
      <c r="AA64" s="24"/>
    </row>
    <row r="65" spans="1:27" ht="30" customHeight="1" x14ac:dyDescent="0.25">
      <c r="A65" s="69"/>
      <c r="B65" s="39">
        <v>62</v>
      </c>
      <c r="C65" s="66"/>
      <c r="D65" s="36" t="s">
        <v>161</v>
      </c>
      <c r="E65" s="43" t="s">
        <v>9</v>
      </c>
      <c r="F65" s="45" t="s">
        <v>31</v>
      </c>
      <c r="G65" s="39" t="s">
        <v>32</v>
      </c>
      <c r="H65" s="39" t="s">
        <v>37</v>
      </c>
      <c r="I65" s="39" t="s">
        <v>10</v>
      </c>
      <c r="J65" s="38">
        <v>135</v>
      </c>
      <c r="K65" s="29">
        <f>0</f>
        <v>0</v>
      </c>
      <c r="L65" s="28">
        <f t="shared" si="0"/>
        <v>0</v>
      </c>
      <c r="M65" s="27" t="str">
        <f t="shared" si="1"/>
        <v>OK</v>
      </c>
      <c r="N65" s="24"/>
      <c r="O65" s="24"/>
      <c r="P65" s="24"/>
      <c r="Q65" s="24"/>
      <c r="R65" s="26"/>
      <c r="S65" s="26"/>
      <c r="T65" s="26"/>
      <c r="U65" s="24"/>
      <c r="V65" s="24"/>
      <c r="W65" s="24"/>
      <c r="X65" s="24"/>
      <c r="Y65" s="24"/>
      <c r="Z65" s="24"/>
      <c r="AA65" s="24"/>
    </row>
    <row r="66" spans="1:27" ht="30" customHeight="1" x14ac:dyDescent="0.25">
      <c r="A66" s="69"/>
      <c r="B66" s="39">
        <v>63</v>
      </c>
      <c r="C66" s="66"/>
      <c r="D66" s="36" t="s">
        <v>14</v>
      </c>
      <c r="E66" s="43" t="s">
        <v>9</v>
      </c>
      <c r="F66" s="45" t="s">
        <v>31</v>
      </c>
      <c r="G66" s="39" t="s">
        <v>32</v>
      </c>
      <c r="H66" s="39" t="s">
        <v>37</v>
      </c>
      <c r="I66" s="39" t="s">
        <v>10</v>
      </c>
      <c r="J66" s="38">
        <v>135</v>
      </c>
      <c r="K66" s="29">
        <f>0</f>
        <v>0</v>
      </c>
      <c r="L66" s="28">
        <f t="shared" si="0"/>
        <v>0</v>
      </c>
      <c r="M66" s="27" t="str">
        <f t="shared" si="1"/>
        <v>OK</v>
      </c>
      <c r="N66" s="24"/>
      <c r="O66" s="24"/>
      <c r="P66" s="24"/>
      <c r="Q66" s="24"/>
      <c r="R66" s="26"/>
      <c r="S66" s="26"/>
      <c r="T66" s="26"/>
      <c r="U66" s="24"/>
      <c r="V66" s="24"/>
      <c r="W66" s="24"/>
      <c r="X66" s="24"/>
      <c r="Y66" s="24"/>
      <c r="Z66" s="24"/>
      <c r="AA66" s="24"/>
    </row>
    <row r="67" spans="1:27" ht="30" customHeight="1" x14ac:dyDescent="0.25">
      <c r="A67" s="69"/>
      <c r="B67" s="39">
        <v>64</v>
      </c>
      <c r="C67" s="66"/>
      <c r="D67" s="36" t="s">
        <v>162</v>
      </c>
      <c r="E67" s="43" t="s">
        <v>9</v>
      </c>
      <c r="F67" s="45" t="s">
        <v>31</v>
      </c>
      <c r="G67" s="39" t="s">
        <v>32</v>
      </c>
      <c r="H67" s="39" t="s">
        <v>9</v>
      </c>
      <c r="I67" s="39" t="s">
        <v>10</v>
      </c>
      <c r="J67" s="38">
        <v>365</v>
      </c>
      <c r="K67" s="29">
        <f>0</f>
        <v>0</v>
      </c>
      <c r="L67" s="28">
        <f t="shared" si="0"/>
        <v>0</v>
      </c>
      <c r="M67" s="27" t="str">
        <f t="shared" si="1"/>
        <v>OK</v>
      </c>
      <c r="N67" s="24"/>
      <c r="O67" s="24"/>
      <c r="P67" s="24"/>
      <c r="Q67" s="24"/>
      <c r="R67" s="26"/>
      <c r="S67" s="26"/>
      <c r="T67" s="26"/>
      <c r="U67" s="24"/>
      <c r="V67" s="24"/>
      <c r="W67" s="24"/>
      <c r="X67" s="24"/>
      <c r="Y67" s="24"/>
      <c r="Z67" s="24"/>
      <c r="AA67" s="24"/>
    </row>
    <row r="68" spans="1:27" ht="30" customHeight="1" x14ac:dyDescent="0.25">
      <c r="A68" s="70"/>
      <c r="B68" s="39">
        <v>65</v>
      </c>
      <c r="C68" s="67"/>
      <c r="D68" s="36" t="s">
        <v>33</v>
      </c>
      <c r="E68" s="43" t="s">
        <v>9</v>
      </c>
      <c r="F68" s="45" t="s">
        <v>31</v>
      </c>
      <c r="G68" s="39" t="s">
        <v>32</v>
      </c>
      <c r="H68" s="39" t="s">
        <v>9</v>
      </c>
      <c r="I68" s="39" t="s">
        <v>10</v>
      </c>
      <c r="J68" s="38">
        <v>100</v>
      </c>
      <c r="K68" s="29">
        <f>0</f>
        <v>0</v>
      </c>
      <c r="L68" s="28">
        <f t="shared" si="0"/>
        <v>0</v>
      </c>
      <c r="M68" s="27" t="str">
        <f t="shared" si="1"/>
        <v>OK</v>
      </c>
      <c r="N68" s="24"/>
      <c r="O68" s="24"/>
      <c r="P68" s="24"/>
      <c r="Q68" s="24"/>
      <c r="R68" s="26"/>
      <c r="S68" s="26"/>
      <c r="T68" s="26"/>
      <c r="U68" s="24"/>
      <c r="V68" s="24"/>
      <c r="W68" s="24"/>
      <c r="X68" s="24"/>
      <c r="Y68" s="24"/>
      <c r="Z68" s="24"/>
      <c r="AA68" s="24"/>
    </row>
    <row r="69" spans="1:27" ht="30" customHeight="1" x14ac:dyDescent="0.25">
      <c r="A69" s="78" t="s">
        <v>169</v>
      </c>
      <c r="B69" s="46">
        <v>66</v>
      </c>
      <c r="C69" s="75" t="s">
        <v>97</v>
      </c>
      <c r="D69" s="48" t="s">
        <v>30</v>
      </c>
      <c r="E69" s="50" t="s">
        <v>9</v>
      </c>
      <c r="F69" s="52" t="s">
        <v>31</v>
      </c>
      <c r="G69" s="46" t="s">
        <v>32</v>
      </c>
      <c r="H69" s="46" t="s">
        <v>9</v>
      </c>
      <c r="I69" s="46" t="s">
        <v>10</v>
      </c>
      <c r="J69" s="49">
        <v>140</v>
      </c>
      <c r="K69" s="29">
        <f>0</f>
        <v>0</v>
      </c>
      <c r="L69" s="28">
        <f t="shared" ref="L69:L81" si="2">K69-SUM(N69:AA69)</f>
        <v>0</v>
      </c>
      <c r="M69" s="27" t="str">
        <f t="shared" ref="M69:M81" si="3">IF(L69&lt;0,"ATENÇÃO","OK")</f>
        <v>OK</v>
      </c>
      <c r="N69" s="24"/>
      <c r="O69" s="24"/>
      <c r="P69" s="24"/>
      <c r="Q69" s="24"/>
      <c r="R69" s="26"/>
      <c r="S69" s="26"/>
      <c r="T69" s="26"/>
      <c r="U69" s="24"/>
      <c r="V69" s="24"/>
      <c r="W69" s="24"/>
      <c r="X69" s="24"/>
      <c r="Y69" s="24"/>
      <c r="Z69" s="24"/>
      <c r="AA69" s="24"/>
    </row>
    <row r="70" spans="1:27" ht="30" customHeight="1" x14ac:dyDescent="0.25">
      <c r="A70" s="79"/>
      <c r="B70" s="46">
        <v>67</v>
      </c>
      <c r="C70" s="76"/>
      <c r="D70" s="48" t="s">
        <v>8</v>
      </c>
      <c r="E70" s="50" t="s">
        <v>9</v>
      </c>
      <c r="F70" s="52" t="s">
        <v>31</v>
      </c>
      <c r="G70" s="46" t="s">
        <v>32</v>
      </c>
      <c r="H70" s="46" t="s">
        <v>9</v>
      </c>
      <c r="I70" s="46" t="s">
        <v>10</v>
      </c>
      <c r="J70" s="49">
        <v>530</v>
      </c>
      <c r="K70" s="29">
        <f>0</f>
        <v>0</v>
      </c>
      <c r="L70" s="28">
        <f t="shared" si="2"/>
        <v>0</v>
      </c>
      <c r="M70" s="27" t="str">
        <f t="shared" si="3"/>
        <v>OK</v>
      </c>
      <c r="N70" s="24"/>
      <c r="O70" s="24"/>
      <c r="P70" s="24"/>
      <c r="Q70" s="24"/>
      <c r="R70" s="26"/>
      <c r="S70" s="26"/>
      <c r="T70" s="26"/>
      <c r="U70" s="24"/>
      <c r="V70" s="24"/>
      <c r="W70" s="24"/>
      <c r="X70" s="24"/>
      <c r="Y70" s="24"/>
      <c r="Z70" s="24"/>
      <c r="AA70" s="24"/>
    </row>
    <row r="71" spans="1:27" ht="30" customHeight="1" x14ac:dyDescent="0.25">
      <c r="A71" s="79"/>
      <c r="B71" s="46">
        <v>68</v>
      </c>
      <c r="C71" s="76"/>
      <c r="D71" s="48" t="s">
        <v>11</v>
      </c>
      <c r="E71" s="50" t="s">
        <v>9</v>
      </c>
      <c r="F71" s="52" t="s">
        <v>31</v>
      </c>
      <c r="G71" s="46" t="s">
        <v>32</v>
      </c>
      <c r="H71" s="46" t="s">
        <v>9</v>
      </c>
      <c r="I71" s="46" t="s">
        <v>10</v>
      </c>
      <c r="J71" s="49">
        <v>660</v>
      </c>
      <c r="K71" s="29">
        <f>0</f>
        <v>0</v>
      </c>
      <c r="L71" s="28">
        <f t="shared" si="2"/>
        <v>0</v>
      </c>
      <c r="M71" s="27" t="str">
        <f t="shared" si="3"/>
        <v>OK</v>
      </c>
      <c r="N71" s="24"/>
      <c r="O71" s="24"/>
      <c r="P71" s="24"/>
      <c r="Q71" s="24"/>
      <c r="R71" s="26"/>
      <c r="S71" s="26"/>
      <c r="T71" s="26"/>
      <c r="U71" s="24"/>
      <c r="V71" s="24"/>
      <c r="W71" s="24"/>
      <c r="X71" s="24"/>
      <c r="Y71" s="24"/>
      <c r="Z71" s="24"/>
      <c r="AA71" s="24"/>
    </row>
    <row r="72" spans="1:27" ht="30" customHeight="1" x14ac:dyDescent="0.25">
      <c r="A72" s="79"/>
      <c r="B72" s="46">
        <v>69</v>
      </c>
      <c r="C72" s="76"/>
      <c r="D72" s="48" t="s">
        <v>12</v>
      </c>
      <c r="E72" s="50" t="s">
        <v>9</v>
      </c>
      <c r="F72" s="52" t="s">
        <v>31</v>
      </c>
      <c r="G72" s="46" t="s">
        <v>32</v>
      </c>
      <c r="H72" s="46" t="s">
        <v>9</v>
      </c>
      <c r="I72" s="46" t="s">
        <v>10</v>
      </c>
      <c r="J72" s="49">
        <v>760</v>
      </c>
      <c r="K72" s="29">
        <f>0</f>
        <v>0</v>
      </c>
      <c r="L72" s="28">
        <f t="shared" si="2"/>
        <v>0</v>
      </c>
      <c r="M72" s="27" t="str">
        <f t="shared" si="3"/>
        <v>OK</v>
      </c>
      <c r="N72" s="24"/>
      <c r="O72" s="24"/>
      <c r="P72" s="24"/>
      <c r="Q72" s="24"/>
      <c r="R72" s="26"/>
      <c r="S72" s="26"/>
      <c r="T72" s="26"/>
      <c r="U72" s="24"/>
      <c r="V72" s="24"/>
      <c r="W72" s="24"/>
      <c r="X72" s="24"/>
      <c r="Y72" s="24"/>
      <c r="Z72" s="24"/>
      <c r="AA72" s="24"/>
    </row>
    <row r="73" spans="1:27" ht="30" customHeight="1" x14ac:dyDescent="0.25">
      <c r="A73" s="79"/>
      <c r="B73" s="46">
        <v>70</v>
      </c>
      <c r="C73" s="76"/>
      <c r="D73" s="48" t="s">
        <v>13</v>
      </c>
      <c r="E73" s="50" t="s">
        <v>9</v>
      </c>
      <c r="F73" s="52" t="s">
        <v>31</v>
      </c>
      <c r="G73" s="46" t="s">
        <v>32</v>
      </c>
      <c r="H73" s="46" t="s">
        <v>37</v>
      </c>
      <c r="I73" s="46" t="s">
        <v>10</v>
      </c>
      <c r="J73" s="49">
        <v>70</v>
      </c>
      <c r="K73" s="29">
        <f>0</f>
        <v>0</v>
      </c>
      <c r="L73" s="28">
        <f t="shared" si="2"/>
        <v>0</v>
      </c>
      <c r="M73" s="27" t="str">
        <f t="shared" si="3"/>
        <v>OK</v>
      </c>
      <c r="N73" s="24"/>
      <c r="O73" s="24"/>
      <c r="P73" s="24"/>
      <c r="Q73" s="24"/>
      <c r="R73" s="26"/>
      <c r="S73" s="26"/>
      <c r="T73" s="26"/>
      <c r="U73" s="24"/>
      <c r="V73" s="24"/>
      <c r="W73" s="24"/>
      <c r="X73" s="24"/>
      <c r="Y73" s="24"/>
      <c r="Z73" s="24"/>
      <c r="AA73" s="24"/>
    </row>
    <row r="74" spans="1:27" ht="30" customHeight="1" x14ac:dyDescent="0.25">
      <c r="A74" s="79"/>
      <c r="B74" s="46">
        <v>71</v>
      </c>
      <c r="C74" s="76"/>
      <c r="D74" s="48" t="s">
        <v>161</v>
      </c>
      <c r="E74" s="50" t="s">
        <v>9</v>
      </c>
      <c r="F74" s="52" t="s">
        <v>31</v>
      </c>
      <c r="G74" s="46" t="s">
        <v>32</v>
      </c>
      <c r="H74" s="46" t="s">
        <v>37</v>
      </c>
      <c r="I74" s="46" t="s">
        <v>10</v>
      </c>
      <c r="J74" s="49">
        <v>75</v>
      </c>
      <c r="K74" s="29">
        <f>0</f>
        <v>0</v>
      </c>
      <c r="L74" s="28">
        <f t="shared" si="2"/>
        <v>0</v>
      </c>
      <c r="M74" s="27" t="str">
        <f t="shared" si="3"/>
        <v>OK</v>
      </c>
      <c r="N74" s="24"/>
      <c r="O74" s="24"/>
      <c r="P74" s="24"/>
      <c r="Q74" s="24"/>
      <c r="R74" s="26"/>
      <c r="S74" s="26"/>
      <c r="T74" s="26"/>
      <c r="U74" s="24"/>
      <c r="V74" s="24"/>
      <c r="W74" s="24"/>
      <c r="X74" s="24"/>
      <c r="Y74" s="24"/>
      <c r="Z74" s="24"/>
      <c r="AA74" s="24"/>
    </row>
    <row r="75" spans="1:27" ht="30" customHeight="1" x14ac:dyDescent="0.25">
      <c r="A75" s="79"/>
      <c r="B75" s="46">
        <v>72</v>
      </c>
      <c r="C75" s="76"/>
      <c r="D75" s="48" t="s">
        <v>14</v>
      </c>
      <c r="E75" s="50" t="s">
        <v>9</v>
      </c>
      <c r="F75" s="52" t="s">
        <v>31</v>
      </c>
      <c r="G75" s="46" t="s">
        <v>32</v>
      </c>
      <c r="H75" s="46" t="s">
        <v>37</v>
      </c>
      <c r="I75" s="46" t="s">
        <v>10</v>
      </c>
      <c r="J75" s="49">
        <v>80</v>
      </c>
      <c r="K75" s="29">
        <f>0</f>
        <v>0</v>
      </c>
      <c r="L75" s="28">
        <f t="shared" si="2"/>
        <v>0</v>
      </c>
      <c r="M75" s="27" t="str">
        <f t="shared" si="3"/>
        <v>OK</v>
      </c>
      <c r="N75" s="24"/>
      <c r="O75" s="24"/>
      <c r="P75" s="24"/>
      <c r="Q75" s="24"/>
      <c r="R75" s="26"/>
      <c r="S75" s="26"/>
      <c r="T75" s="26"/>
      <c r="U75" s="24"/>
      <c r="V75" s="24"/>
      <c r="W75" s="24"/>
      <c r="X75" s="24"/>
      <c r="Y75" s="24"/>
      <c r="Z75" s="24"/>
      <c r="AA75" s="24"/>
    </row>
    <row r="76" spans="1:27" ht="30" customHeight="1" x14ac:dyDescent="0.25">
      <c r="A76" s="79"/>
      <c r="B76" s="46">
        <v>73</v>
      </c>
      <c r="C76" s="76"/>
      <c r="D76" s="48" t="s">
        <v>162</v>
      </c>
      <c r="E76" s="50" t="s">
        <v>9</v>
      </c>
      <c r="F76" s="52" t="s">
        <v>31</v>
      </c>
      <c r="G76" s="46" t="s">
        <v>32</v>
      </c>
      <c r="H76" s="46" t="s">
        <v>9</v>
      </c>
      <c r="I76" s="46" t="s">
        <v>10</v>
      </c>
      <c r="J76" s="49">
        <v>150</v>
      </c>
      <c r="K76" s="29">
        <f>0</f>
        <v>0</v>
      </c>
      <c r="L76" s="28">
        <f t="shared" si="2"/>
        <v>0</v>
      </c>
      <c r="M76" s="27" t="str">
        <f t="shared" si="3"/>
        <v>OK</v>
      </c>
      <c r="N76" s="24"/>
      <c r="O76" s="24"/>
      <c r="P76" s="24"/>
      <c r="Q76" s="24"/>
      <c r="R76" s="26"/>
      <c r="S76" s="26"/>
      <c r="T76" s="26"/>
      <c r="U76" s="24"/>
      <c r="V76" s="24"/>
      <c r="W76" s="24"/>
      <c r="X76" s="24"/>
      <c r="Y76" s="24"/>
      <c r="Z76" s="24"/>
      <c r="AA76" s="24"/>
    </row>
    <row r="77" spans="1:27" ht="30" customHeight="1" x14ac:dyDescent="0.25">
      <c r="A77" s="79"/>
      <c r="B77" s="46">
        <v>74</v>
      </c>
      <c r="C77" s="76"/>
      <c r="D77" s="48" t="s">
        <v>33</v>
      </c>
      <c r="E77" s="50" t="s">
        <v>9</v>
      </c>
      <c r="F77" s="52" t="s">
        <v>31</v>
      </c>
      <c r="G77" s="46" t="s">
        <v>32</v>
      </c>
      <c r="H77" s="46" t="s">
        <v>9</v>
      </c>
      <c r="I77" s="46" t="s">
        <v>10</v>
      </c>
      <c r="J77" s="49">
        <v>150</v>
      </c>
      <c r="K77" s="29">
        <f>0</f>
        <v>0</v>
      </c>
      <c r="L77" s="28">
        <f t="shared" si="2"/>
        <v>0</v>
      </c>
      <c r="M77" s="27" t="str">
        <f t="shared" si="3"/>
        <v>OK</v>
      </c>
      <c r="N77" s="24"/>
      <c r="O77" s="24"/>
      <c r="P77" s="24"/>
      <c r="Q77" s="24"/>
      <c r="R77" s="26"/>
      <c r="S77" s="26"/>
      <c r="T77" s="26"/>
      <c r="U77" s="24"/>
      <c r="V77" s="24"/>
      <c r="W77" s="24"/>
      <c r="X77" s="24"/>
      <c r="Y77" s="24"/>
      <c r="Z77" s="24"/>
      <c r="AA77" s="24"/>
    </row>
    <row r="78" spans="1:27" ht="30" customHeight="1" x14ac:dyDescent="0.25">
      <c r="A78" s="80"/>
      <c r="B78" s="46">
        <v>75</v>
      </c>
      <c r="C78" s="77"/>
      <c r="D78" s="48" t="s">
        <v>170</v>
      </c>
      <c r="E78" s="50" t="s">
        <v>9</v>
      </c>
      <c r="F78" s="52" t="s">
        <v>31</v>
      </c>
      <c r="G78" s="46" t="s">
        <v>32</v>
      </c>
      <c r="H78" s="46" t="s">
        <v>9</v>
      </c>
      <c r="I78" s="46" t="s">
        <v>10</v>
      </c>
      <c r="J78" s="49">
        <v>300</v>
      </c>
      <c r="K78" s="29">
        <f>0</f>
        <v>0</v>
      </c>
      <c r="L78" s="28">
        <f t="shared" si="2"/>
        <v>0</v>
      </c>
      <c r="M78" s="27" t="str">
        <f t="shared" si="3"/>
        <v>OK</v>
      </c>
      <c r="N78" s="24"/>
      <c r="O78" s="24"/>
      <c r="P78" s="24"/>
      <c r="Q78" s="24"/>
      <c r="R78" s="26"/>
      <c r="S78" s="26"/>
      <c r="T78" s="26"/>
      <c r="U78" s="24"/>
      <c r="V78" s="24"/>
      <c r="W78" s="24"/>
      <c r="X78" s="24"/>
      <c r="Y78" s="24"/>
      <c r="Z78" s="24"/>
      <c r="AA78" s="24"/>
    </row>
    <row r="79" spans="1:27" ht="30" customHeight="1" x14ac:dyDescent="0.25">
      <c r="A79" s="68" t="s">
        <v>171</v>
      </c>
      <c r="B79" s="39">
        <v>76</v>
      </c>
      <c r="C79" s="65" t="s">
        <v>36</v>
      </c>
      <c r="D79" s="36" t="s">
        <v>8</v>
      </c>
      <c r="E79" s="43" t="s">
        <v>9</v>
      </c>
      <c r="F79" s="45" t="s">
        <v>31</v>
      </c>
      <c r="G79" s="39" t="s">
        <v>32</v>
      </c>
      <c r="H79" s="39" t="s">
        <v>9</v>
      </c>
      <c r="I79" s="39" t="s">
        <v>10</v>
      </c>
      <c r="J79" s="38">
        <v>1001</v>
      </c>
      <c r="K79" s="29">
        <f>0</f>
        <v>0</v>
      </c>
      <c r="L79" s="28">
        <f t="shared" si="2"/>
        <v>0</v>
      </c>
      <c r="M79" s="27" t="str">
        <f t="shared" si="3"/>
        <v>OK</v>
      </c>
      <c r="N79" s="24"/>
      <c r="O79" s="24"/>
      <c r="P79" s="24"/>
      <c r="Q79" s="24"/>
      <c r="R79" s="26"/>
      <c r="S79" s="26"/>
      <c r="T79" s="26"/>
      <c r="U79" s="24"/>
      <c r="V79" s="24"/>
      <c r="W79" s="24"/>
      <c r="X79" s="24"/>
      <c r="Y79" s="24"/>
      <c r="Z79" s="24"/>
      <c r="AA79" s="24"/>
    </row>
    <row r="80" spans="1:27" ht="30" customHeight="1" x14ac:dyDescent="0.25">
      <c r="A80" s="69"/>
      <c r="B80" s="39">
        <v>77</v>
      </c>
      <c r="C80" s="66"/>
      <c r="D80" s="36" t="s">
        <v>13</v>
      </c>
      <c r="E80" s="43" t="s">
        <v>9</v>
      </c>
      <c r="F80" s="45" t="s">
        <v>31</v>
      </c>
      <c r="G80" s="39" t="s">
        <v>32</v>
      </c>
      <c r="H80" s="39" t="s">
        <v>37</v>
      </c>
      <c r="I80" s="39" t="s">
        <v>10</v>
      </c>
      <c r="J80" s="38">
        <v>130</v>
      </c>
      <c r="K80" s="29">
        <f>0</f>
        <v>0</v>
      </c>
      <c r="L80" s="28">
        <f t="shared" si="2"/>
        <v>0</v>
      </c>
      <c r="M80" s="27" t="str">
        <f t="shared" si="3"/>
        <v>OK</v>
      </c>
      <c r="N80" s="24"/>
      <c r="O80" s="24"/>
      <c r="P80" s="24"/>
      <c r="Q80" s="24"/>
      <c r="R80" s="26"/>
      <c r="S80" s="26"/>
      <c r="T80" s="26"/>
      <c r="U80" s="24"/>
      <c r="V80" s="24"/>
      <c r="W80" s="24"/>
      <c r="X80" s="24"/>
      <c r="Y80" s="24"/>
      <c r="Z80" s="24"/>
      <c r="AA80" s="24"/>
    </row>
    <row r="81" spans="1:27" ht="30" customHeight="1" x14ac:dyDescent="0.25">
      <c r="A81" s="70"/>
      <c r="B81" s="39">
        <v>78</v>
      </c>
      <c r="C81" s="67"/>
      <c r="D81" s="36" t="s">
        <v>162</v>
      </c>
      <c r="E81" s="43" t="s">
        <v>9</v>
      </c>
      <c r="F81" s="45" t="s">
        <v>31</v>
      </c>
      <c r="G81" s="39" t="s">
        <v>32</v>
      </c>
      <c r="H81" s="39" t="s">
        <v>9</v>
      </c>
      <c r="I81" s="39" t="s">
        <v>10</v>
      </c>
      <c r="J81" s="38">
        <v>200</v>
      </c>
      <c r="K81" s="29">
        <f>0</f>
        <v>0</v>
      </c>
      <c r="L81" s="28">
        <f t="shared" si="2"/>
        <v>0</v>
      </c>
      <c r="M81" s="27" t="str">
        <f t="shared" si="3"/>
        <v>OK</v>
      </c>
      <c r="N81" s="24"/>
      <c r="O81" s="24"/>
      <c r="P81" s="24"/>
      <c r="Q81" s="24"/>
      <c r="R81" s="26"/>
      <c r="S81" s="26"/>
      <c r="T81" s="26"/>
      <c r="U81" s="24"/>
      <c r="V81" s="24"/>
      <c r="W81" s="24"/>
      <c r="X81" s="24"/>
      <c r="Y81" s="24"/>
      <c r="Z81" s="24"/>
      <c r="AA81" s="24"/>
    </row>
    <row r="82" spans="1:27" ht="15.75" thickBot="1" x14ac:dyDescent="0.3">
      <c r="K82" s="4">
        <f>SUM(K4:K81)</f>
        <v>76</v>
      </c>
      <c r="N82" s="32">
        <f t="shared" ref="N82:AA82" si="4">SUMPRODUCT($J$4:$J$81,N4:N81)</f>
        <v>1750</v>
      </c>
      <c r="O82" s="32">
        <f t="shared" si="4"/>
        <v>0</v>
      </c>
      <c r="P82" s="32">
        <f t="shared" si="4"/>
        <v>0</v>
      </c>
      <c r="Q82" s="32">
        <f t="shared" si="4"/>
        <v>0</v>
      </c>
      <c r="R82" s="32">
        <f t="shared" si="4"/>
        <v>0</v>
      </c>
      <c r="S82" s="32">
        <f t="shared" si="4"/>
        <v>0</v>
      </c>
      <c r="T82" s="32">
        <f t="shared" si="4"/>
        <v>0</v>
      </c>
      <c r="U82" s="32">
        <f t="shared" si="4"/>
        <v>0</v>
      </c>
      <c r="V82" s="32">
        <f t="shared" si="4"/>
        <v>0</v>
      </c>
      <c r="W82" s="32">
        <f t="shared" si="4"/>
        <v>0</v>
      </c>
      <c r="X82" s="32">
        <f t="shared" si="4"/>
        <v>0</v>
      </c>
      <c r="Y82" s="32">
        <f t="shared" si="4"/>
        <v>0</v>
      </c>
      <c r="Z82" s="32">
        <f t="shared" si="4"/>
        <v>0</v>
      </c>
      <c r="AA82" s="32">
        <f t="shared" si="4"/>
        <v>0</v>
      </c>
    </row>
    <row r="83" spans="1:27" ht="15" x14ac:dyDescent="0.25">
      <c r="D83" s="33" t="s">
        <v>57</v>
      </c>
    </row>
    <row r="84" spans="1:27" ht="15" x14ac:dyDescent="0.25">
      <c r="D84" s="34" t="s">
        <v>58</v>
      </c>
    </row>
    <row r="85" spans="1:27" ht="15.75" thickBot="1" x14ac:dyDescent="0.3">
      <c r="D85" s="35" t="s">
        <v>59</v>
      </c>
    </row>
    <row r="86" spans="1:27" ht="15" x14ac:dyDescent="0.25"/>
    <row r="87" spans="1:27" ht="15" x14ac:dyDescent="0.25"/>
    <row r="88" spans="1:27" ht="15" x14ac:dyDescent="0.25"/>
    <row r="89" spans="1:27" ht="15" x14ac:dyDescent="0.25"/>
    <row r="90" spans="1:27" ht="15" x14ac:dyDescent="0.25"/>
    <row r="91" spans="1:27" ht="15" x14ac:dyDescent="0.25"/>
    <row r="92" spans="1:27" ht="15" x14ac:dyDescent="0.25"/>
  </sheetData>
  <mergeCells count="29">
    <mergeCell ref="A69:A78"/>
    <mergeCell ref="C69:C78"/>
    <mergeCell ref="A79:A81"/>
    <mergeCell ref="C79:C81"/>
    <mergeCell ref="A38:A48"/>
    <mergeCell ref="C38:C48"/>
    <mergeCell ref="A49:A59"/>
    <mergeCell ref="C49:C59"/>
    <mergeCell ref="A60:A68"/>
    <mergeCell ref="C60:C68"/>
    <mergeCell ref="W1:W2"/>
    <mergeCell ref="X1:X2"/>
    <mergeCell ref="Y1:Y2"/>
    <mergeCell ref="Z1:Z2"/>
    <mergeCell ref="AA1:AA2"/>
    <mergeCell ref="T1:T2"/>
    <mergeCell ref="U1:U2"/>
    <mergeCell ref="V1:V2"/>
    <mergeCell ref="A1:C1"/>
    <mergeCell ref="D1:J1"/>
    <mergeCell ref="K1:M1"/>
    <mergeCell ref="N1:N2"/>
    <mergeCell ref="O1:O2"/>
    <mergeCell ref="P1:P2"/>
    <mergeCell ref="A2:J2"/>
    <mergeCell ref="K2:M2"/>
    <mergeCell ref="Q1:Q2"/>
    <mergeCell ref="R1:R2"/>
    <mergeCell ref="S1:S2"/>
  </mergeCells>
  <conditionalFormatting sqref="M1 M3:M1048576">
    <cfRule type="cellIs" dxfId="9" priority="2" operator="equal">
      <formula>"ATENÇÃO"</formula>
    </cfRule>
  </conditionalFormatting>
  <conditionalFormatting sqref="N4:AA81">
    <cfRule type="cellIs" dxfId="8" priority="1" operator="greaterThan">
      <formula>0</formula>
    </cfRule>
  </conditionalFormatting>
  <pageMargins left="0.511811024" right="0.511811024" top="0.78740157499999996" bottom="0.78740157499999996" header="0.31496062000000002" footer="0.31496062000000002"/>
  <pageSetup paperSize="9" scale="60" orientation="landscape" r:id="rId1"/>
  <colBreaks count="1" manualBreakCount="1">
    <brk id="1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zoomScale="80" zoomScaleNormal="80" workbookViewId="0">
      <selection activeCell="K82" sqref="K82"/>
    </sheetView>
  </sheetViews>
  <sheetFormatPr defaultColWidth="9.7109375" defaultRowHeight="30" customHeight="1" x14ac:dyDescent="0.25"/>
  <cols>
    <col min="1" max="1" width="6.140625" style="1" customWidth="1"/>
    <col min="2" max="2" width="6.5703125" style="1" customWidth="1"/>
    <col min="3" max="3" width="37.85546875" style="1" customWidth="1"/>
    <col min="4" max="4" width="31.5703125" style="3" customWidth="1"/>
    <col min="5" max="5" width="16.140625" style="1" customWidth="1"/>
    <col min="6" max="7" width="8.5703125" style="1" customWidth="1"/>
    <col min="8" max="8" width="8.28515625" style="1" customWidth="1"/>
    <col min="9" max="9" width="12.7109375" style="1" customWidth="1"/>
    <col min="10" max="10" width="12.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9.950000000000003" customHeight="1" x14ac:dyDescent="0.25">
      <c r="A1" s="72" t="s">
        <v>56</v>
      </c>
      <c r="B1" s="73"/>
      <c r="C1" s="74"/>
      <c r="D1" s="59" t="s">
        <v>52</v>
      </c>
      <c r="E1" s="60"/>
      <c r="F1" s="60"/>
      <c r="G1" s="60"/>
      <c r="H1" s="60"/>
      <c r="I1" s="60"/>
      <c r="J1" s="61"/>
      <c r="K1" s="71" t="s">
        <v>53</v>
      </c>
      <c r="L1" s="71"/>
      <c r="M1" s="71"/>
      <c r="N1" s="57" t="s">
        <v>55</v>
      </c>
      <c r="O1" s="57" t="s">
        <v>55</v>
      </c>
      <c r="P1" s="57" t="s">
        <v>55</v>
      </c>
      <c r="Q1" s="57" t="s">
        <v>55</v>
      </c>
      <c r="R1" s="57" t="s">
        <v>55</v>
      </c>
      <c r="S1" s="57" t="s">
        <v>55</v>
      </c>
      <c r="T1" s="57" t="s">
        <v>55</v>
      </c>
      <c r="U1" s="57" t="s">
        <v>55</v>
      </c>
      <c r="V1" s="57" t="s">
        <v>55</v>
      </c>
      <c r="W1" s="57" t="s">
        <v>55</v>
      </c>
      <c r="X1" s="57" t="s">
        <v>55</v>
      </c>
      <c r="Y1" s="57" t="s">
        <v>55</v>
      </c>
      <c r="Z1" s="57" t="s">
        <v>55</v>
      </c>
      <c r="AA1" s="57" t="s">
        <v>55</v>
      </c>
    </row>
    <row r="2" spans="1:27" ht="24.95" customHeight="1" x14ac:dyDescent="0.25">
      <c r="A2" s="59" t="s">
        <v>174</v>
      </c>
      <c r="B2" s="60"/>
      <c r="C2" s="60"/>
      <c r="D2" s="60"/>
      <c r="E2" s="60"/>
      <c r="F2" s="60"/>
      <c r="G2" s="60"/>
      <c r="H2" s="60"/>
      <c r="I2" s="60"/>
      <c r="J2" s="61"/>
      <c r="K2" s="62" t="s">
        <v>66</v>
      </c>
      <c r="L2" s="63"/>
      <c r="M2" s="64"/>
      <c r="N2" s="58"/>
      <c r="O2" s="58"/>
      <c r="P2" s="58"/>
      <c r="Q2" s="58"/>
      <c r="R2" s="58"/>
      <c r="S2" s="58"/>
      <c r="T2" s="58"/>
      <c r="U2" s="58"/>
      <c r="V2" s="58"/>
      <c r="W2" s="58"/>
      <c r="X2" s="58"/>
      <c r="Y2" s="58"/>
      <c r="Z2" s="58"/>
      <c r="AA2" s="58"/>
    </row>
    <row r="3" spans="1:27" s="3" customFormat="1" ht="30" customHeight="1" x14ac:dyDescent="0.2">
      <c r="A3" s="7" t="s">
        <v>3</v>
      </c>
      <c r="B3" s="7" t="s">
        <v>60</v>
      </c>
      <c r="C3" s="7" t="s">
        <v>61</v>
      </c>
      <c r="D3" s="8" t="s">
        <v>62</v>
      </c>
      <c r="E3" s="8" t="s">
        <v>63</v>
      </c>
      <c r="F3" s="8" t="s">
        <v>21</v>
      </c>
      <c r="G3" s="8" t="s">
        <v>22</v>
      </c>
      <c r="H3" s="8" t="s">
        <v>64</v>
      </c>
      <c r="I3" s="8" t="s">
        <v>65</v>
      </c>
      <c r="J3" s="9" t="s">
        <v>54</v>
      </c>
      <c r="K3" s="10" t="s">
        <v>4</v>
      </c>
      <c r="L3" s="11" t="s">
        <v>0</v>
      </c>
      <c r="M3" s="7" t="s">
        <v>2</v>
      </c>
      <c r="N3" s="25" t="s">
        <v>1</v>
      </c>
      <c r="O3" s="25" t="s">
        <v>1</v>
      </c>
      <c r="P3" s="25" t="s">
        <v>1</v>
      </c>
      <c r="Q3" s="25" t="s">
        <v>1</v>
      </c>
      <c r="R3" s="25" t="s">
        <v>1</v>
      </c>
      <c r="S3" s="25" t="s">
        <v>1</v>
      </c>
      <c r="T3" s="25" t="s">
        <v>1</v>
      </c>
      <c r="U3" s="25" t="s">
        <v>1</v>
      </c>
      <c r="V3" s="25" t="s">
        <v>1</v>
      </c>
      <c r="W3" s="25" t="s">
        <v>1</v>
      </c>
      <c r="X3" s="25" t="s">
        <v>1</v>
      </c>
      <c r="Y3" s="25" t="s">
        <v>1</v>
      </c>
      <c r="Z3" s="25" t="s">
        <v>1</v>
      </c>
      <c r="AA3" s="25" t="s">
        <v>1</v>
      </c>
    </row>
    <row r="4" spans="1:27" ht="30" customHeight="1" x14ac:dyDescent="0.25">
      <c r="A4" s="39">
        <v>1</v>
      </c>
      <c r="B4" s="39">
        <v>1</v>
      </c>
      <c r="C4" s="37" t="s">
        <v>67</v>
      </c>
      <c r="D4" s="36" t="s">
        <v>68</v>
      </c>
      <c r="E4" s="37" t="s">
        <v>69</v>
      </c>
      <c r="F4" s="37" t="s">
        <v>23</v>
      </c>
      <c r="G4" s="37" t="s">
        <v>70</v>
      </c>
      <c r="H4" s="37" t="s">
        <v>6</v>
      </c>
      <c r="I4" s="37" t="s">
        <v>7</v>
      </c>
      <c r="J4" s="38">
        <v>1670</v>
      </c>
      <c r="K4" s="29">
        <f>0</f>
        <v>0</v>
      </c>
      <c r="L4" s="28">
        <f>K4-SUM(N4:AA4)</f>
        <v>0</v>
      </c>
      <c r="M4" s="27" t="str">
        <f>IF(L4&lt;0,"ATENÇÃO","OK")</f>
        <v>OK</v>
      </c>
      <c r="N4" s="24"/>
      <c r="O4" s="24"/>
      <c r="P4" s="24"/>
      <c r="Q4" s="24"/>
      <c r="R4" s="26"/>
      <c r="S4" s="26"/>
      <c r="T4" s="26"/>
      <c r="U4" s="24"/>
      <c r="V4" s="24"/>
      <c r="W4" s="24"/>
      <c r="X4" s="24"/>
      <c r="Y4" s="24"/>
      <c r="Z4" s="24"/>
      <c r="AA4" s="24"/>
    </row>
    <row r="5" spans="1:27" ht="30" customHeight="1" x14ac:dyDescent="0.25">
      <c r="A5" s="46">
        <v>2</v>
      </c>
      <c r="B5" s="46">
        <v>2</v>
      </c>
      <c r="C5" s="47" t="s">
        <v>71</v>
      </c>
      <c r="D5" s="48" t="s">
        <v>72</v>
      </c>
      <c r="E5" s="47" t="s">
        <v>73</v>
      </c>
      <c r="F5" s="47" t="s">
        <v>23</v>
      </c>
      <c r="G5" s="47" t="s">
        <v>70</v>
      </c>
      <c r="H5" s="47" t="s">
        <v>6</v>
      </c>
      <c r="I5" s="47" t="s">
        <v>7</v>
      </c>
      <c r="J5" s="49">
        <v>1651.67</v>
      </c>
      <c r="K5" s="29">
        <f>0</f>
        <v>0</v>
      </c>
      <c r="L5" s="28">
        <f t="shared" ref="L5:L68" si="0">K5-SUM(N5:AA5)</f>
        <v>0</v>
      </c>
      <c r="M5" s="27" t="str">
        <f t="shared" ref="M5:M68" si="1">IF(L5&lt;0,"ATENÇÃO","OK")</f>
        <v>OK</v>
      </c>
      <c r="N5" s="24"/>
      <c r="O5" s="24"/>
      <c r="P5" s="24"/>
      <c r="Q5" s="24"/>
      <c r="R5" s="26"/>
      <c r="S5" s="26"/>
      <c r="T5" s="26"/>
      <c r="U5" s="24"/>
      <c r="V5" s="24"/>
      <c r="W5" s="24"/>
      <c r="X5" s="24"/>
      <c r="Y5" s="24"/>
      <c r="Z5" s="24"/>
      <c r="AA5" s="24"/>
    </row>
    <row r="6" spans="1:27" ht="30" customHeight="1" x14ac:dyDescent="0.25">
      <c r="A6" s="39">
        <v>3</v>
      </c>
      <c r="B6" s="39">
        <v>3</v>
      </c>
      <c r="C6" s="37" t="s">
        <v>67</v>
      </c>
      <c r="D6" s="36" t="s">
        <v>74</v>
      </c>
      <c r="E6" s="37" t="s">
        <v>75</v>
      </c>
      <c r="F6" s="37" t="s">
        <v>23</v>
      </c>
      <c r="G6" s="37" t="s">
        <v>76</v>
      </c>
      <c r="H6" s="37" t="s">
        <v>6</v>
      </c>
      <c r="I6" s="37" t="s">
        <v>7</v>
      </c>
      <c r="J6" s="38">
        <v>1802</v>
      </c>
      <c r="K6" s="29">
        <f>0</f>
        <v>0</v>
      </c>
      <c r="L6" s="28">
        <f t="shared" si="0"/>
        <v>0</v>
      </c>
      <c r="M6" s="27" t="str">
        <f t="shared" si="1"/>
        <v>OK</v>
      </c>
      <c r="N6" s="24"/>
      <c r="O6" s="24"/>
      <c r="P6" s="24"/>
      <c r="Q6" s="24"/>
      <c r="R6" s="26"/>
      <c r="S6" s="26"/>
      <c r="T6" s="26"/>
      <c r="U6" s="24"/>
      <c r="V6" s="24"/>
      <c r="W6" s="24"/>
      <c r="X6" s="24"/>
      <c r="Y6" s="24"/>
      <c r="Z6" s="24"/>
      <c r="AA6" s="24"/>
    </row>
    <row r="7" spans="1:27" ht="30" customHeight="1" x14ac:dyDescent="0.25">
      <c r="A7" s="46">
        <v>4</v>
      </c>
      <c r="B7" s="46">
        <v>4</v>
      </c>
      <c r="C7" s="47" t="s">
        <v>71</v>
      </c>
      <c r="D7" s="48" t="s">
        <v>77</v>
      </c>
      <c r="E7" s="47" t="s">
        <v>78</v>
      </c>
      <c r="F7" s="47" t="s">
        <v>23</v>
      </c>
      <c r="G7" s="47" t="s">
        <v>79</v>
      </c>
      <c r="H7" s="47" t="s">
        <v>6</v>
      </c>
      <c r="I7" s="47" t="s">
        <v>7</v>
      </c>
      <c r="J7" s="49">
        <v>1800</v>
      </c>
      <c r="K7" s="29">
        <f>2</f>
        <v>2</v>
      </c>
      <c r="L7" s="28">
        <f t="shared" si="0"/>
        <v>2</v>
      </c>
      <c r="M7" s="27" t="str">
        <f t="shared" si="1"/>
        <v>OK</v>
      </c>
      <c r="N7" s="24"/>
      <c r="O7" s="24"/>
      <c r="P7" s="24"/>
      <c r="Q7" s="24"/>
      <c r="R7" s="26"/>
      <c r="S7" s="26"/>
      <c r="T7" s="26"/>
      <c r="U7" s="24"/>
      <c r="V7" s="24"/>
      <c r="W7" s="24"/>
      <c r="X7" s="24"/>
      <c r="Y7" s="24"/>
      <c r="Z7" s="24"/>
      <c r="AA7" s="24"/>
    </row>
    <row r="8" spans="1:27" ht="30" customHeight="1" x14ac:dyDescent="0.25">
      <c r="A8" s="39">
        <v>5</v>
      </c>
      <c r="B8" s="39">
        <v>5</v>
      </c>
      <c r="C8" s="37" t="s">
        <v>67</v>
      </c>
      <c r="D8" s="36" t="s">
        <v>80</v>
      </c>
      <c r="E8" s="37" t="s">
        <v>81</v>
      </c>
      <c r="F8" s="37" t="s">
        <v>23</v>
      </c>
      <c r="G8" s="37" t="s">
        <v>82</v>
      </c>
      <c r="H8" s="37" t="s">
        <v>6</v>
      </c>
      <c r="I8" s="37" t="s">
        <v>7</v>
      </c>
      <c r="J8" s="38">
        <v>2686</v>
      </c>
      <c r="K8" s="29">
        <f>0</f>
        <v>0</v>
      </c>
      <c r="L8" s="28">
        <f t="shared" si="0"/>
        <v>0</v>
      </c>
      <c r="M8" s="27" t="str">
        <f t="shared" si="1"/>
        <v>OK</v>
      </c>
      <c r="N8" s="24"/>
      <c r="O8" s="24"/>
      <c r="P8" s="24"/>
      <c r="Q8" s="24"/>
      <c r="R8" s="26"/>
      <c r="S8" s="26"/>
      <c r="T8" s="26"/>
      <c r="U8" s="24"/>
      <c r="V8" s="24"/>
      <c r="W8" s="24"/>
      <c r="X8" s="24"/>
      <c r="Y8" s="24"/>
      <c r="Z8" s="24"/>
      <c r="AA8" s="24"/>
    </row>
    <row r="9" spans="1:27" ht="30" customHeight="1" x14ac:dyDescent="0.25">
      <c r="A9" s="46">
        <v>6</v>
      </c>
      <c r="B9" s="46">
        <v>6</v>
      </c>
      <c r="C9" s="47" t="s">
        <v>71</v>
      </c>
      <c r="D9" s="48" t="s">
        <v>83</v>
      </c>
      <c r="E9" s="47" t="s">
        <v>84</v>
      </c>
      <c r="F9" s="47" t="s">
        <v>23</v>
      </c>
      <c r="G9" s="47" t="s">
        <v>24</v>
      </c>
      <c r="H9" s="47" t="s">
        <v>6</v>
      </c>
      <c r="I9" s="47" t="s">
        <v>7</v>
      </c>
      <c r="J9" s="49">
        <v>2821.51</v>
      </c>
      <c r="K9" s="29">
        <f>0</f>
        <v>0</v>
      </c>
      <c r="L9" s="28">
        <f t="shared" si="0"/>
        <v>0</v>
      </c>
      <c r="M9" s="27" t="str">
        <f t="shared" si="1"/>
        <v>OK</v>
      </c>
      <c r="N9" s="24"/>
      <c r="O9" s="24"/>
      <c r="P9" s="24"/>
      <c r="Q9" s="24"/>
      <c r="R9" s="26"/>
      <c r="S9" s="26"/>
      <c r="T9" s="26"/>
      <c r="U9" s="24"/>
      <c r="V9" s="24"/>
      <c r="W9" s="24"/>
      <c r="X9" s="24"/>
      <c r="Y9" s="24"/>
      <c r="Z9" s="24"/>
      <c r="AA9" s="24"/>
    </row>
    <row r="10" spans="1:27" ht="30" customHeight="1" x14ac:dyDescent="0.25">
      <c r="A10" s="39">
        <v>7</v>
      </c>
      <c r="B10" s="39">
        <v>7</v>
      </c>
      <c r="C10" s="37" t="s">
        <v>67</v>
      </c>
      <c r="D10" s="36" t="s">
        <v>85</v>
      </c>
      <c r="E10" s="37" t="s">
        <v>86</v>
      </c>
      <c r="F10" s="37" t="s">
        <v>23</v>
      </c>
      <c r="G10" s="37" t="s">
        <v>24</v>
      </c>
      <c r="H10" s="37" t="s">
        <v>6</v>
      </c>
      <c r="I10" s="37" t="s">
        <v>7</v>
      </c>
      <c r="J10" s="38">
        <v>7446</v>
      </c>
      <c r="K10" s="29">
        <f>0</f>
        <v>0</v>
      </c>
      <c r="L10" s="28">
        <f t="shared" si="0"/>
        <v>0</v>
      </c>
      <c r="M10" s="27" t="str">
        <f t="shared" si="1"/>
        <v>OK</v>
      </c>
      <c r="N10" s="24"/>
      <c r="O10" s="24"/>
      <c r="P10" s="24"/>
      <c r="Q10" s="24"/>
      <c r="R10" s="26"/>
      <c r="S10" s="26"/>
      <c r="T10" s="26"/>
      <c r="U10" s="24"/>
      <c r="V10" s="24"/>
      <c r="W10" s="24"/>
      <c r="X10" s="24"/>
      <c r="Y10" s="24"/>
      <c r="Z10" s="24"/>
      <c r="AA10" s="24"/>
    </row>
    <row r="11" spans="1:27" ht="30" customHeight="1" x14ac:dyDescent="0.25">
      <c r="A11" s="46">
        <v>8</v>
      </c>
      <c r="B11" s="46">
        <v>8</v>
      </c>
      <c r="C11" s="47" t="s">
        <v>67</v>
      </c>
      <c r="D11" s="48" t="s">
        <v>87</v>
      </c>
      <c r="E11" s="47" t="s">
        <v>86</v>
      </c>
      <c r="F11" s="47" t="s">
        <v>23</v>
      </c>
      <c r="G11" s="47" t="s">
        <v>24</v>
      </c>
      <c r="H11" s="47" t="s">
        <v>6</v>
      </c>
      <c r="I11" s="47" t="s">
        <v>7</v>
      </c>
      <c r="J11" s="49">
        <v>7375</v>
      </c>
      <c r="K11" s="29">
        <f>0</f>
        <v>0</v>
      </c>
      <c r="L11" s="28">
        <f t="shared" si="0"/>
        <v>0</v>
      </c>
      <c r="M11" s="27" t="str">
        <f t="shared" si="1"/>
        <v>OK</v>
      </c>
      <c r="N11" s="24"/>
      <c r="O11" s="24"/>
      <c r="P11" s="24"/>
      <c r="Q11" s="24"/>
      <c r="R11" s="26"/>
      <c r="S11" s="26"/>
      <c r="T11" s="26"/>
      <c r="U11" s="24"/>
      <c r="V11" s="24"/>
      <c r="W11" s="24"/>
      <c r="X11" s="24"/>
      <c r="Y11" s="24"/>
      <c r="Z11" s="24"/>
      <c r="AA11" s="24"/>
    </row>
    <row r="12" spans="1:27" ht="30" customHeight="1" x14ac:dyDescent="0.25">
      <c r="A12" s="39">
        <v>9</v>
      </c>
      <c r="B12" s="39">
        <v>9</v>
      </c>
      <c r="C12" s="37" t="s">
        <v>88</v>
      </c>
      <c r="D12" s="36" t="s">
        <v>89</v>
      </c>
      <c r="E12" s="37" t="s">
        <v>90</v>
      </c>
      <c r="F12" s="37" t="s">
        <v>23</v>
      </c>
      <c r="G12" s="37" t="s">
        <v>25</v>
      </c>
      <c r="H12" s="37" t="s">
        <v>6</v>
      </c>
      <c r="I12" s="37" t="s">
        <v>7</v>
      </c>
      <c r="J12" s="38">
        <v>6213.51</v>
      </c>
      <c r="K12" s="29">
        <f>0</f>
        <v>0</v>
      </c>
      <c r="L12" s="28">
        <f t="shared" si="0"/>
        <v>0</v>
      </c>
      <c r="M12" s="27" t="str">
        <f t="shared" si="1"/>
        <v>OK</v>
      </c>
      <c r="N12" s="24"/>
      <c r="O12" s="24"/>
      <c r="P12" s="24"/>
      <c r="Q12" s="24"/>
      <c r="R12" s="30"/>
      <c r="S12" s="26"/>
      <c r="T12" s="26"/>
      <c r="U12" s="24"/>
      <c r="V12" s="24"/>
      <c r="W12" s="24"/>
      <c r="X12" s="24"/>
      <c r="Y12" s="24"/>
      <c r="Z12" s="24"/>
      <c r="AA12" s="24"/>
    </row>
    <row r="13" spans="1:27" ht="30" customHeight="1" x14ac:dyDescent="0.25">
      <c r="A13" s="46">
        <v>10</v>
      </c>
      <c r="B13" s="46">
        <v>10</v>
      </c>
      <c r="C13" s="47" t="s">
        <v>67</v>
      </c>
      <c r="D13" s="48" t="s">
        <v>91</v>
      </c>
      <c r="E13" s="47" t="s">
        <v>92</v>
      </c>
      <c r="F13" s="47" t="s">
        <v>23</v>
      </c>
      <c r="G13" s="47" t="s">
        <v>25</v>
      </c>
      <c r="H13" s="47" t="s">
        <v>6</v>
      </c>
      <c r="I13" s="47" t="s">
        <v>7</v>
      </c>
      <c r="J13" s="49">
        <v>6689.61</v>
      </c>
      <c r="K13" s="29">
        <f>0</f>
        <v>0</v>
      </c>
      <c r="L13" s="28">
        <f t="shared" si="0"/>
        <v>0</v>
      </c>
      <c r="M13" s="27" t="str">
        <f t="shared" si="1"/>
        <v>OK</v>
      </c>
      <c r="N13" s="24"/>
      <c r="O13" s="24"/>
      <c r="P13" s="24"/>
      <c r="Q13" s="24"/>
      <c r="R13" s="26"/>
      <c r="S13" s="26"/>
      <c r="T13" s="26"/>
      <c r="U13" s="24"/>
      <c r="V13" s="24"/>
      <c r="W13" s="24"/>
      <c r="X13" s="24"/>
      <c r="Y13" s="24"/>
      <c r="Z13" s="24"/>
      <c r="AA13" s="24"/>
    </row>
    <row r="14" spans="1:27" ht="30" customHeight="1" x14ac:dyDescent="0.25">
      <c r="A14" s="39">
        <v>11</v>
      </c>
      <c r="B14" s="39">
        <v>11</v>
      </c>
      <c r="C14" s="37" t="s">
        <v>88</v>
      </c>
      <c r="D14" s="36" t="s">
        <v>93</v>
      </c>
      <c r="E14" s="37" t="s">
        <v>94</v>
      </c>
      <c r="F14" s="39" t="s">
        <v>23</v>
      </c>
      <c r="G14" s="37" t="s">
        <v>25</v>
      </c>
      <c r="H14" s="39" t="s">
        <v>6</v>
      </c>
      <c r="I14" s="37" t="s">
        <v>7</v>
      </c>
      <c r="J14" s="38">
        <v>3445.06</v>
      </c>
      <c r="K14" s="29">
        <f>8</f>
        <v>8</v>
      </c>
      <c r="L14" s="28">
        <f t="shared" si="0"/>
        <v>8</v>
      </c>
      <c r="M14" s="27" t="str">
        <f t="shared" si="1"/>
        <v>OK</v>
      </c>
      <c r="N14" s="24"/>
      <c r="O14" s="24"/>
      <c r="P14" s="24"/>
      <c r="Q14" s="24"/>
      <c r="R14" s="26"/>
      <c r="S14" s="26"/>
      <c r="T14" s="26"/>
      <c r="U14" s="24"/>
      <c r="V14" s="24"/>
      <c r="W14" s="24"/>
      <c r="X14" s="24"/>
      <c r="Y14" s="24"/>
      <c r="Z14" s="24"/>
      <c r="AA14" s="24"/>
    </row>
    <row r="15" spans="1:27" ht="30" customHeight="1" x14ac:dyDescent="0.25">
      <c r="A15" s="46">
        <v>12</v>
      </c>
      <c r="B15" s="46">
        <v>12</v>
      </c>
      <c r="C15" s="47" t="s">
        <v>88</v>
      </c>
      <c r="D15" s="48" t="s">
        <v>95</v>
      </c>
      <c r="E15" s="47" t="s">
        <v>96</v>
      </c>
      <c r="F15" s="46" t="s">
        <v>23</v>
      </c>
      <c r="G15" s="46" t="s">
        <v>25</v>
      </c>
      <c r="H15" s="46" t="s">
        <v>6</v>
      </c>
      <c r="I15" s="47" t="s">
        <v>7</v>
      </c>
      <c r="J15" s="49">
        <v>3617.48</v>
      </c>
      <c r="K15" s="29">
        <f>0</f>
        <v>0</v>
      </c>
      <c r="L15" s="28">
        <f t="shared" si="0"/>
        <v>0</v>
      </c>
      <c r="M15" s="27" t="str">
        <f t="shared" si="1"/>
        <v>OK</v>
      </c>
      <c r="N15" s="24"/>
      <c r="O15" s="24"/>
      <c r="P15" s="24"/>
      <c r="Q15" s="24"/>
      <c r="R15" s="26"/>
      <c r="S15" s="26"/>
      <c r="T15" s="26"/>
      <c r="U15" s="24"/>
      <c r="V15" s="24"/>
      <c r="W15" s="24"/>
      <c r="X15" s="24"/>
      <c r="Y15" s="24"/>
      <c r="Z15" s="24"/>
      <c r="AA15" s="24"/>
    </row>
    <row r="16" spans="1:27" ht="30" customHeight="1" x14ac:dyDescent="0.25">
      <c r="A16" s="39">
        <v>13</v>
      </c>
      <c r="B16" s="39">
        <v>13</v>
      </c>
      <c r="C16" s="37" t="s">
        <v>97</v>
      </c>
      <c r="D16" s="36" t="s">
        <v>98</v>
      </c>
      <c r="E16" s="37" t="s">
        <v>99</v>
      </c>
      <c r="F16" s="39" t="s">
        <v>23</v>
      </c>
      <c r="G16" s="39" t="s">
        <v>25</v>
      </c>
      <c r="H16" s="39" t="s">
        <v>6</v>
      </c>
      <c r="I16" s="37" t="s">
        <v>7</v>
      </c>
      <c r="J16" s="38">
        <v>7453.33</v>
      </c>
      <c r="K16" s="29">
        <f>0</f>
        <v>0</v>
      </c>
      <c r="L16" s="28">
        <f t="shared" si="0"/>
        <v>0</v>
      </c>
      <c r="M16" s="27" t="str">
        <f t="shared" si="1"/>
        <v>OK</v>
      </c>
      <c r="N16" s="24"/>
      <c r="O16" s="24"/>
      <c r="P16" s="24"/>
      <c r="Q16" s="24"/>
      <c r="R16" s="26"/>
      <c r="S16" s="26"/>
      <c r="T16" s="26"/>
      <c r="U16" s="24"/>
      <c r="V16" s="24"/>
      <c r="W16" s="24"/>
      <c r="X16" s="24"/>
      <c r="Y16" s="24"/>
      <c r="Z16" s="24"/>
      <c r="AA16" s="24"/>
    </row>
    <row r="17" spans="1:27" ht="30" customHeight="1" x14ac:dyDescent="0.25">
      <c r="A17" s="46">
        <v>14</v>
      </c>
      <c r="B17" s="46">
        <v>14</v>
      </c>
      <c r="C17" s="47" t="s">
        <v>97</v>
      </c>
      <c r="D17" s="48" t="s">
        <v>100</v>
      </c>
      <c r="E17" s="47" t="s">
        <v>99</v>
      </c>
      <c r="F17" s="47" t="s">
        <v>23</v>
      </c>
      <c r="G17" s="47" t="s">
        <v>25</v>
      </c>
      <c r="H17" s="47" t="s">
        <v>6</v>
      </c>
      <c r="I17" s="47" t="s">
        <v>7</v>
      </c>
      <c r="J17" s="49">
        <v>9561.2000000000007</v>
      </c>
      <c r="K17" s="29">
        <f>0</f>
        <v>0</v>
      </c>
      <c r="L17" s="28">
        <f t="shared" si="0"/>
        <v>0</v>
      </c>
      <c r="M17" s="27" t="str">
        <f t="shared" si="1"/>
        <v>OK</v>
      </c>
      <c r="N17" s="24"/>
      <c r="O17" s="24"/>
      <c r="P17" s="24"/>
      <c r="Q17" s="24"/>
      <c r="R17" s="26"/>
      <c r="S17" s="26"/>
      <c r="T17" s="26"/>
      <c r="U17" s="24"/>
      <c r="V17" s="24"/>
      <c r="W17" s="24"/>
      <c r="X17" s="24"/>
      <c r="Y17" s="24"/>
      <c r="Z17" s="24"/>
      <c r="AA17" s="24"/>
    </row>
    <row r="18" spans="1:27" ht="30" customHeight="1" x14ac:dyDescent="0.25">
      <c r="A18" s="39">
        <v>15</v>
      </c>
      <c r="B18" s="39">
        <v>15</v>
      </c>
      <c r="C18" s="37" t="s">
        <v>67</v>
      </c>
      <c r="D18" s="36" t="s">
        <v>101</v>
      </c>
      <c r="E18" s="37" t="s">
        <v>102</v>
      </c>
      <c r="F18" s="37" t="s">
        <v>23</v>
      </c>
      <c r="G18" s="37" t="s">
        <v>34</v>
      </c>
      <c r="H18" s="37" t="s">
        <v>6</v>
      </c>
      <c r="I18" s="37" t="s">
        <v>7</v>
      </c>
      <c r="J18" s="38">
        <v>7598</v>
      </c>
      <c r="K18" s="29">
        <f>0</f>
        <v>0</v>
      </c>
      <c r="L18" s="28">
        <f t="shared" si="0"/>
        <v>0</v>
      </c>
      <c r="M18" s="27" t="str">
        <f t="shared" si="1"/>
        <v>OK</v>
      </c>
      <c r="N18" s="24"/>
      <c r="O18" s="24"/>
      <c r="P18" s="24"/>
      <c r="Q18" s="24"/>
      <c r="R18" s="26"/>
      <c r="S18" s="26"/>
      <c r="T18" s="26"/>
      <c r="U18" s="24"/>
      <c r="V18" s="24"/>
      <c r="W18" s="24"/>
      <c r="X18" s="24"/>
      <c r="Y18" s="24"/>
      <c r="Z18" s="24"/>
      <c r="AA18" s="24"/>
    </row>
    <row r="19" spans="1:27" ht="30" customHeight="1" x14ac:dyDescent="0.25">
      <c r="A19" s="46">
        <v>16</v>
      </c>
      <c r="B19" s="46">
        <v>16</v>
      </c>
      <c r="C19" s="47" t="s">
        <v>88</v>
      </c>
      <c r="D19" s="48" t="s">
        <v>103</v>
      </c>
      <c r="E19" s="47" t="s">
        <v>104</v>
      </c>
      <c r="F19" s="47" t="s">
        <v>23</v>
      </c>
      <c r="G19" s="47" t="s">
        <v>105</v>
      </c>
      <c r="H19" s="47" t="s">
        <v>6</v>
      </c>
      <c r="I19" s="47" t="s">
        <v>7</v>
      </c>
      <c r="J19" s="49">
        <v>4540.34</v>
      </c>
      <c r="K19" s="29">
        <f>0</f>
        <v>0</v>
      </c>
      <c r="L19" s="28">
        <f t="shared" si="0"/>
        <v>0</v>
      </c>
      <c r="M19" s="27" t="str">
        <f t="shared" si="1"/>
        <v>OK</v>
      </c>
      <c r="N19" s="24"/>
      <c r="O19" s="24"/>
      <c r="P19" s="24"/>
      <c r="Q19" s="24"/>
      <c r="R19" s="26"/>
      <c r="S19" s="26"/>
      <c r="T19" s="26"/>
      <c r="U19" s="24"/>
      <c r="V19" s="24"/>
      <c r="W19" s="24"/>
      <c r="X19" s="24"/>
      <c r="Y19" s="24"/>
      <c r="Z19" s="24"/>
      <c r="AA19" s="24"/>
    </row>
    <row r="20" spans="1:27" ht="30" customHeight="1" x14ac:dyDescent="0.25">
      <c r="A20" s="39">
        <v>17</v>
      </c>
      <c r="B20" s="39">
        <v>17</v>
      </c>
      <c r="C20" s="37" t="s">
        <v>67</v>
      </c>
      <c r="D20" s="40" t="s">
        <v>106</v>
      </c>
      <c r="E20" s="41" t="s">
        <v>107</v>
      </c>
      <c r="F20" s="42" t="s">
        <v>23</v>
      </c>
      <c r="G20" s="42" t="s">
        <v>108</v>
      </c>
      <c r="H20" s="42" t="s">
        <v>6</v>
      </c>
      <c r="I20" s="42" t="s">
        <v>7</v>
      </c>
      <c r="J20" s="38">
        <v>7499</v>
      </c>
      <c r="K20" s="29">
        <f>0</f>
        <v>0</v>
      </c>
      <c r="L20" s="28">
        <f t="shared" si="0"/>
        <v>0</v>
      </c>
      <c r="M20" s="27" t="str">
        <f t="shared" si="1"/>
        <v>OK</v>
      </c>
      <c r="N20" s="24"/>
      <c r="O20" s="24"/>
      <c r="P20" s="24"/>
      <c r="Q20" s="24"/>
      <c r="R20" s="26"/>
      <c r="S20" s="26"/>
      <c r="T20" s="26"/>
      <c r="U20" s="24"/>
      <c r="V20" s="24"/>
      <c r="W20" s="24"/>
      <c r="X20" s="24"/>
      <c r="Y20" s="24"/>
      <c r="Z20" s="24"/>
      <c r="AA20" s="24"/>
    </row>
    <row r="21" spans="1:27" ht="30" customHeight="1" x14ac:dyDescent="0.25">
      <c r="A21" s="46">
        <v>18</v>
      </c>
      <c r="B21" s="46">
        <v>18</v>
      </c>
      <c r="C21" s="47" t="s">
        <v>109</v>
      </c>
      <c r="D21" s="48" t="s">
        <v>110</v>
      </c>
      <c r="E21" s="50" t="s">
        <v>111</v>
      </c>
      <c r="F21" s="51" t="s">
        <v>23</v>
      </c>
      <c r="G21" s="46" t="s">
        <v>112</v>
      </c>
      <c r="H21" s="46" t="s">
        <v>6</v>
      </c>
      <c r="I21" s="46" t="s">
        <v>7</v>
      </c>
      <c r="J21" s="49">
        <v>9553.2000000000007</v>
      </c>
      <c r="K21" s="29">
        <f>0</f>
        <v>0</v>
      </c>
      <c r="L21" s="28">
        <f t="shared" si="0"/>
        <v>0</v>
      </c>
      <c r="M21" s="27" t="str">
        <f t="shared" si="1"/>
        <v>OK</v>
      </c>
      <c r="N21" s="24"/>
      <c r="O21" s="24"/>
      <c r="P21" s="24"/>
      <c r="Q21" s="24"/>
      <c r="R21" s="26"/>
      <c r="S21" s="26"/>
      <c r="T21" s="26"/>
      <c r="U21" s="24"/>
      <c r="V21" s="24"/>
      <c r="W21" s="24"/>
      <c r="X21" s="24"/>
      <c r="Y21" s="24"/>
      <c r="Z21" s="24"/>
      <c r="AA21" s="24"/>
    </row>
    <row r="22" spans="1:27" ht="30" customHeight="1" x14ac:dyDescent="0.25">
      <c r="A22" s="39">
        <v>19</v>
      </c>
      <c r="B22" s="39">
        <v>19</v>
      </c>
      <c r="C22" s="37" t="s">
        <v>67</v>
      </c>
      <c r="D22" s="36" t="s">
        <v>113</v>
      </c>
      <c r="E22" s="43" t="s">
        <v>114</v>
      </c>
      <c r="F22" s="45" t="s">
        <v>23</v>
      </c>
      <c r="G22" s="39" t="s">
        <v>112</v>
      </c>
      <c r="H22" s="39" t="s">
        <v>6</v>
      </c>
      <c r="I22" s="39" t="s">
        <v>7</v>
      </c>
      <c r="J22" s="38">
        <v>8608</v>
      </c>
      <c r="K22" s="29">
        <f>0</f>
        <v>0</v>
      </c>
      <c r="L22" s="28">
        <f t="shared" si="0"/>
        <v>0</v>
      </c>
      <c r="M22" s="27" t="str">
        <f t="shared" si="1"/>
        <v>OK</v>
      </c>
      <c r="N22" s="24"/>
      <c r="O22" s="24"/>
      <c r="P22" s="24"/>
      <c r="Q22" s="31"/>
      <c r="R22" s="26"/>
      <c r="S22" s="26"/>
      <c r="T22" s="26"/>
      <c r="U22" s="24"/>
      <c r="V22" s="24"/>
      <c r="W22" s="24"/>
      <c r="X22" s="24"/>
      <c r="Y22" s="24"/>
      <c r="Z22" s="24"/>
      <c r="AA22" s="24"/>
    </row>
    <row r="23" spans="1:27" ht="30" customHeight="1" x14ac:dyDescent="0.25">
      <c r="A23" s="46">
        <v>20</v>
      </c>
      <c r="B23" s="46">
        <v>20</v>
      </c>
      <c r="C23" s="47" t="s">
        <v>67</v>
      </c>
      <c r="D23" s="48" t="s">
        <v>115</v>
      </c>
      <c r="E23" s="50" t="s">
        <v>116</v>
      </c>
      <c r="F23" s="52" t="s">
        <v>23</v>
      </c>
      <c r="G23" s="46" t="s">
        <v>117</v>
      </c>
      <c r="H23" s="46" t="s">
        <v>6</v>
      </c>
      <c r="I23" s="46" t="s">
        <v>7</v>
      </c>
      <c r="J23" s="49">
        <v>10488</v>
      </c>
      <c r="K23" s="29">
        <f>0</f>
        <v>0</v>
      </c>
      <c r="L23" s="28">
        <f t="shared" si="0"/>
        <v>0</v>
      </c>
      <c r="M23" s="27" t="str">
        <f t="shared" si="1"/>
        <v>OK</v>
      </c>
      <c r="N23" s="24"/>
      <c r="O23" s="24"/>
      <c r="P23" s="24"/>
      <c r="Q23" s="31"/>
      <c r="R23" s="26"/>
      <c r="S23" s="26"/>
      <c r="T23" s="26"/>
      <c r="U23" s="24"/>
      <c r="V23" s="24"/>
      <c r="W23" s="24"/>
      <c r="X23" s="24"/>
      <c r="Y23" s="24"/>
      <c r="Z23" s="24"/>
      <c r="AA23" s="24"/>
    </row>
    <row r="24" spans="1:27" ht="30" customHeight="1" x14ac:dyDescent="0.25">
      <c r="A24" s="39">
        <v>21</v>
      </c>
      <c r="B24" s="39">
        <v>21</v>
      </c>
      <c r="C24" s="37" t="s">
        <v>67</v>
      </c>
      <c r="D24" s="36" t="s">
        <v>118</v>
      </c>
      <c r="E24" s="43" t="s">
        <v>119</v>
      </c>
      <c r="F24" s="45" t="s">
        <v>23</v>
      </c>
      <c r="G24" s="39" t="s">
        <v>120</v>
      </c>
      <c r="H24" s="39" t="s">
        <v>6</v>
      </c>
      <c r="I24" s="39" t="s">
        <v>7</v>
      </c>
      <c r="J24" s="38">
        <v>10968</v>
      </c>
      <c r="K24" s="29">
        <f>0</f>
        <v>0</v>
      </c>
      <c r="L24" s="28">
        <f t="shared" si="0"/>
        <v>0</v>
      </c>
      <c r="M24" s="27" t="str">
        <f t="shared" si="1"/>
        <v>OK</v>
      </c>
      <c r="N24" s="24"/>
      <c r="O24" s="24"/>
      <c r="P24" s="24"/>
      <c r="Q24" s="31"/>
      <c r="R24" s="26"/>
      <c r="S24" s="26"/>
      <c r="T24" s="26"/>
      <c r="U24" s="24"/>
      <c r="V24" s="24"/>
      <c r="W24" s="24"/>
      <c r="X24" s="24"/>
      <c r="Y24" s="24"/>
      <c r="Z24" s="24"/>
      <c r="AA24" s="24"/>
    </row>
    <row r="25" spans="1:27" ht="30" customHeight="1" x14ac:dyDescent="0.25">
      <c r="A25" s="46">
        <v>22</v>
      </c>
      <c r="B25" s="46">
        <v>22</v>
      </c>
      <c r="C25" s="47" t="s">
        <v>35</v>
      </c>
      <c r="D25" s="48" t="s">
        <v>121</v>
      </c>
      <c r="E25" s="50" t="s">
        <v>122</v>
      </c>
      <c r="F25" s="52" t="s">
        <v>23</v>
      </c>
      <c r="G25" s="46" t="s">
        <v>123</v>
      </c>
      <c r="H25" s="46" t="s">
        <v>6</v>
      </c>
      <c r="I25" s="46" t="s">
        <v>7</v>
      </c>
      <c r="J25" s="49">
        <v>13446</v>
      </c>
      <c r="K25" s="29">
        <f>0</f>
        <v>0</v>
      </c>
      <c r="L25" s="28">
        <f t="shared" si="0"/>
        <v>0</v>
      </c>
      <c r="M25" s="27" t="str">
        <f t="shared" si="1"/>
        <v>OK</v>
      </c>
      <c r="N25" s="24"/>
      <c r="O25" s="24"/>
      <c r="P25" s="24"/>
      <c r="Q25" s="31"/>
      <c r="R25" s="26"/>
      <c r="S25" s="26"/>
      <c r="T25" s="26"/>
      <c r="U25" s="24"/>
      <c r="V25" s="24"/>
      <c r="W25" s="24"/>
      <c r="X25" s="24"/>
      <c r="Y25" s="24"/>
      <c r="Z25" s="24"/>
      <c r="AA25" s="24"/>
    </row>
    <row r="26" spans="1:27" ht="30" customHeight="1" x14ac:dyDescent="0.25">
      <c r="A26" s="39">
        <v>23</v>
      </c>
      <c r="B26" s="39">
        <v>23</v>
      </c>
      <c r="C26" s="37" t="s">
        <v>124</v>
      </c>
      <c r="D26" s="36" t="s">
        <v>125</v>
      </c>
      <c r="E26" s="43" t="s">
        <v>126</v>
      </c>
      <c r="F26" s="45" t="s">
        <v>23</v>
      </c>
      <c r="G26" s="39" t="s">
        <v>120</v>
      </c>
      <c r="H26" s="39" t="s">
        <v>6</v>
      </c>
      <c r="I26" s="39" t="s">
        <v>7</v>
      </c>
      <c r="J26" s="38">
        <v>11764.7</v>
      </c>
      <c r="K26" s="29">
        <f>0</f>
        <v>0</v>
      </c>
      <c r="L26" s="28">
        <f t="shared" si="0"/>
        <v>0</v>
      </c>
      <c r="M26" s="27" t="str">
        <f t="shared" si="1"/>
        <v>OK</v>
      </c>
      <c r="N26" s="24"/>
      <c r="O26" s="24"/>
      <c r="P26" s="24"/>
      <c r="Q26" s="31"/>
      <c r="R26" s="26"/>
      <c r="S26" s="26"/>
      <c r="T26" s="26"/>
      <c r="U26" s="24"/>
      <c r="V26" s="24"/>
      <c r="W26" s="24"/>
      <c r="X26" s="24"/>
      <c r="Y26" s="24"/>
      <c r="Z26" s="24"/>
      <c r="AA26" s="24"/>
    </row>
    <row r="27" spans="1:27" ht="30" customHeight="1" x14ac:dyDescent="0.25">
      <c r="A27" s="46">
        <v>24</v>
      </c>
      <c r="B27" s="46">
        <v>24</v>
      </c>
      <c r="C27" s="47" t="s">
        <v>35</v>
      </c>
      <c r="D27" s="48" t="s">
        <v>127</v>
      </c>
      <c r="E27" s="50" t="s">
        <v>128</v>
      </c>
      <c r="F27" s="52" t="s">
        <v>23</v>
      </c>
      <c r="G27" s="46" t="s">
        <v>129</v>
      </c>
      <c r="H27" s="46" t="s">
        <v>64</v>
      </c>
      <c r="I27" s="46" t="s">
        <v>7</v>
      </c>
      <c r="J27" s="49">
        <v>13333.33</v>
      </c>
      <c r="K27" s="29">
        <f>0</f>
        <v>0</v>
      </c>
      <c r="L27" s="28">
        <f t="shared" si="0"/>
        <v>0</v>
      </c>
      <c r="M27" s="27" t="str">
        <f t="shared" si="1"/>
        <v>OK</v>
      </c>
      <c r="N27" s="24"/>
      <c r="O27" s="24"/>
      <c r="P27" s="24"/>
      <c r="Q27" s="31"/>
      <c r="R27" s="26"/>
      <c r="S27" s="26"/>
      <c r="T27" s="26"/>
      <c r="U27" s="24"/>
      <c r="V27" s="24"/>
      <c r="W27" s="24"/>
      <c r="X27" s="24"/>
      <c r="Y27" s="24"/>
      <c r="Z27" s="24"/>
      <c r="AA27" s="24"/>
    </row>
    <row r="28" spans="1:27" ht="30" customHeight="1" x14ac:dyDescent="0.25">
      <c r="A28" s="39">
        <v>25</v>
      </c>
      <c r="B28" s="39">
        <v>25</v>
      </c>
      <c r="C28" s="37" t="s">
        <v>130</v>
      </c>
      <c r="D28" s="36" t="s">
        <v>131</v>
      </c>
      <c r="E28" s="43" t="s">
        <v>132</v>
      </c>
      <c r="F28" s="45" t="s">
        <v>27</v>
      </c>
      <c r="G28" s="39" t="s">
        <v>28</v>
      </c>
      <c r="H28" s="39" t="s">
        <v>6</v>
      </c>
      <c r="I28" s="39" t="s">
        <v>29</v>
      </c>
      <c r="J28" s="38">
        <v>1320</v>
      </c>
      <c r="K28" s="29">
        <f>0</f>
        <v>0</v>
      </c>
      <c r="L28" s="28">
        <f t="shared" si="0"/>
        <v>0</v>
      </c>
      <c r="M28" s="27" t="str">
        <f t="shared" si="1"/>
        <v>OK</v>
      </c>
      <c r="N28" s="24"/>
      <c r="O28" s="24"/>
      <c r="P28" s="24"/>
      <c r="Q28" s="31"/>
      <c r="R28" s="26"/>
      <c r="S28" s="26"/>
      <c r="T28" s="26"/>
      <c r="U28" s="24"/>
      <c r="V28" s="24"/>
      <c r="W28" s="24"/>
      <c r="X28" s="24"/>
      <c r="Y28" s="24"/>
      <c r="Z28" s="24"/>
      <c r="AA28" s="24"/>
    </row>
    <row r="29" spans="1:27" ht="30" customHeight="1" x14ac:dyDescent="0.25">
      <c r="A29" s="46">
        <v>26</v>
      </c>
      <c r="B29" s="46">
        <v>26</v>
      </c>
      <c r="C29" s="47" t="s">
        <v>124</v>
      </c>
      <c r="D29" s="48" t="s">
        <v>15</v>
      </c>
      <c r="E29" s="50" t="s">
        <v>133</v>
      </c>
      <c r="F29" s="52" t="s">
        <v>26</v>
      </c>
      <c r="G29" s="46" t="s">
        <v>134</v>
      </c>
      <c r="H29" s="46" t="s">
        <v>6</v>
      </c>
      <c r="I29" s="46" t="s">
        <v>7</v>
      </c>
      <c r="J29" s="49">
        <v>650</v>
      </c>
      <c r="K29" s="29">
        <f>0</f>
        <v>0</v>
      </c>
      <c r="L29" s="28">
        <f t="shared" si="0"/>
        <v>0</v>
      </c>
      <c r="M29" s="27" t="str">
        <f t="shared" si="1"/>
        <v>OK</v>
      </c>
      <c r="N29" s="24"/>
      <c r="O29" s="24"/>
      <c r="P29" s="24"/>
      <c r="Q29" s="24"/>
      <c r="R29" s="26"/>
      <c r="S29" s="26"/>
      <c r="T29" s="26"/>
      <c r="U29" s="24"/>
      <c r="V29" s="24"/>
      <c r="W29" s="24"/>
      <c r="X29" s="24"/>
      <c r="Y29" s="24"/>
      <c r="Z29" s="24"/>
      <c r="AA29" s="24"/>
    </row>
    <row r="30" spans="1:27" ht="30" customHeight="1" x14ac:dyDescent="0.25">
      <c r="A30" s="39">
        <v>27</v>
      </c>
      <c r="B30" s="39">
        <v>27</v>
      </c>
      <c r="C30" s="37" t="s">
        <v>135</v>
      </c>
      <c r="D30" s="36" t="s">
        <v>136</v>
      </c>
      <c r="E30" s="43" t="s">
        <v>137</v>
      </c>
      <c r="F30" s="45" t="s">
        <v>31</v>
      </c>
      <c r="G30" s="39" t="s">
        <v>32</v>
      </c>
      <c r="H30" s="39" t="s">
        <v>9</v>
      </c>
      <c r="I30" s="39" t="s">
        <v>29</v>
      </c>
      <c r="J30" s="38">
        <v>39.78</v>
      </c>
      <c r="K30" s="29">
        <f>0</f>
        <v>0</v>
      </c>
      <c r="L30" s="28">
        <f t="shared" si="0"/>
        <v>0</v>
      </c>
      <c r="M30" s="27" t="str">
        <f t="shared" si="1"/>
        <v>OK</v>
      </c>
      <c r="N30" s="24"/>
      <c r="O30" s="24"/>
      <c r="P30" s="24"/>
      <c r="Q30" s="24"/>
      <c r="R30" s="26"/>
      <c r="S30" s="26"/>
      <c r="T30" s="26"/>
      <c r="U30" s="24"/>
      <c r="V30" s="24"/>
      <c r="W30" s="24"/>
      <c r="X30" s="24"/>
      <c r="Y30" s="24"/>
      <c r="Z30" s="24"/>
      <c r="AA30" s="24"/>
    </row>
    <row r="31" spans="1:27" ht="30" customHeight="1" x14ac:dyDescent="0.25">
      <c r="A31" s="46">
        <v>28</v>
      </c>
      <c r="B31" s="46">
        <v>28</v>
      </c>
      <c r="C31" s="47" t="s">
        <v>138</v>
      </c>
      <c r="D31" s="48" t="s">
        <v>139</v>
      </c>
      <c r="E31" s="50" t="s">
        <v>140</v>
      </c>
      <c r="F31" s="52" t="s">
        <v>141</v>
      </c>
      <c r="G31" s="46" t="s">
        <v>142</v>
      </c>
      <c r="H31" s="46" t="s">
        <v>6</v>
      </c>
      <c r="I31" s="46" t="s">
        <v>7</v>
      </c>
      <c r="J31" s="49">
        <v>2259.91</v>
      </c>
      <c r="K31" s="29">
        <f>0</f>
        <v>0</v>
      </c>
      <c r="L31" s="28">
        <f t="shared" si="0"/>
        <v>0</v>
      </c>
      <c r="M31" s="27" t="str">
        <f t="shared" si="1"/>
        <v>OK</v>
      </c>
      <c r="N31" s="24"/>
      <c r="O31" s="24"/>
      <c r="P31" s="24"/>
      <c r="Q31" s="24"/>
      <c r="R31" s="26"/>
      <c r="S31" s="26"/>
      <c r="T31" s="26"/>
      <c r="U31" s="24"/>
      <c r="V31" s="24"/>
      <c r="W31" s="24"/>
      <c r="X31" s="24"/>
      <c r="Y31" s="24"/>
      <c r="Z31" s="24"/>
      <c r="AA31" s="24"/>
    </row>
    <row r="32" spans="1:27" ht="30" customHeight="1" x14ac:dyDescent="0.25">
      <c r="A32" s="39">
        <v>29</v>
      </c>
      <c r="B32" s="39">
        <v>29</v>
      </c>
      <c r="C32" s="37" t="s">
        <v>143</v>
      </c>
      <c r="D32" s="36" t="s">
        <v>144</v>
      </c>
      <c r="E32" s="43" t="s">
        <v>145</v>
      </c>
      <c r="F32" s="45" t="s">
        <v>141</v>
      </c>
      <c r="G32" s="39" t="s">
        <v>142</v>
      </c>
      <c r="H32" s="39" t="s">
        <v>6</v>
      </c>
      <c r="I32" s="39" t="s">
        <v>7</v>
      </c>
      <c r="J32" s="38">
        <v>3391.3</v>
      </c>
      <c r="K32" s="29">
        <f>0</f>
        <v>0</v>
      </c>
      <c r="L32" s="28">
        <f t="shared" si="0"/>
        <v>0</v>
      </c>
      <c r="M32" s="27" t="str">
        <f t="shared" si="1"/>
        <v>OK</v>
      </c>
      <c r="N32" s="24"/>
      <c r="O32" s="24"/>
      <c r="P32" s="24"/>
      <c r="Q32" s="24"/>
      <c r="R32" s="26"/>
      <c r="S32" s="26"/>
      <c r="T32" s="26"/>
      <c r="U32" s="24"/>
      <c r="V32" s="24"/>
      <c r="W32" s="24"/>
      <c r="X32" s="24"/>
      <c r="Y32" s="24"/>
      <c r="Z32" s="24"/>
      <c r="AA32" s="24"/>
    </row>
    <row r="33" spans="1:27" ht="30" customHeight="1" x14ac:dyDescent="0.25">
      <c r="A33" s="46">
        <v>30</v>
      </c>
      <c r="B33" s="46">
        <v>30</v>
      </c>
      <c r="C33" s="47" t="s">
        <v>146</v>
      </c>
      <c r="D33" s="48" t="s">
        <v>147</v>
      </c>
      <c r="E33" s="50" t="s">
        <v>148</v>
      </c>
      <c r="F33" s="52" t="s">
        <v>141</v>
      </c>
      <c r="G33" s="46" t="s">
        <v>142</v>
      </c>
      <c r="H33" s="46" t="s">
        <v>6</v>
      </c>
      <c r="I33" s="46" t="s">
        <v>7</v>
      </c>
      <c r="J33" s="49">
        <v>9961.5300000000007</v>
      </c>
      <c r="K33" s="29">
        <f>0</f>
        <v>0</v>
      </c>
      <c r="L33" s="28">
        <f t="shared" si="0"/>
        <v>0</v>
      </c>
      <c r="M33" s="27" t="str">
        <f t="shared" si="1"/>
        <v>OK</v>
      </c>
      <c r="N33" s="24"/>
      <c r="O33" s="24"/>
      <c r="P33" s="24"/>
      <c r="Q33" s="24"/>
      <c r="R33" s="26"/>
      <c r="S33" s="26"/>
      <c r="T33" s="26"/>
      <c r="U33" s="24"/>
      <c r="V33" s="24"/>
      <c r="W33" s="24"/>
      <c r="X33" s="24"/>
      <c r="Y33" s="24"/>
      <c r="Z33" s="24"/>
      <c r="AA33" s="24"/>
    </row>
    <row r="34" spans="1:27" ht="30" customHeight="1" x14ac:dyDescent="0.25">
      <c r="A34" s="39">
        <v>31</v>
      </c>
      <c r="B34" s="39">
        <v>31</v>
      </c>
      <c r="C34" s="37" t="s">
        <v>149</v>
      </c>
      <c r="D34" s="36" t="s">
        <v>150</v>
      </c>
      <c r="E34" s="43" t="s">
        <v>151</v>
      </c>
      <c r="F34" s="45" t="s">
        <v>23</v>
      </c>
      <c r="G34" s="39" t="s">
        <v>152</v>
      </c>
      <c r="H34" s="39" t="s">
        <v>64</v>
      </c>
      <c r="I34" s="39">
        <v>44905212</v>
      </c>
      <c r="J34" s="38">
        <v>630</v>
      </c>
      <c r="K34" s="29">
        <f>0</f>
        <v>0</v>
      </c>
      <c r="L34" s="28">
        <f t="shared" si="0"/>
        <v>0</v>
      </c>
      <c r="M34" s="27" t="str">
        <f t="shared" si="1"/>
        <v>OK</v>
      </c>
      <c r="N34" s="24"/>
      <c r="O34" s="24"/>
      <c r="P34" s="24"/>
      <c r="Q34" s="24"/>
      <c r="R34" s="26"/>
      <c r="S34" s="26"/>
      <c r="T34" s="26"/>
      <c r="U34" s="24"/>
      <c r="V34" s="24"/>
      <c r="W34" s="24"/>
      <c r="X34" s="24"/>
      <c r="Y34" s="24"/>
      <c r="Z34" s="24"/>
      <c r="AA34" s="24"/>
    </row>
    <row r="35" spans="1:27" ht="30" customHeight="1" x14ac:dyDescent="0.25">
      <c r="A35" s="46">
        <v>32</v>
      </c>
      <c r="B35" s="46">
        <v>32</v>
      </c>
      <c r="C35" s="47" t="s">
        <v>149</v>
      </c>
      <c r="D35" s="48" t="s">
        <v>153</v>
      </c>
      <c r="E35" s="50" t="s">
        <v>154</v>
      </c>
      <c r="F35" s="52" t="s">
        <v>23</v>
      </c>
      <c r="G35" s="46" t="s">
        <v>152</v>
      </c>
      <c r="H35" s="46" t="s">
        <v>64</v>
      </c>
      <c r="I35" s="46">
        <v>44905212</v>
      </c>
      <c r="J35" s="49">
        <v>1550</v>
      </c>
      <c r="K35" s="29">
        <f>0</f>
        <v>0</v>
      </c>
      <c r="L35" s="28">
        <f t="shared" si="0"/>
        <v>0</v>
      </c>
      <c r="M35" s="27" t="str">
        <f t="shared" si="1"/>
        <v>OK</v>
      </c>
      <c r="N35" s="24"/>
      <c r="O35" s="24"/>
      <c r="P35" s="24"/>
      <c r="Q35" s="24"/>
      <c r="R35" s="26"/>
      <c r="S35" s="26"/>
      <c r="T35" s="26"/>
      <c r="U35" s="24"/>
      <c r="V35" s="24"/>
      <c r="W35" s="24"/>
      <c r="X35" s="24"/>
      <c r="Y35" s="24"/>
      <c r="Z35" s="24"/>
      <c r="AA35" s="24"/>
    </row>
    <row r="36" spans="1:27" ht="30" customHeight="1" x14ac:dyDescent="0.25">
      <c r="A36" s="39">
        <v>33</v>
      </c>
      <c r="B36" s="39">
        <v>33</v>
      </c>
      <c r="C36" s="37" t="s">
        <v>155</v>
      </c>
      <c r="D36" s="36" t="s">
        <v>156</v>
      </c>
      <c r="E36" s="43" t="s">
        <v>157</v>
      </c>
      <c r="F36" s="45" t="s">
        <v>23</v>
      </c>
      <c r="G36" s="39" t="s">
        <v>152</v>
      </c>
      <c r="H36" s="39" t="s">
        <v>64</v>
      </c>
      <c r="I36" s="39">
        <v>44905212</v>
      </c>
      <c r="J36" s="38">
        <v>930</v>
      </c>
      <c r="K36" s="29">
        <f>0</f>
        <v>0</v>
      </c>
      <c r="L36" s="28">
        <f t="shared" si="0"/>
        <v>0</v>
      </c>
      <c r="M36" s="27" t="str">
        <f t="shared" si="1"/>
        <v>OK</v>
      </c>
      <c r="N36" s="24"/>
      <c r="O36" s="24"/>
      <c r="P36" s="24"/>
      <c r="Q36" s="24"/>
      <c r="R36" s="26"/>
      <c r="S36" s="26"/>
      <c r="T36" s="26"/>
      <c r="U36" s="24"/>
      <c r="V36" s="24"/>
      <c r="W36" s="24"/>
      <c r="X36" s="24"/>
      <c r="Y36" s="24"/>
      <c r="Z36" s="24"/>
      <c r="AA36" s="24"/>
    </row>
    <row r="37" spans="1:27" ht="30" customHeight="1" x14ac:dyDescent="0.25">
      <c r="A37" s="46">
        <v>34</v>
      </c>
      <c r="B37" s="46">
        <v>34</v>
      </c>
      <c r="C37" s="47" t="s">
        <v>155</v>
      </c>
      <c r="D37" s="48" t="s">
        <v>158</v>
      </c>
      <c r="E37" s="50" t="s">
        <v>159</v>
      </c>
      <c r="F37" s="52" t="s">
        <v>23</v>
      </c>
      <c r="G37" s="46" t="s">
        <v>152</v>
      </c>
      <c r="H37" s="46" t="s">
        <v>64</v>
      </c>
      <c r="I37" s="46">
        <v>44905212</v>
      </c>
      <c r="J37" s="49">
        <v>2560</v>
      </c>
      <c r="K37" s="29">
        <f>0</f>
        <v>0</v>
      </c>
      <c r="L37" s="28">
        <f t="shared" si="0"/>
        <v>0</v>
      </c>
      <c r="M37" s="27" t="str">
        <f t="shared" si="1"/>
        <v>OK</v>
      </c>
      <c r="N37" s="24"/>
      <c r="O37" s="24"/>
      <c r="P37" s="24"/>
      <c r="Q37" s="24"/>
      <c r="R37" s="26"/>
      <c r="S37" s="26"/>
      <c r="T37" s="26"/>
      <c r="U37" s="24"/>
      <c r="V37" s="24"/>
      <c r="W37" s="24"/>
      <c r="X37" s="24"/>
      <c r="Y37" s="24"/>
      <c r="Z37" s="24"/>
      <c r="AA37" s="24"/>
    </row>
    <row r="38" spans="1:27" ht="30" customHeight="1" x14ac:dyDescent="0.25">
      <c r="A38" s="68" t="s">
        <v>160</v>
      </c>
      <c r="B38" s="39">
        <v>35</v>
      </c>
      <c r="C38" s="65" t="s">
        <v>36</v>
      </c>
      <c r="D38" s="36" t="s">
        <v>30</v>
      </c>
      <c r="E38" s="43" t="s">
        <v>9</v>
      </c>
      <c r="F38" s="44" t="s">
        <v>31</v>
      </c>
      <c r="G38" s="39" t="s">
        <v>32</v>
      </c>
      <c r="H38" s="39" t="s">
        <v>9</v>
      </c>
      <c r="I38" s="39" t="s">
        <v>10</v>
      </c>
      <c r="J38" s="38">
        <v>150.13999999999999</v>
      </c>
      <c r="K38" s="29">
        <f>0</f>
        <v>0</v>
      </c>
      <c r="L38" s="28">
        <f t="shared" si="0"/>
        <v>0</v>
      </c>
      <c r="M38" s="27" t="str">
        <f t="shared" si="1"/>
        <v>OK</v>
      </c>
      <c r="N38" s="24"/>
      <c r="O38" s="24"/>
      <c r="P38" s="24"/>
      <c r="Q38" s="24"/>
      <c r="R38" s="26"/>
      <c r="S38" s="26"/>
      <c r="T38" s="26"/>
      <c r="U38" s="24"/>
      <c r="V38" s="24"/>
      <c r="W38" s="24"/>
      <c r="X38" s="24"/>
      <c r="Y38" s="24"/>
      <c r="Z38" s="24"/>
      <c r="AA38" s="24"/>
    </row>
    <row r="39" spans="1:27" ht="30" customHeight="1" x14ac:dyDescent="0.25">
      <c r="A39" s="69"/>
      <c r="B39" s="39">
        <v>36</v>
      </c>
      <c r="C39" s="66"/>
      <c r="D39" s="36" t="s">
        <v>8</v>
      </c>
      <c r="E39" s="43" t="s">
        <v>9</v>
      </c>
      <c r="F39" s="45" t="s">
        <v>31</v>
      </c>
      <c r="G39" s="39" t="s">
        <v>32</v>
      </c>
      <c r="H39" s="39" t="s">
        <v>9</v>
      </c>
      <c r="I39" s="39" t="s">
        <v>10</v>
      </c>
      <c r="J39" s="38">
        <v>1076</v>
      </c>
      <c r="K39" s="29">
        <f>0</f>
        <v>0</v>
      </c>
      <c r="L39" s="28">
        <f t="shared" si="0"/>
        <v>0</v>
      </c>
      <c r="M39" s="27" t="str">
        <f t="shared" si="1"/>
        <v>OK</v>
      </c>
      <c r="N39" s="24"/>
      <c r="O39" s="24"/>
      <c r="P39" s="24"/>
      <c r="Q39" s="24"/>
      <c r="R39" s="26"/>
      <c r="S39" s="26"/>
      <c r="T39" s="26"/>
      <c r="U39" s="24"/>
      <c r="V39" s="24"/>
      <c r="W39" s="24"/>
      <c r="X39" s="24"/>
      <c r="Y39" s="24"/>
      <c r="Z39" s="24"/>
      <c r="AA39" s="24"/>
    </row>
    <row r="40" spans="1:27" ht="30" customHeight="1" x14ac:dyDescent="0.25">
      <c r="A40" s="69"/>
      <c r="B40" s="39">
        <v>37</v>
      </c>
      <c r="C40" s="66"/>
      <c r="D40" s="36" t="s">
        <v>161</v>
      </c>
      <c r="E40" s="43" t="s">
        <v>9</v>
      </c>
      <c r="F40" s="45" t="s">
        <v>31</v>
      </c>
      <c r="G40" s="39" t="s">
        <v>32</v>
      </c>
      <c r="H40" s="39" t="s">
        <v>37</v>
      </c>
      <c r="I40" s="39" t="s">
        <v>10</v>
      </c>
      <c r="J40" s="38">
        <v>75</v>
      </c>
      <c r="K40" s="29">
        <f>0</f>
        <v>0</v>
      </c>
      <c r="L40" s="28">
        <f t="shared" si="0"/>
        <v>0</v>
      </c>
      <c r="M40" s="27" t="str">
        <f t="shared" si="1"/>
        <v>OK</v>
      </c>
      <c r="N40" s="24"/>
      <c r="O40" s="24"/>
      <c r="P40" s="24"/>
      <c r="Q40" s="24"/>
      <c r="R40" s="26"/>
      <c r="S40" s="26"/>
      <c r="T40" s="26"/>
      <c r="U40" s="24"/>
      <c r="V40" s="24"/>
      <c r="W40" s="24"/>
      <c r="X40" s="24"/>
      <c r="Y40" s="24"/>
      <c r="Z40" s="24"/>
      <c r="AA40" s="24"/>
    </row>
    <row r="41" spans="1:27" ht="30" customHeight="1" x14ac:dyDescent="0.25">
      <c r="A41" s="69"/>
      <c r="B41" s="39">
        <v>38</v>
      </c>
      <c r="C41" s="66"/>
      <c r="D41" s="36" t="s">
        <v>12</v>
      </c>
      <c r="E41" s="43" t="s">
        <v>9</v>
      </c>
      <c r="F41" s="45" t="s">
        <v>31</v>
      </c>
      <c r="G41" s="39" t="s">
        <v>32</v>
      </c>
      <c r="H41" s="39" t="s">
        <v>9</v>
      </c>
      <c r="I41" s="39" t="s">
        <v>10</v>
      </c>
      <c r="J41" s="38">
        <v>1400</v>
      </c>
      <c r="K41" s="29">
        <f>0</f>
        <v>0</v>
      </c>
      <c r="L41" s="28">
        <f t="shared" si="0"/>
        <v>0</v>
      </c>
      <c r="M41" s="27" t="str">
        <f t="shared" si="1"/>
        <v>OK</v>
      </c>
      <c r="N41" s="24"/>
      <c r="O41" s="24"/>
      <c r="P41" s="24"/>
      <c r="Q41" s="24"/>
      <c r="R41" s="26"/>
      <c r="S41" s="26"/>
      <c r="T41" s="26"/>
      <c r="U41" s="24"/>
      <c r="V41" s="24"/>
      <c r="W41" s="24"/>
      <c r="X41" s="24"/>
      <c r="Y41" s="24"/>
      <c r="Z41" s="24"/>
      <c r="AA41" s="24"/>
    </row>
    <row r="42" spans="1:27" ht="30" customHeight="1" x14ac:dyDescent="0.25">
      <c r="A42" s="69"/>
      <c r="B42" s="39">
        <v>39</v>
      </c>
      <c r="C42" s="66"/>
      <c r="D42" s="36" t="s">
        <v>13</v>
      </c>
      <c r="E42" s="43" t="s">
        <v>9</v>
      </c>
      <c r="F42" s="45" t="s">
        <v>31</v>
      </c>
      <c r="G42" s="39" t="s">
        <v>32</v>
      </c>
      <c r="H42" s="39" t="s">
        <v>37</v>
      </c>
      <c r="I42" s="39" t="s">
        <v>10</v>
      </c>
      <c r="J42" s="38">
        <v>75.5</v>
      </c>
      <c r="K42" s="29">
        <f>0</f>
        <v>0</v>
      </c>
      <c r="L42" s="28">
        <f t="shared" si="0"/>
        <v>0</v>
      </c>
      <c r="M42" s="27" t="str">
        <f t="shared" si="1"/>
        <v>OK</v>
      </c>
      <c r="N42" s="24"/>
      <c r="O42" s="24"/>
      <c r="P42" s="24"/>
      <c r="Q42" s="24"/>
      <c r="R42" s="26"/>
      <c r="S42" s="26"/>
      <c r="T42" s="26"/>
      <c r="U42" s="24"/>
      <c r="V42" s="24"/>
      <c r="W42" s="24"/>
      <c r="X42" s="24"/>
      <c r="Y42" s="24"/>
      <c r="Z42" s="24"/>
      <c r="AA42" s="24"/>
    </row>
    <row r="43" spans="1:27" ht="30" customHeight="1" x14ac:dyDescent="0.25">
      <c r="A43" s="69"/>
      <c r="B43" s="39">
        <v>40</v>
      </c>
      <c r="C43" s="66"/>
      <c r="D43" s="36" t="s">
        <v>11</v>
      </c>
      <c r="E43" s="43" t="s">
        <v>9</v>
      </c>
      <c r="F43" s="45" t="s">
        <v>31</v>
      </c>
      <c r="G43" s="39" t="s">
        <v>32</v>
      </c>
      <c r="H43" s="39" t="s">
        <v>9</v>
      </c>
      <c r="I43" s="39" t="s">
        <v>10</v>
      </c>
      <c r="J43" s="38">
        <v>1600</v>
      </c>
      <c r="K43" s="29">
        <f>0</f>
        <v>0</v>
      </c>
      <c r="L43" s="28">
        <f t="shared" si="0"/>
        <v>0</v>
      </c>
      <c r="M43" s="27" t="str">
        <f t="shared" si="1"/>
        <v>OK</v>
      </c>
      <c r="N43" s="24"/>
      <c r="O43" s="24"/>
      <c r="P43" s="24"/>
      <c r="Q43" s="24"/>
      <c r="R43" s="26"/>
      <c r="S43" s="26"/>
      <c r="T43" s="26"/>
      <c r="U43" s="24"/>
      <c r="V43" s="24"/>
      <c r="W43" s="24"/>
      <c r="X43" s="24"/>
      <c r="Y43" s="24"/>
      <c r="Z43" s="24"/>
      <c r="AA43" s="24"/>
    </row>
    <row r="44" spans="1:27" ht="30" customHeight="1" x14ac:dyDescent="0.25">
      <c r="A44" s="69"/>
      <c r="B44" s="39">
        <v>41</v>
      </c>
      <c r="C44" s="66"/>
      <c r="D44" s="36" t="s">
        <v>14</v>
      </c>
      <c r="E44" s="43" t="s">
        <v>9</v>
      </c>
      <c r="F44" s="45" t="s">
        <v>31</v>
      </c>
      <c r="G44" s="39" t="s">
        <v>32</v>
      </c>
      <c r="H44" s="39" t="s">
        <v>37</v>
      </c>
      <c r="I44" s="39" t="s">
        <v>10</v>
      </c>
      <c r="J44" s="38">
        <v>75</v>
      </c>
      <c r="K44" s="29">
        <f>0</f>
        <v>0</v>
      </c>
      <c r="L44" s="28">
        <f t="shared" si="0"/>
        <v>0</v>
      </c>
      <c r="M44" s="27" t="str">
        <f t="shared" si="1"/>
        <v>OK</v>
      </c>
      <c r="N44" s="24"/>
      <c r="O44" s="24"/>
      <c r="P44" s="24"/>
      <c r="Q44" s="24"/>
      <c r="R44" s="26"/>
      <c r="S44" s="26"/>
      <c r="T44" s="26"/>
      <c r="U44" s="24"/>
      <c r="V44" s="24"/>
      <c r="W44" s="24"/>
      <c r="X44" s="24"/>
      <c r="Y44" s="24"/>
      <c r="Z44" s="24"/>
      <c r="AA44" s="24"/>
    </row>
    <row r="45" spans="1:27" ht="30" customHeight="1" x14ac:dyDescent="0.25">
      <c r="A45" s="69"/>
      <c r="B45" s="39">
        <v>42</v>
      </c>
      <c r="C45" s="66"/>
      <c r="D45" s="36" t="s">
        <v>162</v>
      </c>
      <c r="E45" s="43" t="s">
        <v>9</v>
      </c>
      <c r="F45" s="45" t="s">
        <v>31</v>
      </c>
      <c r="G45" s="39" t="s">
        <v>32</v>
      </c>
      <c r="H45" s="39" t="s">
        <v>9</v>
      </c>
      <c r="I45" s="39" t="s">
        <v>10</v>
      </c>
      <c r="J45" s="38">
        <v>350</v>
      </c>
      <c r="K45" s="29">
        <f>0</f>
        <v>0</v>
      </c>
      <c r="L45" s="28">
        <f t="shared" si="0"/>
        <v>0</v>
      </c>
      <c r="M45" s="27" t="str">
        <f t="shared" si="1"/>
        <v>OK</v>
      </c>
      <c r="N45" s="24"/>
      <c r="O45" s="24"/>
      <c r="P45" s="24"/>
      <c r="Q45" s="24"/>
      <c r="R45" s="26"/>
      <c r="S45" s="26"/>
      <c r="T45" s="26"/>
      <c r="U45" s="24"/>
      <c r="V45" s="24"/>
      <c r="W45" s="24"/>
      <c r="X45" s="24"/>
      <c r="Y45" s="24"/>
      <c r="Z45" s="24"/>
      <c r="AA45" s="24"/>
    </row>
    <row r="46" spans="1:27" ht="30" customHeight="1" x14ac:dyDescent="0.25">
      <c r="A46" s="69"/>
      <c r="B46" s="39">
        <v>43</v>
      </c>
      <c r="C46" s="66"/>
      <c r="D46" s="36" t="s">
        <v>33</v>
      </c>
      <c r="E46" s="43" t="s">
        <v>9</v>
      </c>
      <c r="F46" s="45" t="s">
        <v>31</v>
      </c>
      <c r="G46" s="39" t="s">
        <v>32</v>
      </c>
      <c r="H46" s="39" t="s">
        <v>9</v>
      </c>
      <c r="I46" s="39" t="s">
        <v>10</v>
      </c>
      <c r="J46" s="38">
        <v>100.25</v>
      </c>
      <c r="K46" s="29">
        <f>0</f>
        <v>0</v>
      </c>
      <c r="L46" s="28">
        <f t="shared" si="0"/>
        <v>0</v>
      </c>
      <c r="M46" s="27" t="str">
        <f t="shared" si="1"/>
        <v>OK</v>
      </c>
      <c r="N46" s="24"/>
      <c r="O46" s="24"/>
      <c r="P46" s="24"/>
      <c r="Q46" s="24"/>
      <c r="R46" s="26"/>
      <c r="S46" s="26"/>
      <c r="T46" s="26"/>
      <c r="U46" s="24"/>
      <c r="V46" s="24"/>
      <c r="W46" s="24"/>
      <c r="X46" s="24"/>
      <c r="Y46" s="24"/>
      <c r="Z46" s="24"/>
      <c r="AA46" s="24"/>
    </row>
    <row r="47" spans="1:27" ht="30" customHeight="1" x14ac:dyDescent="0.25">
      <c r="A47" s="69"/>
      <c r="B47" s="39">
        <v>44</v>
      </c>
      <c r="C47" s="66"/>
      <c r="D47" s="36" t="s">
        <v>163</v>
      </c>
      <c r="E47" s="43" t="s">
        <v>9</v>
      </c>
      <c r="F47" s="44" t="s">
        <v>31</v>
      </c>
      <c r="G47" s="39" t="s">
        <v>164</v>
      </c>
      <c r="H47" s="39" t="s">
        <v>9</v>
      </c>
      <c r="I47" s="39" t="s">
        <v>10</v>
      </c>
      <c r="J47" s="38">
        <v>1424</v>
      </c>
      <c r="K47" s="29">
        <f>0</f>
        <v>0</v>
      </c>
      <c r="L47" s="28">
        <f t="shared" si="0"/>
        <v>0</v>
      </c>
      <c r="M47" s="27" t="str">
        <f t="shared" si="1"/>
        <v>OK</v>
      </c>
      <c r="N47" s="24"/>
      <c r="O47" s="24"/>
      <c r="P47" s="24"/>
      <c r="Q47" s="24"/>
      <c r="R47" s="26"/>
      <c r="S47" s="26"/>
      <c r="T47" s="26"/>
      <c r="U47" s="24"/>
      <c r="V47" s="24"/>
      <c r="W47" s="24"/>
      <c r="X47" s="24"/>
      <c r="Y47" s="24"/>
      <c r="Z47" s="24"/>
      <c r="AA47" s="24"/>
    </row>
    <row r="48" spans="1:27" ht="30" customHeight="1" x14ac:dyDescent="0.25">
      <c r="A48" s="70"/>
      <c r="B48" s="39">
        <v>45</v>
      </c>
      <c r="C48" s="67"/>
      <c r="D48" s="36" t="s">
        <v>165</v>
      </c>
      <c r="E48" s="43" t="s">
        <v>9</v>
      </c>
      <c r="F48" s="45" t="s">
        <v>31</v>
      </c>
      <c r="G48" s="39" t="s">
        <v>32</v>
      </c>
      <c r="H48" s="39" t="s">
        <v>9</v>
      </c>
      <c r="I48" s="39" t="s">
        <v>10</v>
      </c>
      <c r="J48" s="38">
        <v>2503.0100000000002</v>
      </c>
      <c r="K48" s="29">
        <f>0</f>
        <v>0</v>
      </c>
      <c r="L48" s="28">
        <f t="shared" si="0"/>
        <v>0</v>
      </c>
      <c r="M48" s="27" t="str">
        <f t="shared" si="1"/>
        <v>OK</v>
      </c>
      <c r="N48" s="24"/>
      <c r="O48" s="24"/>
      <c r="P48" s="24"/>
      <c r="Q48" s="24"/>
      <c r="R48" s="26"/>
      <c r="S48" s="26"/>
      <c r="T48" s="26"/>
      <c r="U48" s="24"/>
      <c r="V48" s="24"/>
      <c r="W48" s="24"/>
      <c r="X48" s="24"/>
      <c r="Y48" s="24"/>
      <c r="Z48" s="24"/>
      <c r="AA48" s="24"/>
    </row>
    <row r="49" spans="1:27" ht="30" customHeight="1" x14ac:dyDescent="0.25">
      <c r="A49" s="78" t="s">
        <v>166</v>
      </c>
      <c r="B49" s="46">
        <v>46</v>
      </c>
      <c r="C49" s="75" t="s">
        <v>36</v>
      </c>
      <c r="D49" s="48" t="s">
        <v>30</v>
      </c>
      <c r="E49" s="50" t="s">
        <v>9</v>
      </c>
      <c r="F49" s="52" t="s">
        <v>31</v>
      </c>
      <c r="G49" s="46" t="s">
        <v>32</v>
      </c>
      <c r="H49" s="46" t="s">
        <v>9</v>
      </c>
      <c r="I49" s="46" t="s">
        <v>10</v>
      </c>
      <c r="J49" s="49">
        <v>80</v>
      </c>
      <c r="K49" s="29">
        <f>0</f>
        <v>0</v>
      </c>
      <c r="L49" s="28">
        <f t="shared" si="0"/>
        <v>0</v>
      </c>
      <c r="M49" s="27" t="str">
        <f t="shared" si="1"/>
        <v>OK</v>
      </c>
      <c r="N49" s="24"/>
      <c r="O49" s="24"/>
      <c r="P49" s="24"/>
      <c r="Q49" s="24"/>
      <c r="R49" s="26"/>
      <c r="S49" s="26"/>
      <c r="T49" s="26"/>
      <c r="U49" s="24"/>
      <c r="V49" s="24"/>
      <c r="W49" s="24"/>
      <c r="X49" s="24"/>
      <c r="Y49" s="24"/>
      <c r="Z49" s="24"/>
      <c r="AA49" s="24"/>
    </row>
    <row r="50" spans="1:27" ht="30" customHeight="1" x14ac:dyDescent="0.25">
      <c r="A50" s="79"/>
      <c r="B50" s="46">
        <v>47</v>
      </c>
      <c r="C50" s="76"/>
      <c r="D50" s="48" t="s">
        <v>8</v>
      </c>
      <c r="E50" s="50" t="s">
        <v>9</v>
      </c>
      <c r="F50" s="52" t="s">
        <v>31</v>
      </c>
      <c r="G50" s="46" t="s">
        <v>32</v>
      </c>
      <c r="H50" s="46" t="s">
        <v>9</v>
      </c>
      <c r="I50" s="46" t="s">
        <v>10</v>
      </c>
      <c r="J50" s="49">
        <v>550</v>
      </c>
      <c r="K50" s="29">
        <f>0</f>
        <v>0</v>
      </c>
      <c r="L50" s="28">
        <f t="shared" si="0"/>
        <v>0</v>
      </c>
      <c r="M50" s="27" t="str">
        <f t="shared" si="1"/>
        <v>OK</v>
      </c>
      <c r="N50" s="24"/>
      <c r="O50" s="24"/>
      <c r="P50" s="24"/>
      <c r="Q50" s="24"/>
      <c r="R50" s="26"/>
      <c r="S50" s="26"/>
      <c r="T50" s="26"/>
      <c r="U50" s="24"/>
      <c r="V50" s="24"/>
      <c r="W50" s="24"/>
      <c r="X50" s="24"/>
      <c r="Y50" s="24"/>
      <c r="Z50" s="24"/>
      <c r="AA50" s="24"/>
    </row>
    <row r="51" spans="1:27" ht="30" customHeight="1" x14ac:dyDescent="0.25">
      <c r="A51" s="79"/>
      <c r="B51" s="46">
        <v>48</v>
      </c>
      <c r="C51" s="76"/>
      <c r="D51" s="48" t="s">
        <v>11</v>
      </c>
      <c r="E51" s="50" t="s">
        <v>9</v>
      </c>
      <c r="F51" s="52" t="s">
        <v>31</v>
      </c>
      <c r="G51" s="46" t="s">
        <v>32</v>
      </c>
      <c r="H51" s="46" t="s">
        <v>9</v>
      </c>
      <c r="I51" s="46" t="s">
        <v>10</v>
      </c>
      <c r="J51" s="49">
        <v>850</v>
      </c>
      <c r="K51" s="29">
        <f>0</f>
        <v>0</v>
      </c>
      <c r="L51" s="28">
        <f t="shared" si="0"/>
        <v>0</v>
      </c>
      <c r="M51" s="27" t="str">
        <f t="shared" si="1"/>
        <v>OK</v>
      </c>
      <c r="N51" s="24"/>
      <c r="O51" s="24"/>
      <c r="P51" s="24"/>
      <c r="Q51" s="24"/>
      <c r="R51" s="26"/>
      <c r="S51" s="26"/>
      <c r="T51" s="26"/>
      <c r="U51" s="24"/>
      <c r="V51" s="24"/>
      <c r="W51" s="24"/>
      <c r="X51" s="24"/>
      <c r="Y51" s="24"/>
      <c r="Z51" s="24"/>
      <c r="AA51" s="24"/>
    </row>
    <row r="52" spans="1:27" ht="30" customHeight="1" x14ac:dyDescent="0.25">
      <c r="A52" s="79"/>
      <c r="B52" s="46">
        <v>49</v>
      </c>
      <c r="C52" s="76"/>
      <c r="D52" s="48" t="s">
        <v>12</v>
      </c>
      <c r="E52" s="50" t="s">
        <v>9</v>
      </c>
      <c r="F52" s="52" t="s">
        <v>31</v>
      </c>
      <c r="G52" s="46" t="s">
        <v>32</v>
      </c>
      <c r="H52" s="46" t="s">
        <v>9</v>
      </c>
      <c r="I52" s="46" t="s">
        <v>10</v>
      </c>
      <c r="J52" s="49">
        <v>800</v>
      </c>
      <c r="K52" s="29">
        <f>0</f>
        <v>0</v>
      </c>
      <c r="L52" s="28">
        <f t="shared" si="0"/>
        <v>0</v>
      </c>
      <c r="M52" s="27" t="str">
        <f t="shared" si="1"/>
        <v>OK</v>
      </c>
      <c r="N52" s="24"/>
      <c r="O52" s="24"/>
      <c r="P52" s="24"/>
      <c r="Q52" s="24"/>
      <c r="R52" s="26"/>
      <c r="S52" s="26"/>
      <c r="T52" s="26"/>
      <c r="U52" s="24"/>
      <c r="V52" s="24"/>
      <c r="W52" s="24"/>
      <c r="X52" s="24"/>
      <c r="Y52" s="24"/>
      <c r="Z52" s="24"/>
      <c r="AA52" s="24"/>
    </row>
    <row r="53" spans="1:27" ht="30" customHeight="1" x14ac:dyDescent="0.25">
      <c r="A53" s="79"/>
      <c r="B53" s="46">
        <v>50</v>
      </c>
      <c r="C53" s="76"/>
      <c r="D53" s="48" t="s">
        <v>13</v>
      </c>
      <c r="E53" s="50" t="s">
        <v>9</v>
      </c>
      <c r="F53" s="52" t="s">
        <v>31</v>
      </c>
      <c r="G53" s="46" t="s">
        <v>32</v>
      </c>
      <c r="H53" s="46" t="s">
        <v>37</v>
      </c>
      <c r="I53" s="46" t="s">
        <v>10</v>
      </c>
      <c r="J53" s="49">
        <v>50</v>
      </c>
      <c r="K53" s="29">
        <f>0</f>
        <v>0</v>
      </c>
      <c r="L53" s="28">
        <f t="shared" si="0"/>
        <v>0</v>
      </c>
      <c r="M53" s="27" t="str">
        <f t="shared" si="1"/>
        <v>OK</v>
      </c>
      <c r="N53" s="24"/>
      <c r="O53" s="24"/>
      <c r="P53" s="24"/>
      <c r="Q53" s="24"/>
      <c r="R53" s="26"/>
      <c r="S53" s="26"/>
      <c r="T53" s="26"/>
      <c r="U53" s="24"/>
      <c r="V53" s="24"/>
      <c r="W53" s="24"/>
      <c r="X53" s="24"/>
      <c r="Y53" s="24"/>
      <c r="Z53" s="24"/>
      <c r="AA53" s="24"/>
    </row>
    <row r="54" spans="1:27" ht="30" customHeight="1" x14ac:dyDescent="0.25">
      <c r="A54" s="79"/>
      <c r="B54" s="46">
        <v>51</v>
      </c>
      <c r="C54" s="76"/>
      <c r="D54" s="48" t="s">
        <v>161</v>
      </c>
      <c r="E54" s="50" t="s">
        <v>9</v>
      </c>
      <c r="F54" s="52" t="s">
        <v>31</v>
      </c>
      <c r="G54" s="46" t="s">
        <v>32</v>
      </c>
      <c r="H54" s="46" t="s">
        <v>37</v>
      </c>
      <c r="I54" s="46" t="s">
        <v>10</v>
      </c>
      <c r="J54" s="49">
        <v>50</v>
      </c>
      <c r="K54" s="29">
        <f>0</f>
        <v>0</v>
      </c>
      <c r="L54" s="28">
        <f t="shared" si="0"/>
        <v>0</v>
      </c>
      <c r="M54" s="27" t="str">
        <f t="shared" si="1"/>
        <v>OK</v>
      </c>
      <c r="N54" s="24"/>
      <c r="O54" s="24"/>
      <c r="P54" s="24"/>
      <c r="Q54" s="24"/>
      <c r="R54" s="26"/>
      <c r="S54" s="26"/>
      <c r="T54" s="26"/>
      <c r="U54" s="24"/>
      <c r="V54" s="24"/>
      <c r="W54" s="24"/>
      <c r="X54" s="24"/>
      <c r="Y54" s="24"/>
      <c r="Z54" s="24"/>
      <c r="AA54" s="24"/>
    </row>
    <row r="55" spans="1:27" ht="30" customHeight="1" x14ac:dyDescent="0.25">
      <c r="A55" s="79"/>
      <c r="B55" s="46">
        <v>52</v>
      </c>
      <c r="C55" s="76"/>
      <c r="D55" s="48" t="s">
        <v>14</v>
      </c>
      <c r="E55" s="50" t="s">
        <v>9</v>
      </c>
      <c r="F55" s="52" t="s">
        <v>31</v>
      </c>
      <c r="G55" s="46" t="s">
        <v>32</v>
      </c>
      <c r="H55" s="46" t="s">
        <v>37</v>
      </c>
      <c r="I55" s="46" t="s">
        <v>10</v>
      </c>
      <c r="J55" s="49">
        <v>50</v>
      </c>
      <c r="K55" s="29">
        <f>0</f>
        <v>0</v>
      </c>
      <c r="L55" s="28">
        <f t="shared" si="0"/>
        <v>0</v>
      </c>
      <c r="M55" s="27" t="str">
        <f t="shared" si="1"/>
        <v>OK</v>
      </c>
      <c r="N55" s="24"/>
      <c r="O55" s="24"/>
      <c r="P55" s="24"/>
      <c r="Q55" s="24"/>
      <c r="R55" s="26"/>
      <c r="S55" s="26"/>
      <c r="T55" s="26"/>
      <c r="U55" s="24"/>
      <c r="V55" s="24"/>
      <c r="W55" s="24"/>
      <c r="X55" s="24"/>
      <c r="Y55" s="24"/>
      <c r="Z55" s="24"/>
      <c r="AA55" s="24"/>
    </row>
    <row r="56" spans="1:27" ht="30" customHeight="1" x14ac:dyDescent="0.25">
      <c r="A56" s="79"/>
      <c r="B56" s="46">
        <v>53</v>
      </c>
      <c r="C56" s="76"/>
      <c r="D56" s="48" t="s">
        <v>162</v>
      </c>
      <c r="E56" s="50" t="s">
        <v>9</v>
      </c>
      <c r="F56" s="52" t="s">
        <v>31</v>
      </c>
      <c r="G56" s="46" t="s">
        <v>32</v>
      </c>
      <c r="H56" s="46" t="s">
        <v>9</v>
      </c>
      <c r="I56" s="46" t="s">
        <v>10</v>
      </c>
      <c r="J56" s="49">
        <v>50</v>
      </c>
      <c r="K56" s="29">
        <f>0</f>
        <v>0</v>
      </c>
      <c r="L56" s="28">
        <f t="shared" si="0"/>
        <v>0</v>
      </c>
      <c r="M56" s="27" t="str">
        <f t="shared" si="1"/>
        <v>OK</v>
      </c>
      <c r="N56" s="24"/>
      <c r="O56" s="24"/>
      <c r="P56" s="24"/>
      <c r="Q56" s="24"/>
      <c r="R56" s="26"/>
      <c r="S56" s="26"/>
      <c r="T56" s="26"/>
      <c r="U56" s="24"/>
      <c r="V56" s="24"/>
      <c r="W56" s="24"/>
      <c r="X56" s="24"/>
      <c r="Y56" s="24"/>
      <c r="Z56" s="24"/>
      <c r="AA56" s="24"/>
    </row>
    <row r="57" spans="1:27" ht="30" customHeight="1" x14ac:dyDescent="0.25">
      <c r="A57" s="79"/>
      <c r="B57" s="46">
        <v>54</v>
      </c>
      <c r="C57" s="76"/>
      <c r="D57" s="48" t="s">
        <v>33</v>
      </c>
      <c r="E57" s="50" t="s">
        <v>9</v>
      </c>
      <c r="F57" s="52" t="s">
        <v>31</v>
      </c>
      <c r="G57" s="46" t="s">
        <v>32</v>
      </c>
      <c r="H57" s="46" t="s">
        <v>9</v>
      </c>
      <c r="I57" s="46" t="s">
        <v>10</v>
      </c>
      <c r="J57" s="49">
        <v>80</v>
      </c>
      <c r="K57" s="29">
        <f>0</f>
        <v>0</v>
      </c>
      <c r="L57" s="28">
        <f t="shared" si="0"/>
        <v>0</v>
      </c>
      <c r="M57" s="27" t="str">
        <f t="shared" si="1"/>
        <v>OK</v>
      </c>
      <c r="N57" s="24"/>
      <c r="O57" s="24"/>
      <c r="P57" s="24"/>
      <c r="Q57" s="24"/>
      <c r="R57" s="26"/>
      <c r="S57" s="26"/>
      <c r="T57" s="26"/>
      <c r="U57" s="24"/>
      <c r="V57" s="24"/>
      <c r="W57" s="24"/>
      <c r="X57" s="24"/>
      <c r="Y57" s="24"/>
      <c r="Z57" s="24"/>
      <c r="AA57" s="24"/>
    </row>
    <row r="58" spans="1:27" ht="30" customHeight="1" x14ac:dyDescent="0.25">
      <c r="A58" s="79"/>
      <c r="B58" s="46">
        <v>55</v>
      </c>
      <c r="C58" s="76"/>
      <c r="D58" s="48" t="s">
        <v>167</v>
      </c>
      <c r="E58" s="50" t="s">
        <v>9</v>
      </c>
      <c r="F58" s="52" t="s">
        <v>31</v>
      </c>
      <c r="G58" s="46" t="s">
        <v>164</v>
      </c>
      <c r="H58" s="46" t="s">
        <v>9</v>
      </c>
      <c r="I58" s="46" t="s">
        <v>10</v>
      </c>
      <c r="J58" s="49">
        <v>1114</v>
      </c>
      <c r="K58" s="29">
        <f>0</f>
        <v>0</v>
      </c>
      <c r="L58" s="28">
        <f t="shared" si="0"/>
        <v>0</v>
      </c>
      <c r="M58" s="27" t="str">
        <f t="shared" si="1"/>
        <v>OK</v>
      </c>
      <c r="N58" s="24"/>
      <c r="O58" s="24"/>
      <c r="P58" s="24"/>
      <c r="Q58" s="24"/>
      <c r="R58" s="26"/>
      <c r="S58" s="26"/>
      <c r="T58" s="26"/>
      <c r="U58" s="24"/>
      <c r="V58" s="24"/>
      <c r="W58" s="24"/>
      <c r="X58" s="24"/>
      <c r="Y58" s="24"/>
      <c r="Z58" s="24"/>
      <c r="AA58" s="24"/>
    </row>
    <row r="59" spans="1:27" ht="30" customHeight="1" x14ac:dyDescent="0.25">
      <c r="A59" s="80"/>
      <c r="B59" s="46">
        <v>56</v>
      </c>
      <c r="C59" s="77"/>
      <c r="D59" s="48" t="s">
        <v>165</v>
      </c>
      <c r="E59" s="50" t="s">
        <v>9</v>
      </c>
      <c r="F59" s="52" t="s">
        <v>31</v>
      </c>
      <c r="G59" s="46" t="s">
        <v>32</v>
      </c>
      <c r="H59" s="46" t="s">
        <v>9</v>
      </c>
      <c r="I59" s="46" t="s">
        <v>10</v>
      </c>
      <c r="J59" s="49">
        <v>2000</v>
      </c>
      <c r="K59" s="29">
        <f>0</f>
        <v>0</v>
      </c>
      <c r="L59" s="28">
        <f t="shared" si="0"/>
        <v>0</v>
      </c>
      <c r="M59" s="27" t="str">
        <f t="shared" si="1"/>
        <v>OK</v>
      </c>
      <c r="N59" s="24"/>
      <c r="O59" s="24"/>
      <c r="P59" s="24"/>
      <c r="Q59" s="24"/>
      <c r="R59" s="26"/>
      <c r="S59" s="26"/>
      <c r="T59" s="26"/>
      <c r="U59" s="24"/>
      <c r="V59" s="24"/>
      <c r="W59" s="24"/>
      <c r="X59" s="24"/>
      <c r="Y59" s="24"/>
      <c r="Z59" s="24"/>
      <c r="AA59" s="24"/>
    </row>
    <row r="60" spans="1:27" ht="30" customHeight="1" x14ac:dyDescent="0.25">
      <c r="A60" s="68" t="s">
        <v>168</v>
      </c>
      <c r="B60" s="39">
        <v>57</v>
      </c>
      <c r="C60" s="65" t="s">
        <v>36</v>
      </c>
      <c r="D60" s="36" t="s">
        <v>30</v>
      </c>
      <c r="E60" s="43" t="s">
        <v>9</v>
      </c>
      <c r="F60" s="45" t="s">
        <v>31</v>
      </c>
      <c r="G60" s="39" t="s">
        <v>32</v>
      </c>
      <c r="H60" s="39" t="s">
        <v>9</v>
      </c>
      <c r="I60" s="39" t="s">
        <v>10</v>
      </c>
      <c r="J60" s="38">
        <v>250.5</v>
      </c>
      <c r="K60" s="29">
        <f>0</f>
        <v>0</v>
      </c>
      <c r="L60" s="28">
        <f t="shared" si="0"/>
        <v>0</v>
      </c>
      <c r="M60" s="27" t="str">
        <f t="shared" si="1"/>
        <v>OK</v>
      </c>
      <c r="N60" s="24"/>
      <c r="O60" s="24"/>
      <c r="P60" s="24"/>
      <c r="Q60" s="24"/>
      <c r="R60" s="26"/>
      <c r="S60" s="26"/>
      <c r="T60" s="26"/>
      <c r="U60" s="24"/>
      <c r="V60" s="24"/>
      <c r="W60" s="24"/>
      <c r="X60" s="24"/>
      <c r="Y60" s="24"/>
      <c r="Z60" s="24"/>
      <c r="AA60" s="24"/>
    </row>
    <row r="61" spans="1:27" ht="30" customHeight="1" x14ac:dyDescent="0.25">
      <c r="A61" s="69"/>
      <c r="B61" s="39">
        <v>58</v>
      </c>
      <c r="C61" s="66"/>
      <c r="D61" s="36" t="s">
        <v>8</v>
      </c>
      <c r="E61" s="43" t="s">
        <v>9</v>
      </c>
      <c r="F61" s="45" t="s">
        <v>31</v>
      </c>
      <c r="G61" s="39" t="s">
        <v>32</v>
      </c>
      <c r="H61" s="39" t="s">
        <v>9</v>
      </c>
      <c r="I61" s="39" t="s">
        <v>10</v>
      </c>
      <c r="J61" s="38">
        <v>1000</v>
      </c>
      <c r="K61" s="29">
        <f>0</f>
        <v>0</v>
      </c>
      <c r="L61" s="28">
        <f t="shared" si="0"/>
        <v>0</v>
      </c>
      <c r="M61" s="27" t="str">
        <f t="shared" si="1"/>
        <v>OK</v>
      </c>
      <c r="N61" s="24"/>
      <c r="O61" s="24"/>
      <c r="P61" s="24"/>
      <c r="Q61" s="24"/>
      <c r="R61" s="26"/>
      <c r="S61" s="26"/>
      <c r="T61" s="26"/>
      <c r="U61" s="24"/>
      <c r="V61" s="24"/>
      <c r="W61" s="24"/>
      <c r="X61" s="24"/>
      <c r="Y61" s="24"/>
      <c r="Z61" s="24"/>
      <c r="AA61" s="24"/>
    </row>
    <row r="62" spans="1:27" ht="30" customHeight="1" x14ac:dyDescent="0.25">
      <c r="A62" s="69"/>
      <c r="B62" s="39">
        <v>59</v>
      </c>
      <c r="C62" s="66"/>
      <c r="D62" s="36" t="s">
        <v>11</v>
      </c>
      <c r="E62" s="43" t="s">
        <v>9</v>
      </c>
      <c r="F62" s="45" t="s">
        <v>31</v>
      </c>
      <c r="G62" s="39" t="s">
        <v>32</v>
      </c>
      <c r="H62" s="39" t="s">
        <v>9</v>
      </c>
      <c r="I62" s="39" t="s">
        <v>10</v>
      </c>
      <c r="J62" s="38">
        <v>1500</v>
      </c>
      <c r="K62" s="29">
        <f>0</f>
        <v>0</v>
      </c>
      <c r="L62" s="28">
        <f t="shared" si="0"/>
        <v>0</v>
      </c>
      <c r="M62" s="27" t="str">
        <f t="shared" si="1"/>
        <v>OK</v>
      </c>
      <c r="N62" s="24"/>
      <c r="O62" s="24"/>
      <c r="P62" s="24"/>
      <c r="Q62" s="24"/>
      <c r="R62" s="26"/>
      <c r="S62" s="26"/>
      <c r="T62" s="26"/>
      <c r="U62" s="24"/>
      <c r="V62" s="24"/>
      <c r="W62" s="24"/>
      <c r="X62" s="24"/>
      <c r="Y62" s="24"/>
      <c r="Z62" s="24"/>
      <c r="AA62" s="24"/>
    </row>
    <row r="63" spans="1:27" ht="30" customHeight="1" x14ac:dyDescent="0.25">
      <c r="A63" s="69"/>
      <c r="B63" s="39">
        <v>60</v>
      </c>
      <c r="C63" s="66"/>
      <c r="D63" s="36" t="s">
        <v>12</v>
      </c>
      <c r="E63" s="43" t="s">
        <v>9</v>
      </c>
      <c r="F63" s="45" t="s">
        <v>31</v>
      </c>
      <c r="G63" s="39" t="s">
        <v>32</v>
      </c>
      <c r="H63" s="39" t="s">
        <v>9</v>
      </c>
      <c r="I63" s="39" t="s">
        <v>10</v>
      </c>
      <c r="J63" s="38">
        <v>1731</v>
      </c>
      <c r="K63" s="29">
        <f>0</f>
        <v>0</v>
      </c>
      <c r="L63" s="28">
        <f t="shared" si="0"/>
        <v>0</v>
      </c>
      <c r="M63" s="27" t="str">
        <f t="shared" si="1"/>
        <v>OK</v>
      </c>
      <c r="N63" s="24"/>
      <c r="O63" s="24"/>
      <c r="P63" s="24"/>
      <c r="Q63" s="24"/>
      <c r="R63" s="26"/>
      <c r="S63" s="26"/>
      <c r="T63" s="26"/>
      <c r="U63" s="24"/>
      <c r="V63" s="24"/>
      <c r="W63" s="24"/>
      <c r="X63" s="24"/>
      <c r="Y63" s="24"/>
      <c r="Z63" s="24"/>
      <c r="AA63" s="24"/>
    </row>
    <row r="64" spans="1:27" ht="30" customHeight="1" x14ac:dyDescent="0.25">
      <c r="A64" s="69"/>
      <c r="B64" s="39">
        <v>61</v>
      </c>
      <c r="C64" s="66"/>
      <c r="D64" s="36" t="s">
        <v>13</v>
      </c>
      <c r="E64" s="43" t="s">
        <v>9</v>
      </c>
      <c r="F64" s="45" t="s">
        <v>31</v>
      </c>
      <c r="G64" s="39" t="s">
        <v>32</v>
      </c>
      <c r="H64" s="39" t="s">
        <v>37</v>
      </c>
      <c r="I64" s="39" t="s">
        <v>10</v>
      </c>
      <c r="J64" s="38">
        <v>160</v>
      </c>
      <c r="K64" s="29">
        <f>0</f>
        <v>0</v>
      </c>
      <c r="L64" s="28">
        <f t="shared" si="0"/>
        <v>0</v>
      </c>
      <c r="M64" s="27" t="str">
        <f t="shared" si="1"/>
        <v>OK</v>
      </c>
      <c r="N64" s="24"/>
      <c r="O64" s="24"/>
      <c r="P64" s="24"/>
      <c r="Q64" s="24"/>
      <c r="R64" s="26"/>
      <c r="S64" s="26"/>
      <c r="T64" s="26"/>
      <c r="U64" s="24"/>
      <c r="V64" s="24"/>
      <c r="W64" s="24"/>
      <c r="X64" s="24"/>
      <c r="Y64" s="24"/>
      <c r="Z64" s="24"/>
      <c r="AA64" s="24"/>
    </row>
    <row r="65" spans="1:27" ht="30" customHeight="1" x14ac:dyDescent="0.25">
      <c r="A65" s="69"/>
      <c r="B65" s="39">
        <v>62</v>
      </c>
      <c r="C65" s="66"/>
      <c r="D65" s="36" t="s">
        <v>161</v>
      </c>
      <c r="E65" s="43" t="s">
        <v>9</v>
      </c>
      <c r="F65" s="45" t="s">
        <v>31</v>
      </c>
      <c r="G65" s="39" t="s">
        <v>32</v>
      </c>
      <c r="H65" s="39" t="s">
        <v>37</v>
      </c>
      <c r="I65" s="39" t="s">
        <v>10</v>
      </c>
      <c r="J65" s="38">
        <v>135</v>
      </c>
      <c r="K65" s="29">
        <f>0</f>
        <v>0</v>
      </c>
      <c r="L65" s="28">
        <f t="shared" si="0"/>
        <v>0</v>
      </c>
      <c r="M65" s="27" t="str">
        <f t="shared" si="1"/>
        <v>OK</v>
      </c>
      <c r="N65" s="24"/>
      <c r="O65" s="24"/>
      <c r="P65" s="24"/>
      <c r="Q65" s="24"/>
      <c r="R65" s="26"/>
      <c r="S65" s="26"/>
      <c r="T65" s="26"/>
      <c r="U65" s="24"/>
      <c r="V65" s="24"/>
      <c r="W65" s="24"/>
      <c r="X65" s="24"/>
      <c r="Y65" s="24"/>
      <c r="Z65" s="24"/>
      <c r="AA65" s="24"/>
    </row>
    <row r="66" spans="1:27" ht="30" customHeight="1" x14ac:dyDescent="0.25">
      <c r="A66" s="69"/>
      <c r="B66" s="39">
        <v>63</v>
      </c>
      <c r="C66" s="66"/>
      <c r="D66" s="36" t="s">
        <v>14</v>
      </c>
      <c r="E66" s="43" t="s">
        <v>9</v>
      </c>
      <c r="F66" s="45" t="s">
        <v>31</v>
      </c>
      <c r="G66" s="39" t="s">
        <v>32</v>
      </c>
      <c r="H66" s="39" t="s">
        <v>37</v>
      </c>
      <c r="I66" s="39" t="s">
        <v>10</v>
      </c>
      <c r="J66" s="38">
        <v>135</v>
      </c>
      <c r="K66" s="29">
        <f>0</f>
        <v>0</v>
      </c>
      <c r="L66" s="28">
        <f t="shared" si="0"/>
        <v>0</v>
      </c>
      <c r="M66" s="27" t="str">
        <f t="shared" si="1"/>
        <v>OK</v>
      </c>
      <c r="N66" s="24"/>
      <c r="O66" s="24"/>
      <c r="P66" s="24"/>
      <c r="Q66" s="24"/>
      <c r="R66" s="26"/>
      <c r="S66" s="26"/>
      <c r="T66" s="26"/>
      <c r="U66" s="24"/>
      <c r="V66" s="24"/>
      <c r="W66" s="24"/>
      <c r="X66" s="24"/>
      <c r="Y66" s="24"/>
      <c r="Z66" s="24"/>
      <c r="AA66" s="24"/>
    </row>
    <row r="67" spans="1:27" ht="30" customHeight="1" x14ac:dyDescent="0.25">
      <c r="A67" s="69"/>
      <c r="B67" s="39">
        <v>64</v>
      </c>
      <c r="C67" s="66"/>
      <c r="D67" s="36" t="s">
        <v>162</v>
      </c>
      <c r="E67" s="43" t="s">
        <v>9</v>
      </c>
      <c r="F67" s="45" t="s">
        <v>31</v>
      </c>
      <c r="G67" s="39" t="s">
        <v>32</v>
      </c>
      <c r="H67" s="39" t="s">
        <v>9</v>
      </c>
      <c r="I67" s="39" t="s">
        <v>10</v>
      </c>
      <c r="J67" s="38">
        <v>365</v>
      </c>
      <c r="K67" s="29">
        <f>0</f>
        <v>0</v>
      </c>
      <c r="L67" s="28">
        <f t="shared" si="0"/>
        <v>0</v>
      </c>
      <c r="M67" s="27" t="str">
        <f t="shared" si="1"/>
        <v>OK</v>
      </c>
      <c r="N67" s="24"/>
      <c r="O67" s="24"/>
      <c r="P67" s="24"/>
      <c r="Q67" s="24"/>
      <c r="R67" s="26"/>
      <c r="S67" s="26"/>
      <c r="T67" s="26"/>
      <c r="U67" s="24"/>
      <c r="V67" s="24"/>
      <c r="W67" s="24"/>
      <c r="X67" s="24"/>
      <c r="Y67" s="24"/>
      <c r="Z67" s="24"/>
      <c r="AA67" s="24"/>
    </row>
    <row r="68" spans="1:27" ht="30" customHeight="1" x14ac:dyDescent="0.25">
      <c r="A68" s="70"/>
      <c r="B68" s="39">
        <v>65</v>
      </c>
      <c r="C68" s="67"/>
      <c r="D68" s="36" t="s">
        <v>33</v>
      </c>
      <c r="E68" s="43" t="s">
        <v>9</v>
      </c>
      <c r="F68" s="45" t="s">
        <v>31</v>
      </c>
      <c r="G68" s="39" t="s">
        <v>32</v>
      </c>
      <c r="H68" s="39" t="s">
        <v>9</v>
      </c>
      <c r="I68" s="39" t="s">
        <v>10</v>
      </c>
      <c r="J68" s="38">
        <v>100</v>
      </c>
      <c r="K68" s="29">
        <f>0</f>
        <v>0</v>
      </c>
      <c r="L68" s="28">
        <f t="shared" si="0"/>
        <v>0</v>
      </c>
      <c r="M68" s="27" t="str">
        <f t="shared" si="1"/>
        <v>OK</v>
      </c>
      <c r="N68" s="24"/>
      <c r="O68" s="24"/>
      <c r="P68" s="24"/>
      <c r="Q68" s="24"/>
      <c r="R68" s="26"/>
      <c r="S68" s="26"/>
      <c r="T68" s="26"/>
      <c r="U68" s="24"/>
      <c r="V68" s="24"/>
      <c r="W68" s="24"/>
      <c r="X68" s="24"/>
      <c r="Y68" s="24"/>
      <c r="Z68" s="24"/>
      <c r="AA68" s="24"/>
    </row>
    <row r="69" spans="1:27" ht="30" customHeight="1" x14ac:dyDescent="0.25">
      <c r="A69" s="78" t="s">
        <v>169</v>
      </c>
      <c r="B69" s="46">
        <v>66</v>
      </c>
      <c r="C69" s="75" t="s">
        <v>97</v>
      </c>
      <c r="D69" s="48" t="s">
        <v>30</v>
      </c>
      <c r="E69" s="50" t="s">
        <v>9</v>
      </c>
      <c r="F69" s="52" t="s">
        <v>31</v>
      </c>
      <c r="G69" s="46" t="s">
        <v>32</v>
      </c>
      <c r="H69" s="46" t="s">
        <v>9</v>
      </c>
      <c r="I69" s="46" t="s">
        <v>10</v>
      </c>
      <c r="J69" s="49">
        <v>140</v>
      </c>
      <c r="K69" s="29">
        <f>0</f>
        <v>0</v>
      </c>
      <c r="L69" s="28">
        <f t="shared" ref="L69:L81" si="2">K69-SUM(N69:AA69)</f>
        <v>0</v>
      </c>
      <c r="M69" s="27" t="str">
        <f t="shared" ref="M69:M81" si="3">IF(L69&lt;0,"ATENÇÃO","OK")</f>
        <v>OK</v>
      </c>
      <c r="N69" s="24"/>
      <c r="O69" s="24"/>
      <c r="P69" s="24"/>
      <c r="Q69" s="24"/>
      <c r="R69" s="26"/>
      <c r="S69" s="26"/>
      <c r="T69" s="26"/>
      <c r="U69" s="24"/>
      <c r="V69" s="24"/>
      <c r="W69" s="24"/>
      <c r="X69" s="24"/>
      <c r="Y69" s="24"/>
      <c r="Z69" s="24"/>
      <c r="AA69" s="24"/>
    </row>
    <row r="70" spans="1:27" ht="30" customHeight="1" x14ac:dyDescent="0.25">
      <c r="A70" s="79"/>
      <c r="B70" s="46">
        <v>67</v>
      </c>
      <c r="C70" s="76"/>
      <c r="D70" s="48" t="s">
        <v>8</v>
      </c>
      <c r="E70" s="50" t="s">
        <v>9</v>
      </c>
      <c r="F70" s="52" t="s">
        <v>31</v>
      </c>
      <c r="G70" s="46" t="s">
        <v>32</v>
      </c>
      <c r="H70" s="46" t="s">
        <v>9</v>
      </c>
      <c r="I70" s="46" t="s">
        <v>10</v>
      </c>
      <c r="J70" s="49">
        <v>530</v>
      </c>
      <c r="K70" s="29">
        <f>0</f>
        <v>0</v>
      </c>
      <c r="L70" s="28">
        <f t="shared" si="2"/>
        <v>0</v>
      </c>
      <c r="M70" s="27" t="str">
        <f t="shared" si="3"/>
        <v>OK</v>
      </c>
      <c r="N70" s="24"/>
      <c r="O70" s="24"/>
      <c r="P70" s="24"/>
      <c r="Q70" s="24"/>
      <c r="R70" s="26"/>
      <c r="S70" s="26"/>
      <c r="T70" s="26"/>
      <c r="U70" s="24"/>
      <c r="V70" s="24"/>
      <c r="W70" s="24"/>
      <c r="X70" s="24"/>
      <c r="Y70" s="24"/>
      <c r="Z70" s="24"/>
      <c r="AA70" s="24"/>
    </row>
    <row r="71" spans="1:27" ht="30" customHeight="1" x14ac:dyDescent="0.25">
      <c r="A71" s="79"/>
      <c r="B71" s="46">
        <v>68</v>
      </c>
      <c r="C71" s="76"/>
      <c r="D71" s="48" t="s">
        <v>11</v>
      </c>
      <c r="E71" s="50" t="s">
        <v>9</v>
      </c>
      <c r="F71" s="52" t="s">
        <v>31</v>
      </c>
      <c r="G71" s="46" t="s">
        <v>32</v>
      </c>
      <c r="H71" s="46" t="s">
        <v>9</v>
      </c>
      <c r="I71" s="46" t="s">
        <v>10</v>
      </c>
      <c r="J71" s="49">
        <v>660</v>
      </c>
      <c r="K71" s="29">
        <f>0</f>
        <v>0</v>
      </c>
      <c r="L71" s="28">
        <f t="shared" si="2"/>
        <v>0</v>
      </c>
      <c r="M71" s="27" t="str">
        <f t="shared" si="3"/>
        <v>OK</v>
      </c>
      <c r="N71" s="24"/>
      <c r="O71" s="24"/>
      <c r="P71" s="24"/>
      <c r="Q71" s="24"/>
      <c r="R71" s="26"/>
      <c r="S71" s="26"/>
      <c r="T71" s="26"/>
      <c r="U71" s="24"/>
      <c r="V71" s="24"/>
      <c r="W71" s="24"/>
      <c r="X71" s="24"/>
      <c r="Y71" s="24"/>
      <c r="Z71" s="24"/>
      <c r="AA71" s="24"/>
    </row>
    <row r="72" spans="1:27" ht="30" customHeight="1" x14ac:dyDescent="0.25">
      <c r="A72" s="79"/>
      <c r="B72" s="46">
        <v>69</v>
      </c>
      <c r="C72" s="76"/>
      <c r="D72" s="48" t="s">
        <v>12</v>
      </c>
      <c r="E72" s="50" t="s">
        <v>9</v>
      </c>
      <c r="F72" s="52" t="s">
        <v>31</v>
      </c>
      <c r="G72" s="46" t="s">
        <v>32</v>
      </c>
      <c r="H72" s="46" t="s">
        <v>9</v>
      </c>
      <c r="I72" s="46" t="s">
        <v>10</v>
      </c>
      <c r="J72" s="49">
        <v>760</v>
      </c>
      <c r="K72" s="29">
        <f>0</f>
        <v>0</v>
      </c>
      <c r="L72" s="28">
        <f t="shared" si="2"/>
        <v>0</v>
      </c>
      <c r="M72" s="27" t="str">
        <f t="shared" si="3"/>
        <v>OK</v>
      </c>
      <c r="N72" s="24"/>
      <c r="O72" s="24"/>
      <c r="P72" s="24"/>
      <c r="Q72" s="24"/>
      <c r="R72" s="26"/>
      <c r="S72" s="26"/>
      <c r="T72" s="26"/>
      <c r="U72" s="24"/>
      <c r="V72" s="24"/>
      <c r="W72" s="24"/>
      <c r="X72" s="24"/>
      <c r="Y72" s="24"/>
      <c r="Z72" s="24"/>
      <c r="AA72" s="24"/>
    </row>
    <row r="73" spans="1:27" ht="30" customHeight="1" x14ac:dyDescent="0.25">
      <c r="A73" s="79"/>
      <c r="B73" s="46">
        <v>70</v>
      </c>
      <c r="C73" s="76"/>
      <c r="D73" s="48" t="s">
        <v>13</v>
      </c>
      <c r="E73" s="50" t="s">
        <v>9</v>
      </c>
      <c r="F73" s="52" t="s">
        <v>31</v>
      </c>
      <c r="G73" s="46" t="s">
        <v>32</v>
      </c>
      <c r="H73" s="46" t="s">
        <v>37</v>
      </c>
      <c r="I73" s="46" t="s">
        <v>10</v>
      </c>
      <c r="J73" s="49">
        <v>70</v>
      </c>
      <c r="K73" s="29">
        <f>0</f>
        <v>0</v>
      </c>
      <c r="L73" s="28">
        <f t="shared" si="2"/>
        <v>0</v>
      </c>
      <c r="M73" s="27" t="str">
        <f t="shared" si="3"/>
        <v>OK</v>
      </c>
      <c r="N73" s="24"/>
      <c r="O73" s="24"/>
      <c r="P73" s="24"/>
      <c r="Q73" s="24"/>
      <c r="R73" s="26"/>
      <c r="S73" s="26"/>
      <c r="T73" s="26"/>
      <c r="U73" s="24"/>
      <c r="V73" s="24"/>
      <c r="W73" s="24"/>
      <c r="X73" s="24"/>
      <c r="Y73" s="24"/>
      <c r="Z73" s="24"/>
      <c r="AA73" s="24"/>
    </row>
    <row r="74" spans="1:27" ht="30" customHeight="1" x14ac:dyDescent="0.25">
      <c r="A74" s="79"/>
      <c r="B74" s="46">
        <v>71</v>
      </c>
      <c r="C74" s="76"/>
      <c r="D74" s="48" t="s">
        <v>161</v>
      </c>
      <c r="E74" s="50" t="s">
        <v>9</v>
      </c>
      <c r="F74" s="52" t="s">
        <v>31</v>
      </c>
      <c r="G74" s="46" t="s">
        <v>32</v>
      </c>
      <c r="H74" s="46" t="s">
        <v>37</v>
      </c>
      <c r="I74" s="46" t="s">
        <v>10</v>
      </c>
      <c r="J74" s="49">
        <v>75</v>
      </c>
      <c r="K74" s="29">
        <f>0</f>
        <v>0</v>
      </c>
      <c r="L74" s="28">
        <f t="shared" si="2"/>
        <v>0</v>
      </c>
      <c r="M74" s="27" t="str">
        <f t="shared" si="3"/>
        <v>OK</v>
      </c>
      <c r="N74" s="24"/>
      <c r="O74" s="24"/>
      <c r="P74" s="24"/>
      <c r="Q74" s="24"/>
      <c r="R74" s="26"/>
      <c r="S74" s="26"/>
      <c r="T74" s="26"/>
      <c r="U74" s="24"/>
      <c r="V74" s="24"/>
      <c r="W74" s="24"/>
      <c r="X74" s="24"/>
      <c r="Y74" s="24"/>
      <c r="Z74" s="24"/>
      <c r="AA74" s="24"/>
    </row>
    <row r="75" spans="1:27" ht="30" customHeight="1" x14ac:dyDescent="0.25">
      <c r="A75" s="79"/>
      <c r="B75" s="46">
        <v>72</v>
      </c>
      <c r="C75" s="76"/>
      <c r="D75" s="48" t="s">
        <v>14</v>
      </c>
      <c r="E75" s="50" t="s">
        <v>9</v>
      </c>
      <c r="F75" s="52" t="s">
        <v>31</v>
      </c>
      <c r="G75" s="46" t="s">
        <v>32</v>
      </c>
      <c r="H75" s="46" t="s">
        <v>37</v>
      </c>
      <c r="I75" s="46" t="s">
        <v>10</v>
      </c>
      <c r="J75" s="49">
        <v>80</v>
      </c>
      <c r="K75" s="29">
        <f>0</f>
        <v>0</v>
      </c>
      <c r="L75" s="28">
        <f t="shared" si="2"/>
        <v>0</v>
      </c>
      <c r="M75" s="27" t="str">
        <f t="shared" si="3"/>
        <v>OK</v>
      </c>
      <c r="N75" s="24"/>
      <c r="O75" s="24"/>
      <c r="P75" s="24"/>
      <c r="Q75" s="24"/>
      <c r="R75" s="26"/>
      <c r="S75" s="26"/>
      <c r="T75" s="26"/>
      <c r="U75" s="24"/>
      <c r="V75" s="24"/>
      <c r="W75" s="24"/>
      <c r="X75" s="24"/>
      <c r="Y75" s="24"/>
      <c r="Z75" s="24"/>
      <c r="AA75" s="24"/>
    </row>
    <row r="76" spans="1:27" ht="30" customHeight="1" x14ac:dyDescent="0.25">
      <c r="A76" s="79"/>
      <c r="B76" s="46">
        <v>73</v>
      </c>
      <c r="C76" s="76"/>
      <c r="D76" s="48" t="s">
        <v>162</v>
      </c>
      <c r="E76" s="50" t="s">
        <v>9</v>
      </c>
      <c r="F76" s="52" t="s">
        <v>31</v>
      </c>
      <c r="G76" s="46" t="s">
        <v>32</v>
      </c>
      <c r="H76" s="46" t="s">
        <v>9</v>
      </c>
      <c r="I76" s="46" t="s">
        <v>10</v>
      </c>
      <c r="J76" s="49">
        <v>150</v>
      </c>
      <c r="K76" s="29">
        <f>0</f>
        <v>0</v>
      </c>
      <c r="L76" s="28">
        <f t="shared" si="2"/>
        <v>0</v>
      </c>
      <c r="M76" s="27" t="str">
        <f t="shared" si="3"/>
        <v>OK</v>
      </c>
      <c r="N76" s="24"/>
      <c r="O76" s="24"/>
      <c r="P76" s="24"/>
      <c r="Q76" s="24"/>
      <c r="R76" s="26"/>
      <c r="S76" s="26"/>
      <c r="T76" s="26"/>
      <c r="U76" s="24"/>
      <c r="V76" s="24"/>
      <c r="W76" s="24"/>
      <c r="X76" s="24"/>
      <c r="Y76" s="24"/>
      <c r="Z76" s="24"/>
      <c r="AA76" s="24"/>
    </row>
    <row r="77" spans="1:27" ht="30" customHeight="1" x14ac:dyDescent="0.25">
      <c r="A77" s="79"/>
      <c r="B77" s="46">
        <v>74</v>
      </c>
      <c r="C77" s="76"/>
      <c r="D77" s="48" t="s">
        <v>33</v>
      </c>
      <c r="E77" s="50" t="s">
        <v>9</v>
      </c>
      <c r="F77" s="52" t="s">
        <v>31</v>
      </c>
      <c r="G77" s="46" t="s">
        <v>32</v>
      </c>
      <c r="H77" s="46" t="s">
        <v>9</v>
      </c>
      <c r="I77" s="46" t="s">
        <v>10</v>
      </c>
      <c r="J77" s="49">
        <v>150</v>
      </c>
      <c r="K77" s="29">
        <f>0</f>
        <v>0</v>
      </c>
      <c r="L77" s="28">
        <f t="shared" si="2"/>
        <v>0</v>
      </c>
      <c r="M77" s="27" t="str">
        <f t="shared" si="3"/>
        <v>OK</v>
      </c>
      <c r="N77" s="24"/>
      <c r="O77" s="24"/>
      <c r="P77" s="24"/>
      <c r="Q77" s="24"/>
      <c r="R77" s="26"/>
      <c r="S77" s="26"/>
      <c r="T77" s="26"/>
      <c r="U77" s="24"/>
      <c r="V77" s="24"/>
      <c r="W77" s="24"/>
      <c r="X77" s="24"/>
      <c r="Y77" s="24"/>
      <c r="Z77" s="24"/>
      <c r="AA77" s="24"/>
    </row>
    <row r="78" spans="1:27" ht="30" customHeight="1" x14ac:dyDescent="0.25">
      <c r="A78" s="80"/>
      <c r="B78" s="46">
        <v>75</v>
      </c>
      <c r="C78" s="77"/>
      <c r="D78" s="48" t="s">
        <v>170</v>
      </c>
      <c r="E78" s="50" t="s">
        <v>9</v>
      </c>
      <c r="F78" s="52" t="s">
        <v>31</v>
      </c>
      <c r="G78" s="46" t="s">
        <v>32</v>
      </c>
      <c r="H78" s="46" t="s">
        <v>9</v>
      </c>
      <c r="I78" s="46" t="s">
        <v>10</v>
      </c>
      <c r="J78" s="49">
        <v>300</v>
      </c>
      <c r="K78" s="29">
        <f>0</f>
        <v>0</v>
      </c>
      <c r="L78" s="28">
        <f t="shared" si="2"/>
        <v>0</v>
      </c>
      <c r="M78" s="27" t="str">
        <f t="shared" si="3"/>
        <v>OK</v>
      </c>
      <c r="N78" s="24"/>
      <c r="O78" s="24"/>
      <c r="P78" s="24"/>
      <c r="Q78" s="24"/>
      <c r="R78" s="26"/>
      <c r="S78" s="26"/>
      <c r="T78" s="26"/>
      <c r="U78" s="24"/>
      <c r="V78" s="24"/>
      <c r="W78" s="24"/>
      <c r="X78" s="24"/>
      <c r="Y78" s="24"/>
      <c r="Z78" s="24"/>
      <c r="AA78" s="24"/>
    </row>
    <row r="79" spans="1:27" ht="30" customHeight="1" x14ac:dyDescent="0.25">
      <c r="A79" s="68" t="s">
        <v>171</v>
      </c>
      <c r="B79" s="39">
        <v>76</v>
      </c>
      <c r="C79" s="65" t="s">
        <v>36</v>
      </c>
      <c r="D79" s="36" t="s">
        <v>8</v>
      </c>
      <c r="E79" s="43" t="s">
        <v>9</v>
      </c>
      <c r="F79" s="45" t="s">
        <v>31</v>
      </c>
      <c r="G79" s="39" t="s">
        <v>32</v>
      </c>
      <c r="H79" s="39" t="s">
        <v>9</v>
      </c>
      <c r="I79" s="39" t="s">
        <v>10</v>
      </c>
      <c r="J79" s="38">
        <v>1001</v>
      </c>
      <c r="K79" s="29">
        <f>10</f>
        <v>10</v>
      </c>
      <c r="L79" s="28">
        <f t="shared" si="2"/>
        <v>10</v>
      </c>
      <c r="M79" s="27" t="str">
        <f t="shared" si="3"/>
        <v>OK</v>
      </c>
      <c r="N79" s="24"/>
      <c r="O79" s="24"/>
      <c r="P79" s="24"/>
      <c r="Q79" s="24"/>
      <c r="R79" s="26"/>
      <c r="S79" s="26"/>
      <c r="T79" s="26"/>
      <c r="U79" s="24"/>
      <c r="V79" s="24"/>
      <c r="W79" s="24"/>
      <c r="X79" s="24"/>
      <c r="Y79" s="24"/>
      <c r="Z79" s="24"/>
      <c r="AA79" s="24"/>
    </row>
    <row r="80" spans="1:27" ht="30" customHeight="1" x14ac:dyDescent="0.25">
      <c r="A80" s="69"/>
      <c r="B80" s="39">
        <v>77</v>
      </c>
      <c r="C80" s="66"/>
      <c r="D80" s="36" t="s">
        <v>13</v>
      </c>
      <c r="E80" s="43" t="s">
        <v>9</v>
      </c>
      <c r="F80" s="45" t="s">
        <v>31</v>
      </c>
      <c r="G80" s="39" t="s">
        <v>32</v>
      </c>
      <c r="H80" s="39" t="s">
        <v>37</v>
      </c>
      <c r="I80" s="39" t="s">
        <v>10</v>
      </c>
      <c r="J80" s="38">
        <v>130</v>
      </c>
      <c r="K80" s="29">
        <f>10</f>
        <v>10</v>
      </c>
      <c r="L80" s="28">
        <f t="shared" si="2"/>
        <v>10</v>
      </c>
      <c r="M80" s="27" t="str">
        <f t="shared" si="3"/>
        <v>OK</v>
      </c>
      <c r="N80" s="24"/>
      <c r="O80" s="24"/>
      <c r="P80" s="24"/>
      <c r="Q80" s="24"/>
      <c r="R80" s="26"/>
      <c r="S80" s="26"/>
      <c r="T80" s="26"/>
      <c r="U80" s="24"/>
      <c r="V80" s="24"/>
      <c r="W80" s="24"/>
      <c r="X80" s="24"/>
      <c r="Y80" s="24"/>
      <c r="Z80" s="24"/>
      <c r="AA80" s="24"/>
    </row>
    <row r="81" spans="1:27" ht="30" customHeight="1" x14ac:dyDescent="0.25">
      <c r="A81" s="70"/>
      <c r="B81" s="39">
        <v>78</v>
      </c>
      <c r="C81" s="67"/>
      <c r="D81" s="36" t="s">
        <v>162</v>
      </c>
      <c r="E81" s="43" t="s">
        <v>9</v>
      </c>
      <c r="F81" s="45" t="s">
        <v>31</v>
      </c>
      <c r="G81" s="39" t="s">
        <v>32</v>
      </c>
      <c r="H81" s="39" t="s">
        <v>9</v>
      </c>
      <c r="I81" s="39" t="s">
        <v>10</v>
      </c>
      <c r="J81" s="38">
        <v>200</v>
      </c>
      <c r="K81" s="29">
        <f>5</f>
        <v>5</v>
      </c>
      <c r="L81" s="28">
        <f t="shared" si="2"/>
        <v>5</v>
      </c>
      <c r="M81" s="27" t="str">
        <f t="shared" si="3"/>
        <v>OK</v>
      </c>
      <c r="N81" s="24"/>
      <c r="O81" s="24"/>
      <c r="P81" s="24"/>
      <c r="Q81" s="24"/>
      <c r="R81" s="26"/>
      <c r="S81" s="26"/>
      <c r="T81" s="26"/>
      <c r="U81" s="24"/>
      <c r="V81" s="24"/>
      <c r="W81" s="24"/>
      <c r="X81" s="24"/>
      <c r="Y81" s="24"/>
      <c r="Z81" s="24"/>
      <c r="AA81" s="24"/>
    </row>
    <row r="82" spans="1:27" ht="15.75" thickBot="1" x14ac:dyDescent="0.3">
      <c r="K82" s="4">
        <f>SUM(K4:K81)</f>
        <v>35</v>
      </c>
      <c r="N82" s="32">
        <f t="shared" ref="N82:AA82" si="4">SUMPRODUCT($J$4:$J$81,N4:N81)</f>
        <v>0</v>
      </c>
      <c r="O82" s="32">
        <f t="shared" si="4"/>
        <v>0</v>
      </c>
      <c r="P82" s="32">
        <f t="shared" si="4"/>
        <v>0</v>
      </c>
      <c r="Q82" s="32">
        <f t="shared" si="4"/>
        <v>0</v>
      </c>
      <c r="R82" s="32">
        <f t="shared" si="4"/>
        <v>0</v>
      </c>
      <c r="S82" s="32">
        <f t="shared" si="4"/>
        <v>0</v>
      </c>
      <c r="T82" s="32">
        <f t="shared" si="4"/>
        <v>0</v>
      </c>
      <c r="U82" s="32">
        <f t="shared" si="4"/>
        <v>0</v>
      </c>
      <c r="V82" s="32">
        <f t="shared" si="4"/>
        <v>0</v>
      </c>
      <c r="W82" s="32">
        <f t="shared" si="4"/>
        <v>0</v>
      </c>
      <c r="X82" s="32">
        <f t="shared" si="4"/>
        <v>0</v>
      </c>
      <c r="Y82" s="32">
        <f t="shared" si="4"/>
        <v>0</v>
      </c>
      <c r="Z82" s="32">
        <f t="shared" si="4"/>
        <v>0</v>
      </c>
      <c r="AA82" s="32">
        <f t="shared" si="4"/>
        <v>0</v>
      </c>
    </row>
    <row r="83" spans="1:27" ht="15" x14ac:dyDescent="0.25">
      <c r="D83" s="33" t="s">
        <v>57</v>
      </c>
    </row>
    <row r="84" spans="1:27" ht="15" x14ac:dyDescent="0.25">
      <c r="D84" s="34" t="s">
        <v>58</v>
      </c>
    </row>
    <row r="85" spans="1:27" ht="15.75" thickBot="1" x14ac:dyDescent="0.3">
      <c r="D85" s="35" t="s">
        <v>59</v>
      </c>
    </row>
    <row r="86" spans="1:27" ht="15" x14ac:dyDescent="0.25"/>
    <row r="87" spans="1:27" ht="15" x14ac:dyDescent="0.25"/>
    <row r="88" spans="1:27" ht="15" x14ac:dyDescent="0.25"/>
    <row r="89" spans="1:27" ht="15" x14ac:dyDescent="0.25"/>
    <row r="90" spans="1:27" ht="15" x14ac:dyDescent="0.25"/>
    <row r="91" spans="1:27" ht="15" x14ac:dyDescent="0.25"/>
    <row r="92" spans="1:27" ht="15" x14ac:dyDescent="0.25"/>
  </sheetData>
  <mergeCells count="29">
    <mergeCell ref="A69:A78"/>
    <mergeCell ref="C69:C78"/>
    <mergeCell ref="A79:A81"/>
    <mergeCell ref="C79:C81"/>
    <mergeCell ref="A38:A48"/>
    <mergeCell ref="C38:C48"/>
    <mergeCell ref="A49:A59"/>
    <mergeCell ref="C49:C59"/>
    <mergeCell ref="A60:A68"/>
    <mergeCell ref="C60:C68"/>
    <mergeCell ref="W1:W2"/>
    <mergeCell ref="X1:X2"/>
    <mergeCell ref="Y1:Y2"/>
    <mergeCell ref="Z1:Z2"/>
    <mergeCell ref="AA1:AA2"/>
    <mergeCell ref="T1:T2"/>
    <mergeCell ref="U1:U2"/>
    <mergeCell ref="V1:V2"/>
    <mergeCell ref="A1:C1"/>
    <mergeCell ref="D1:J1"/>
    <mergeCell ref="K1:M1"/>
    <mergeCell ref="N1:N2"/>
    <mergeCell ref="O1:O2"/>
    <mergeCell ref="P1:P2"/>
    <mergeCell ref="A2:J2"/>
    <mergeCell ref="K2:M2"/>
    <mergeCell ref="Q1:Q2"/>
    <mergeCell ref="R1:R2"/>
    <mergeCell ref="S1:S2"/>
  </mergeCells>
  <conditionalFormatting sqref="M1 M3:M1048576">
    <cfRule type="cellIs" dxfId="7" priority="2" operator="equal">
      <formula>"ATENÇÃO"</formula>
    </cfRule>
  </conditionalFormatting>
  <conditionalFormatting sqref="N4:AA81">
    <cfRule type="cellIs" dxfId="6" priority="1" operator="greaterThan">
      <formula>0</formula>
    </cfRule>
  </conditionalFormatting>
  <pageMargins left="0.511811024" right="0.511811024" top="0.78740157499999996" bottom="0.78740157499999996" header="0.31496062000000002" footer="0.31496062000000002"/>
  <pageSetup paperSize="9" scale="60" orientation="landscape" r:id="rId1"/>
  <colBreaks count="1" manualBreakCount="1">
    <brk id="1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zoomScale="80" zoomScaleNormal="80" workbookViewId="0">
      <selection activeCell="J83" sqref="J83"/>
    </sheetView>
  </sheetViews>
  <sheetFormatPr defaultColWidth="9.7109375" defaultRowHeight="30" customHeight="1" x14ac:dyDescent="0.25"/>
  <cols>
    <col min="1" max="1" width="6.140625" style="1" customWidth="1"/>
    <col min="2" max="2" width="6.5703125" style="1" customWidth="1"/>
    <col min="3" max="3" width="37.85546875" style="1" customWidth="1"/>
    <col min="4" max="4" width="31.5703125" style="3" customWidth="1"/>
    <col min="5" max="5" width="16.140625" style="1" customWidth="1"/>
    <col min="6" max="7" width="8.5703125" style="1" customWidth="1"/>
    <col min="8" max="8" width="8.28515625" style="1" customWidth="1"/>
    <col min="9" max="9" width="12.7109375" style="1" customWidth="1"/>
    <col min="10" max="10" width="12.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9.950000000000003" customHeight="1" x14ac:dyDescent="0.25">
      <c r="A1" s="72" t="s">
        <v>56</v>
      </c>
      <c r="B1" s="73"/>
      <c r="C1" s="74"/>
      <c r="D1" s="59" t="s">
        <v>52</v>
      </c>
      <c r="E1" s="60"/>
      <c r="F1" s="60"/>
      <c r="G1" s="60"/>
      <c r="H1" s="60"/>
      <c r="I1" s="60"/>
      <c r="J1" s="61"/>
      <c r="K1" s="71" t="s">
        <v>53</v>
      </c>
      <c r="L1" s="71"/>
      <c r="M1" s="71"/>
      <c r="N1" s="57" t="s">
        <v>55</v>
      </c>
      <c r="O1" s="57" t="s">
        <v>55</v>
      </c>
      <c r="P1" s="57" t="s">
        <v>55</v>
      </c>
      <c r="Q1" s="57" t="s">
        <v>55</v>
      </c>
      <c r="R1" s="57" t="s">
        <v>55</v>
      </c>
      <c r="S1" s="57" t="s">
        <v>55</v>
      </c>
      <c r="T1" s="57" t="s">
        <v>55</v>
      </c>
      <c r="U1" s="57" t="s">
        <v>55</v>
      </c>
      <c r="V1" s="57" t="s">
        <v>55</v>
      </c>
      <c r="W1" s="57" t="s">
        <v>55</v>
      </c>
      <c r="X1" s="57" t="s">
        <v>55</v>
      </c>
      <c r="Y1" s="57" t="s">
        <v>55</v>
      </c>
      <c r="Z1" s="57" t="s">
        <v>55</v>
      </c>
      <c r="AA1" s="57" t="s">
        <v>55</v>
      </c>
    </row>
    <row r="2" spans="1:27" ht="24.95" customHeight="1" x14ac:dyDescent="0.25">
      <c r="A2" s="59" t="s">
        <v>48</v>
      </c>
      <c r="B2" s="60"/>
      <c r="C2" s="60"/>
      <c r="D2" s="60"/>
      <c r="E2" s="60"/>
      <c r="F2" s="60"/>
      <c r="G2" s="60"/>
      <c r="H2" s="60"/>
      <c r="I2" s="60"/>
      <c r="J2" s="61"/>
      <c r="K2" s="62" t="s">
        <v>66</v>
      </c>
      <c r="L2" s="63"/>
      <c r="M2" s="64"/>
      <c r="N2" s="58"/>
      <c r="O2" s="58"/>
      <c r="P2" s="58"/>
      <c r="Q2" s="58"/>
      <c r="R2" s="58"/>
      <c r="S2" s="58"/>
      <c r="T2" s="58"/>
      <c r="U2" s="58"/>
      <c r="V2" s="58"/>
      <c r="W2" s="58"/>
      <c r="X2" s="58"/>
      <c r="Y2" s="58"/>
      <c r="Z2" s="58"/>
      <c r="AA2" s="58"/>
    </row>
    <row r="3" spans="1:27" s="3" customFormat="1" ht="30" customHeight="1" x14ac:dyDescent="0.2">
      <c r="A3" s="7" t="s">
        <v>3</v>
      </c>
      <c r="B3" s="7" t="s">
        <v>60</v>
      </c>
      <c r="C3" s="7" t="s">
        <v>61</v>
      </c>
      <c r="D3" s="8" t="s">
        <v>62</v>
      </c>
      <c r="E3" s="8" t="s">
        <v>63</v>
      </c>
      <c r="F3" s="8" t="s">
        <v>21</v>
      </c>
      <c r="G3" s="8" t="s">
        <v>22</v>
      </c>
      <c r="H3" s="8" t="s">
        <v>64</v>
      </c>
      <c r="I3" s="8" t="s">
        <v>65</v>
      </c>
      <c r="J3" s="9" t="s">
        <v>54</v>
      </c>
      <c r="K3" s="10" t="s">
        <v>4</v>
      </c>
      <c r="L3" s="11" t="s">
        <v>0</v>
      </c>
      <c r="M3" s="7" t="s">
        <v>2</v>
      </c>
      <c r="N3" s="25" t="s">
        <v>1</v>
      </c>
      <c r="O3" s="25" t="s">
        <v>1</v>
      </c>
      <c r="P3" s="25" t="s">
        <v>1</v>
      </c>
      <c r="Q3" s="25" t="s">
        <v>1</v>
      </c>
      <c r="R3" s="25" t="s">
        <v>1</v>
      </c>
      <c r="S3" s="25" t="s">
        <v>1</v>
      </c>
      <c r="T3" s="25" t="s">
        <v>1</v>
      </c>
      <c r="U3" s="25" t="s">
        <v>1</v>
      </c>
      <c r="V3" s="25" t="s">
        <v>1</v>
      </c>
      <c r="W3" s="25" t="s">
        <v>1</v>
      </c>
      <c r="X3" s="25" t="s">
        <v>1</v>
      </c>
      <c r="Y3" s="25" t="s">
        <v>1</v>
      </c>
      <c r="Z3" s="25" t="s">
        <v>1</v>
      </c>
      <c r="AA3" s="25" t="s">
        <v>1</v>
      </c>
    </row>
    <row r="4" spans="1:27" ht="30" customHeight="1" x14ac:dyDescent="0.25">
      <c r="A4" s="39">
        <v>1</v>
      </c>
      <c r="B4" s="39">
        <v>1</v>
      </c>
      <c r="C4" s="37" t="s">
        <v>67</v>
      </c>
      <c r="D4" s="36" t="s">
        <v>68</v>
      </c>
      <c r="E4" s="37" t="s">
        <v>69</v>
      </c>
      <c r="F4" s="37" t="s">
        <v>23</v>
      </c>
      <c r="G4" s="37" t="s">
        <v>70</v>
      </c>
      <c r="H4" s="37" t="s">
        <v>6</v>
      </c>
      <c r="I4" s="37" t="s">
        <v>7</v>
      </c>
      <c r="J4" s="38">
        <v>1670</v>
      </c>
      <c r="K4" s="29">
        <f>0</f>
        <v>0</v>
      </c>
      <c r="L4" s="28">
        <f>K4-SUM(N4:AA4)</f>
        <v>0</v>
      </c>
      <c r="M4" s="27" t="str">
        <f>IF(L4&lt;0,"ATENÇÃO","OK")</f>
        <v>OK</v>
      </c>
      <c r="N4" s="24"/>
      <c r="O4" s="24"/>
      <c r="P4" s="24"/>
      <c r="Q4" s="24"/>
      <c r="R4" s="26"/>
      <c r="S4" s="26"/>
      <c r="T4" s="26"/>
      <c r="U4" s="24"/>
      <c r="V4" s="24"/>
      <c r="W4" s="24"/>
      <c r="X4" s="24"/>
      <c r="Y4" s="24"/>
      <c r="Z4" s="24"/>
      <c r="AA4" s="24"/>
    </row>
    <row r="5" spans="1:27" ht="30" customHeight="1" x14ac:dyDescent="0.25">
      <c r="A5" s="46">
        <v>2</v>
      </c>
      <c r="B5" s="46">
        <v>2</v>
      </c>
      <c r="C5" s="47" t="s">
        <v>71</v>
      </c>
      <c r="D5" s="48" t="s">
        <v>72</v>
      </c>
      <c r="E5" s="47" t="s">
        <v>73</v>
      </c>
      <c r="F5" s="47" t="s">
        <v>23</v>
      </c>
      <c r="G5" s="47" t="s">
        <v>70</v>
      </c>
      <c r="H5" s="47" t="s">
        <v>6</v>
      </c>
      <c r="I5" s="47" t="s">
        <v>7</v>
      </c>
      <c r="J5" s="49">
        <v>1651.67</v>
      </c>
      <c r="K5" s="29">
        <f>4</f>
        <v>4</v>
      </c>
      <c r="L5" s="28">
        <f t="shared" ref="L5:L68" si="0">K5-SUM(N5:AA5)</f>
        <v>4</v>
      </c>
      <c r="M5" s="27" t="str">
        <f t="shared" ref="M5:M68" si="1">IF(L5&lt;0,"ATENÇÃO","OK")</f>
        <v>OK</v>
      </c>
      <c r="N5" s="24"/>
      <c r="O5" s="24"/>
      <c r="P5" s="24"/>
      <c r="Q5" s="24"/>
      <c r="R5" s="26"/>
      <c r="S5" s="26"/>
      <c r="T5" s="26"/>
      <c r="U5" s="24"/>
      <c r="V5" s="24"/>
      <c r="W5" s="24"/>
      <c r="X5" s="24"/>
      <c r="Y5" s="24"/>
      <c r="Z5" s="24"/>
      <c r="AA5" s="24"/>
    </row>
    <row r="6" spans="1:27" ht="30" customHeight="1" x14ac:dyDescent="0.25">
      <c r="A6" s="39">
        <v>3</v>
      </c>
      <c r="B6" s="39">
        <v>3</v>
      </c>
      <c r="C6" s="37" t="s">
        <v>67</v>
      </c>
      <c r="D6" s="36" t="s">
        <v>74</v>
      </c>
      <c r="E6" s="37" t="s">
        <v>75</v>
      </c>
      <c r="F6" s="37" t="s">
        <v>23</v>
      </c>
      <c r="G6" s="37" t="s">
        <v>76</v>
      </c>
      <c r="H6" s="37" t="s">
        <v>6</v>
      </c>
      <c r="I6" s="37" t="s">
        <v>7</v>
      </c>
      <c r="J6" s="38">
        <v>1802</v>
      </c>
      <c r="K6" s="29">
        <f>0</f>
        <v>0</v>
      </c>
      <c r="L6" s="28">
        <f t="shared" si="0"/>
        <v>0</v>
      </c>
      <c r="M6" s="27" t="str">
        <f t="shared" si="1"/>
        <v>OK</v>
      </c>
      <c r="N6" s="24"/>
      <c r="O6" s="24"/>
      <c r="P6" s="24"/>
      <c r="Q6" s="24"/>
      <c r="R6" s="26"/>
      <c r="S6" s="26"/>
      <c r="T6" s="26"/>
      <c r="U6" s="24"/>
      <c r="V6" s="24"/>
      <c r="W6" s="24"/>
      <c r="X6" s="24"/>
      <c r="Y6" s="24"/>
      <c r="Z6" s="24"/>
      <c r="AA6" s="24"/>
    </row>
    <row r="7" spans="1:27" ht="30" customHeight="1" x14ac:dyDescent="0.25">
      <c r="A7" s="46">
        <v>4</v>
      </c>
      <c r="B7" s="46">
        <v>4</v>
      </c>
      <c r="C7" s="47" t="s">
        <v>71</v>
      </c>
      <c r="D7" s="48" t="s">
        <v>77</v>
      </c>
      <c r="E7" s="47" t="s">
        <v>78</v>
      </c>
      <c r="F7" s="47" t="s">
        <v>23</v>
      </c>
      <c r="G7" s="47" t="s">
        <v>79</v>
      </c>
      <c r="H7" s="47" t="s">
        <v>6</v>
      </c>
      <c r="I7" s="47" t="s">
        <v>7</v>
      </c>
      <c r="J7" s="49">
        <v>1800</v>
      </c>
      <c r="K7" s="29">
        <f>0</f>
        <v>0</v>
      </c>
      <c r="L7" s="28">
        <f t="shared" si="0"/>
        <v>0</v>
      </c>
      <c r="M7" s="27" t="str">
        <f t="shared" si="1"/>
        <v>OK</v>
      </c>
      <c r="N7" s="24"/>
      <c r="O7" s="24"/>
      <c r="P7" s="24"/>
      <c r="Q7" s="24"/>
      <c r="R7" s="26"/>
      <c r="S7" s="26"/>
      <c r="T7" s="26"/>
      <c r="U7" s="24"/>
      <c r="V7" s="24"/>
      <c r="W7" s="24"/>
      <c r="X7" s="24"/>
      <c r="Y7" s="24"/>
      <c r="Z7" s="24"/>
      <c r="AA7" s="24"/>
    </row>
    <row r="8" spans="1:27" ht="30" customHeight="1" x14ac:dyDescent="0.25">
      <c r="A8" s="39">
        <v>5</v>
      </c>
      <c r="B8" s="39">
        <v>5</v>
      </c>
      <c r="C8" s="37" t="s">
        <v>67</v>
      </c>
      <c r="D8" s="36" t="s">
        <v>80</v>
      </c>
      <c r="E8" s="37" t="s">
        <v>81</v>
      </c>
      <c r="F8" s="37" t="s">
        <v>23</v>
      </c>
      <c r="G8" s="37" t="s">
        <v>82</v>
      </c>
      <c r="H8" s="37" t="s">
        <v>6</v>
      </c>
      <c r="I8" s="37" t="s">
        <v>7</v>
      </c>
      <c r="J8" s="38">
        <v>2686</v>
      </c>
      <c r="K8" s="29">
        <f>0</f>
        <v>0</v>
      </c>
      <c r="L8" s="28">
        <f t="shared" si="0"/>
        <v>0</v>
      </c>
      <c r="M8" s="27" t="str">
        <f t="shared" si="1"/>
        <v>OK</v>
      </c>
      <c r="N8" s="24"/>
      <c r="O8" s="24"/>
      <c r="P8" s="24"/>
      <c r="Q8" s="24"/>
      <c r="R8" s="26"/>
      <c r="S8" s="26"/>
      <c r="T8" s="26"/>
      <c r="U8" s="24"/>
      <c r="V8" s="24"/>
      <c r="W8" s="24"/>
      <c r="X8" s="24"/>
      <c r="Y8" s="24"/>
      <c r="Z8" s="24"/>
      <c r="AA8" s="24"/>
    </row>
    <row r="9" spans="1:27" ht="30" customHeight="1" x14ac:dyDescent="0.25">
      <c r="A9" s="46">
        <v>6</v>
      </c>
      <c r="B9" s="46">
        <v>6</v>
      </c>
      <c r="C9" s="47" t="s">
        <v>71</v>
      </c>
      <c r="D9" s="48" t="s">
        <v>83</v>
      </c>
      <c r="E9" s="47" t="s">
        <v>84</v>
      </c>
      <c r="F9" s="47" t="s">
        <v>23</v>
      </c>
      <c r="G9" s="47" t="s">
        <v>24</v>
      </c>
      <c r="H9" s="47" t="s">
        <v>6</v>
      </c>
      <c r="I9" s="47" t="s">
        <v>7</v>
      </c>
      <c r="J9" s="49">
        <v>2821.51</v>
      </c>
      <c r="K9" s="29">
        <f>8</f>
        <v>8</v>
      </c>
      <c r="L9" s="28">
        <f t="shared" si="0"/>
        <v>8</v>
      </c>
      <c r="M9" s="27" t="str">
        <f t="shared" si="1"/>
        <v>OK</v>
      </c>
      <c r="N9" s="24"/>
      <c r="O9" s="24"/>
      <c r="P9" s="24"/>
      <c r="Q9" s="24"/>
      <c r="R9" s="26"/>
      <c r="S9" s="26"/>
      <c r="T9" s="26"/>
      <c r="U9" s="24"/>
      <c r="V9" s="24"/>
      <c r="W9" s="24"/>
      <c r="X9" s="24"/>
      <c r="Y9" s="24"/>
      <c r="Z9" s="24"/>
      <c r="AA9" s="24"/>
    </row>
    <row r="10" spans="1:27" ht="30" customHeight="1" x14ac:dyDescent="0.25">
      <c r="A10" s="39">
        <v>7</v>
      </c>
      <c r="B10" s="39">
        <v>7</v>
      </c>
      <c r="C10" s="37" t="s">
        <v>67</v>
      </c>
      <c r="D10" s="36" t="s">
        <v>85</v>
      </c>
      <c r="E10" s="37" t="s">
        <v>86</v>
      </c>
      <c r="F10" s="37" t="s">
        <v>23</v>
      </c>
      <c r="G10" s="37" t="s">
        <v>24</v>
      </c>
      <c r="H10" s="37" t="s">
        <v>6</v>
      </c>
      <c r="I10" s="37" t="s">
        <v>7</v>
      </c>
      <c r="J10" s="38">
        <v>7446</v>
      </c>
      <c r="K10" s="29">
        <f>0</f>
        <v>0</v>
      </c>
      <c r="L10" s="28">
        <f t="shared" si="0"/>
        <v>0</v>
      </c>
      <c r="M10" s="27" t="str">
        <f t="shared" si="1"/>
        <v>OK</v>
      </c>
      <c r="N10" s="24"/>
      <c r="O10" s="24"/>
      <c r="P10" s="24"/>
      <c r="Q10" s="24"/>
      <c r="R10" s="26"/>
      <c r="S10" s="26"/>
      <c r="T10" s="26"/>
      <c r="U10" s="24"/>
      <c r="V10" s="24"/>
      <c r="W10" s="24"/>
      <c r="X10" s="24"/>
      <c r="Y10" s="24"/>
      <c r="Z10" s="24"/>
      <c r="AA10" s="24"/>
    </row>
    <row r="11" spans="1:27" ht="30" customHeight="1" x14ac:dyDescent="0.25">
      <c r="A11" s="46">
        <v>8</v>
      </c>
      <c r="B11" s="46">
        <v>8</v>
      </c>
      <c r="C11" s="47" t="s">
        <v>67</v>
      </c>
      <c r="D11" s="48" t="s">
        <v>87</v>
      </c>
      <c r="E11" s="47" t="s">
        <v>86</v>
      </c>
      <c r="F11" s="47" t="s">
        <v>23</v>
      </c>
      <c r="G11" s="47" t="s">
        <v>24</v>
      </c>
      <c r="H11" s="47" t="s">
        <v>6</v>
      </c>
      <c r="I11" s="47" t="s">
        <v>7</v>
      </c>
      <c r="J11" s="49">
        <v>7375</v>
      </c>
      <c r="K11" s="29">
        <f>0</f>
        <v>0</v>
      </c>
      <c r="L11" s="28">
        <f t="shared" si="0"/>
        <v>0</v>
      </c>
      <c r="M11" s="27" t="str">
        <f t="shared" si="1"/>
        <v>OK</v>
      </c>
      <c r="N11" s="24"/>
      <c r="O11" s="24"/>
      <c r="P11" s="24"/>
      <c r="Q11" s="24"/>
      <c r="R11" s="26"/>
      <c r="S11" s="26"/>
      <c r="T11" s="26"/>
      <c r="U11" s="24"/>
      <c r="V11" s="24"/>
      <c r="W11" s="24"/>
      <c r="X11" s="24"/>
      <c r="Y11" s="24"/>
      <c r="Z11" s="24"/>
      <c r="AA11" s="24"/>
    </row>
    <row r="12" spans="1:27" ht="30" customHeight="1" x14ac:dyDescent="0.25">
      <c r="A12" s="39">
        <v>9</v>
      </c>
      <c r="B12" s="39">
        <v>9</v>
      </c>
      <c r="C12" s="37" t="s">
        <v>88</v>
      </c>
      <c r="D12" s="36" t="s">
        <v>89</v>
      </c>
      <c r="E12" s="37" t="s">
        <v>90</v>
      </c>
      <c r="F12" s="37" t="s">
        <v>23</v>
      </c>
      <c r="G12" s="37" t="s">
        <v>25</v>
      </c>
      <c r="H12" s="37" t="s">
        <v>6</v>
      </c>
      <c r="I12" s="37" t="s">
        <v>7</v>
      </c>
      <c r="J12" s="38">
        <v>6213.51</v>
      </c>
      <c r="K12" s="29">
        <f>0</f>
        <v>0</v>
      </c>
      <c r="L12" s="28">
        <f t="shared" si="0"/>
        <v>0</v>
      </c>
      <c r="M12" s="27" t="str">
        <f t="shared" si="1"/>
        <v>OK</v>
      </c>
      <c r="N12" s="24"/>
      <c r="O12" s="24"/>
      <c r="P12" s="24"/>
      <c r="Q12" s="24"/>
      <c r="R12" s="30"/>
      <c r="S12" s="26"/>
      <c r="T12" s="26"/>
      <c r="U12" s="24"/>
      <c r="V12" s="24"/>
      <c r="W12" s="24"/>
      <c r="X12" s="24"/>
      <c r="Y12" s="24"/>
      <c r="Z12" s="24"/>
      <c r="AA12" s="24"/>
    </row>
    <row r="13" spans="1:27" ht="30" customHeight="1" x14ac:dyDescent="0.25">
      <c r="A13" s="46">
        <v>10</v>
      </c>
      <c r="B13" s="46">
        <v>10</v>
      </c>
      <c r="C13" s="47" t="s">
        <v>67</v>
      </c>
      <c r="D13" s="48" t="s">
        <v>91</v>
      </c>
      <c r="E13" s="47" t="s">
        <v>92</v>
      </c>
      <c r="F13" s="47" t="s">
        <v>23</v>
      </c>
      <c r="G13" s="47" t="s">
        <v>25</v>
      </c>
      <c r="H13" s="47" t="s">
        <v>6</v>
      </c>
      <c r="I13" s="47" t="s">
        <v>7</v>
      </c>
      <c r="J13" s="49">
        <v>6689.61</v>
      </c>
      <c r="K13" s="29">
        <f>0</f>
        <v>0</v>
      </c>
      <c r="L13" s="28">
        <f t="shared" si="0"/>
        <v>0</v>
      </c>
      <c r="M13" s="27" t="str">
        <f t="shared" si="1"/>
        <v>OK</v>
      </c>
      <c r="N13" s="24"/>
      <c r="O13" s="24"/>
      <c r="P13" s="24"/>
      <c r="Q13" s="24"/>
      <c r="R13" s="26"/>
      <c r="S13" s="26"/>
      <c r="T13" s="26"/>
      <c r="U13" s="24"/>
      <c r="V13" s="24"/>
      <c r="W13" s="24"/>
      <c r="X13" s="24"/>
      <c r="Y13" s="24"/>
      <c r="Z13" s="24"/>
      <c r="AA13" s="24"/>
    </row>
    <row r="14" spans="1:27" ht="30" customHeight="1" x14ac:dyDescent="0.25">
      <c r="A14" s="39">
        <v>11</v>
      </c>
      <c r="B14" s="39">
        <v>11</v>
      </c>
      <c r="C14" s="37" t="s">
        <v>88</v>
      </c>
      <c r="D14" s="36" t="s">
        <v>93</v>
      </c>
      <c r="E14" s="37" t="s">
        <v>94</v>
      </c>
      <c r="F14" s="39" t="s">
        <v>23</v>
      </c>
      <c r="G14" s="37" t="s">
        <v>25</v>
      </c>
      <c r="H14" s="39" t="s">
        <v>6</v>
      </c>
      <c r="I14" s="37" t="s">
        <v>7</v>
      </c>
      <c r="J14" s="38">
        <v>3445.06</v>
      </c>
      <c r="K14" s="29">
        <f>0</f>
        <v>0</v>
      </c>
      <c r="L14" s="28">
        <f t="shared" si="0"/>
        <v>0</v>
      </c>
      <c r="M14" s="27" t="str">
        <f t="shared" si="1"/>
        <v>OK</v>
      </c>
      <c r="N14" s="24"/>
      <c r="O14" s="24"/>
      <c r="P14" s="24"/>
      <c r="Q14" s="24"/>
      <c r="R14" s="26"/>
      <c r="S14" s="26"/>
      <c r="T14" s="26"/>
      <c r="U14" s="24"/>
      <c r="V14" s="24"/>
      <c r="W14" s="24"/>
      <c r="X14" s="24"/>
      <c r="Y14" s="24"/>
      <c r="Z14" s="24"/>
      <c r="AA14" s="24"/>
    </row>
    <row r="15" spans="1:27" ht="30" customHeight="1" x14ac:dyDescent="0.25">
      <c r="A15" s="46">
        <v>12</v>
      </c>
      <c r="B15" s="46">
        <v>12</v>
      </c>
      <c r="C15" s="47" t="s">
        <v>88</v>
      </c>
      <c r="D15" s="48" t="s">
        <v>95</v>
      </c>
      <c r="E15" s="47" t="s">
        <v>96</v>
      </c>
      <c r="F15" s="46" t="s">
        <v>23</v>
      </c>
      <c r="G15" s="46" t="s">
        <v>25</v>
      </c>
      <c r="H15" s="46" t="s">
        <v>6</v>
      </c>
      <c r="I15" s="47" t="s">
        <v>7</v>
      </c>
      <c r="J15" s="49">
        <v>3617.48</v>
      </c>
      <c r="K15" s="29">
        <f>4</f>
        <v>4</v>
      </c>
      <c r="L15" s="28">
        <f t="shared" si="0"/>
        <v>4</v>
      </c>
      <c r="M15" s="27" t="str">
        <f t="shared" si="1"/>
        <v>OK</v>
      </c>
      <c r="N15" s="24"/>
      <c r="O15" s="24"/>
      <c r="P15" s="24"/>
      <c r="Q15" s="24"/>
      <c r="R15" s="26"/>
      <c r="S15" s="26"/>
      <c r="T15" s="26"/>
      <c r="U15" s="24"/>
      <c r="V15" s="24"/>
      <c r="W15" s="24"/>
      <c r="X15" s="24"/>
      <c r="Y15" s="24"/>
      <c r="Z15" s="24"/>
      <c r="AA15" s="24"/>
    </row>
    <row r="16" spans="1:27" ht="30" customHeight="1" x14ac:dyDescent="0.25">
      <c r="A16" s="39">
        <v>13</v>
      </c>
      <c r="B16" s="39">
        <v>13</v>
      </c>
      <c r="C16" s="37" t="s">
        <v>97</v>
      </c>
      <c r="D16" s="36" t="s">
        <v>98</v>
      </c>
      <c r="E16" s="37" t="s">
        <v>99</v>
      </c>
      <c r="F16" s="39" t="s">
        <v>23</v>
      </c>
      <c r="G16" s="39" t="s">
        <v>25</v>
      </c>
      <c r="H16" s="39" t="s">
        <v>6</v>
      </c>
      <c r="I16" s="37" t="s">
        <v>7</v>
      </c>
      <c r="J16" s="38">
        <v>7453.33</v>
      </c>
      <c r="K16" s="29">
        <f>0</f>
        <v>0</v>
      </c>
      <c r="L16" s="28">
        <f t="shared" si="0"/>
        <v>0</v>
      </c>
      <c r="M16" s="27" t="str">
        <f t="shared" si="1"/>
        <v>OK</v>
      </c>
      <c r="N16" s="24"/>
      <c r="O16" s="24"/>
      <c r="P16" s="24"/>
      <c r="Q16" s="24"/>
      <c r="R16" s="26"/>
      <c r="S16" s="26"/>
      <c r="T16" s="26"/>
      <c r="U16" s="24"/>
      <c r="V16" s="24"/>
      <c r="W16" s="24"/>
      <c r="X16" s="24"/>
      <c r="Y16" s="24"/>
      <c r="Z16" s="24"/>
      <c r="AA16" s="24"/>
    </row>
    <row r="17" spans="1:27" ht="30" customHeight="1" x14ac:dyDescent="0.25">
      <c r="A17" s="46">
        <v>14</v>
      </c>
      <c r="B17" s="46">
        <v>14</v>
      </c>
      <c r="C17" s="47" t="s">
        <v>97</v>
      </c>
      <c r="D17" s="48" t="s">
        <v>100</v>
      </c>
      <c r="E17" s="47" t="s">
        <v>99</v>
      </c>
      <c r="F17" s="47" t="s">
        <v>23</v>
      </c>
      <c r="G17" s="47" t="s">
        <v>25</v>
      </c>
      <c r="H17" s="47" t="s">
        <v>6</v>
      </c>
      <c r="I17" s="47" t="s">
        <v>7</v>
      </c>
      <c r="J17" s="49">
        <v>9561.2000000000007</v>
      </c>
      <c r="K17" s="29">
        <f>0</f>
        <v>0</v>
      </c>
      <c r="L17" s="28">
        <f t="shared" si="0"/>
        <v>0</v>
      </c>
      <c r="M17" s="27" t="str">
        <f t="shared" si="1"/>
        <v>OK</v>
      </c>
      <c r="N17" s="24"/>
      <c r="O17" s="24"/>
      <c r="P17" s="24"/>
      <c r="Q17" s="24"/>
      <c r="R17" s="26"/>
      <c r="S17" s="26"/>
      <c r="T17" s="26"/>
      <c r="U17" s="24"/>
      <c r="V17" s="24"/>
      <c r="W17" s="24"/>
      <c r="X17" s="24"/>
      <c r="Y17" s="24"/>
      <c r="Z17" s="24"/>
      <c r="AA17" s="24"/>
    </row>
    <row r="18" spans="1:27" ht="30" customHeight="1" x14ac:dyDescent="0.25">
      <c r="A18" s="39">
        <v>15</v>
      </c>
      <c r="B18" s="39">
        <v>15</v>
      </c>
      <c r="C18" s="37" t="s">
        <v>67</v>
      </c>
      <c r="D18" s="36" t="s">
        <v>101</v>
      </c>
      <c r="E18" s="37" t="s">
        <v>102</v>
      </c>
      <c r="F18" s="37" t="s">
        <v>23</v>
      </c>
      <c r="G18" s="37" t="s">
        <v>34</v>
      </c>
      <c r="H18" s="37" t="s">
        <v>6</v>
      </c>
      <c r="I18" s="37" t="s">
        <v>7</v>
      </c>
      <c r="J18" s="38">
        <v>7598</v>
      </c>
      <c r="K18" s="29">
        <f>0</f>
        <v>0</v>
      </c>
      <c r="L18" s="28">
        <f t="shared" si="0"/>
        <v>0</v>
      </c>
      <c r="M18" s="27" t="str">
        <f t="shared" si="1"/>
        <v>OK</v>
      </c>
      <c r="N18" s="24"/>
      <c r="O18" s="24"/>
      <c r="P18" s="24"/>
      <c r="Q18" s="24"/>
      <c r="R18" s="26"/>
      <c r="S18" s="26"/>
      <c r="T18" s="26"/>
      <c r="U18" s="24"/>
      <c r="V18" s="24"/>
      <c r="W18" s="24"/>
      <c r="X18" s="24"/>
      <c r="Y18" s="24"/>
      <c r="Z18" s="24"/>
      <c r="AA18" s="24"/>
    </row>
    <row r="19" spans="1:27" ht="30" customHeight="1" x14ac:dyDescent="0.25">
      <c r="A19" s="46">
        <v>16</v>
      </c>
      <c r="B19" s="46">
        <v>16</v>
      </c>
      <c r="C19" s="47" t="s">
        <v>88</v>
      </c>
      <c r="D19" s="48" t="s">
        <v>103</v>
      </c>
      <c r="E19" s="47" t="s">
        <v>104</v>
      </c>
      <c r="F19" s="47" t="s">
        <v>23</v>
      </c>
      <c r="G19" s="47" t="s">
        <v>105</v>
      </c>
      <c r="H19" s="47" t="s">
        <v>6</v>
      </c>
      <c r="I19" s="47" t="s">
        <v>7</v>
      </c>
      <c r="J19" s="49">
        <v>4540.34</v>
      </c>
      <c r="K19" s="29">
        <f>4</f>
        <v>4</v>
      </c>
      <c r="L19" s="28">
        <f t="shared" si="0"/>
        <v>4</v>
      </c>
      <c r="M19" s="27" t="str">
        <f t="shared" si="1"/>
        <v>OK</v>
      </c>
      <c r="N19" s="24"/>
      <c r="O19" s="24"/>
      <c r="P19" s="24"/>
      <c r="Q19" s="24"/>
      <c r="R19" s="26"/>
      <c r="S19" s="26"/>
      <c r="T19" s="26"/>
      <c r="U19" s="24"/>
      <c r="V19" s="24"/>
      <c r="W19" s="24"/>
      <c r="X19" s="24"/>
      <c r="Y19" s="24"/>
      <c r="Z19" s="24"/>
      <c r="AA19" s="24"/>
    </row>
    <row r="20" spans="1:27" ht="30" customHeight="1" x14ac:dyDescent="0.25">
      <c r="A20" s="39">
        <v>17</v>
      </c>
      <c r="B20" s="39">
        <v>17</v>
      </c>
      <c r="C20" s="37" t="s">
        <v>67</v>
      </c>
      <c r="D20" s="40" t="s">
        <v>106</v>
      </c>
      <c r="E20" s="41" t="s">
        <v>107</v>
      </c>
      <c r="F20" s="42" t="s">
        <v>23</v>
      </c>
      <c r="G20" s="42" t="s">
        <v>108</v>
      </c>
      <c r="H20" s="42" t="s">
        <v>6</v>
      </c>
      <c r="I20" s="42" t="s">
        <v>7</v>
      </c>
      <c r="J20" s="38">
        <v>7499</v>
      </c>
      <c r="K20" s="29">
        <f>0</f>
        <v>0</v>
      </c>
      <c r="L20" s="28">
        <f t="shared" si="0"/>
        <v>0</v>
      </c>
      <c r="M20" s="27" t="str">
        <f t="shared" si="1"/>
        <v>OK</v>
      </c>
      <c r="N20" s="24"/>
      <c r="O20" s="24"/>
      <c r="P20" s="24"/>
      <c r="Q20" s="24"/>
      <c r="R20" s="26"/>
      <c r="S20" s="26"/>
      <c r="T20" s="26"/>
      <c r="U20" s="24"/>
      <c r="V20" s="24"/>
      <c r="W20" s="24"/>
      <c r="X20" s="24"/>
      <c r="Y20" s="24"/>
      <c r="Z20" s="24"/>
      <c r="AA20" s="24"/>
    </row>
    <row r="21" spans="1:27" ht="30" customHeight="1" x14ac:dyDescent="0.25">
      <c r="A21" s="46">
        <v>18</v>
      </c>
      <c r="B21" s="46">
        <v>18</v>
      </c>
      <c r="C21" s="47" t="s">
        <v>109</v>
      </c>
      <c r="D21" s="48" t="s">
        <v>110</v>
      </c>
      <c r="E21" s="50" t="s">
        <v>111</v>
      </c>
      <c r="F21" s="51" t="s">
        <v>23</v>
      </c>
      <c r="G21" s="46" t="s">
        <v>112</v>
      </c>
      <c r="H21" s="46" t="s">
        <v>6</v>
      </c>
      <c r="I21" s="46" t="s">
        <v>7</v>
      </c>
      <c r="J21" s="49">
        <v>9553.2000000000007</v>
      </c>
      <c r="K21" s="29">
        <f>2</f>
        <v>2</v>
      </c>
      <c r="L21" s="28">
        <f t="shared" si="0"/>
        <v>2</v>
      </c>
      <c r="M21" s="27" t="str">
        <f t="shared" si="1"/>
        <v>OK</v>
      </c>
      <c r="N21" s="24"/>
      <c r="O21" s="24"/>
      <c r="P21" s="24"/>
      <c r="Q21" s="24"/>
      <c r="R21" s="26"/>
      <c r="S21" s="26"/>
      <c r="T21" s="26"/>
      <c r="U21" s="24"/>
      <c r="V21" s="24"/>
      <c r="W21" s="24"/>
      <c r="X21" s="24"/>
      <c r="Y21" s="24"/>
      <c r="Z21" s="24"/>
      <c r="AA21" s="24"/>
    </row>
    <row r="22" spans="1:27" ht="30" customHeight="1" x14ac:dyDescent="0.25">
      <c r="A22" s="39">
        <v>19</v>
      </c>
      <c r="B22" s="39">
        <v>19</v>
      </c>
      <c r="C22" s="37" t="s">
        <v>67</v>
      </c>
      <c r="D22" s="36" t="s">
        <v>113</v>
      </c>
      <c r="E22" s="43" t="s">
        <v>114</v>
      </c>
      <c r="F22" s="45" t="s">
        <v>23</v>
      </c>
      <c r="G22" s="39" t="s">
        <v>112</v>
      </c>
      <c r="H22" s="39" t="s">
        <v>6</v>
      </c>
      <c r="I22" s="39" t="s">
        <v>7</v>
      </c>
      <c r="J22" s="38">
        <v>8608</v>
      </c>
      <c r="K22" s="29">
        <f>0</f>
        <v>0</v>
      </c>
      <c r="L22" s="28">
        <f t="shared" si="0"/>
        <v>0</v>
      </c>
      <c r="M22" s="27" t="str">
        <f t="shared" si="1"/>
        <v>OK</v>
      </c>
      <c r="N22" s="24"/>
      <c r="O22" s="24"/>
      <c r="P22" s="24"/>
      <c r="Q22" s="31"/>
      <c r="R22" s="26"/>
      <c r="S22" s="26"/>
      <c r="T22" s="26"/>
      <c r="U22" s="24"/>
      <c r="V22" s="24"/>
      <c r="W22" s="24"/>
      <c r="X22" s="24"/>
      <c r="Y22" s="24"/>
      <c r="Z22" s="24"/>
      <c r="AA22" s="24"/>
    </row>
    <row r="23" spans="1:27" ht="30" customHeight="1" x14ac:dyDescent="0.25">
      <c r="A23" s="46">
        <v>20</v>
      </c>
      <c r="B23" s="46">
        <v>20</v>
      </c>
      <c r="C23" s="47" t="s">
        <v>67</v>
      </c>
      <c r="D23" s="48" t="s">
        <v>115</v>
      </c>
      <c r="E23" s="50" t="s">
        <v>116</v>
      </c>
      <c r="F23" s="52" t="s">
        <v>23</v>
      </c>
      <c r="G23" s="46" t="s">
        <v>117</v>
      </c>
      <c r="H23" s="46" t="s">
        <v>6</v>
      </c>
      <c r="I23" s="46" t="s">
        <v>7</v>
      </c>
      <c r="J23" s="49">
        <v>10488</v>
      </c>
      <c r="K23" s="29">
        <f>0</f>
        <v>0</v>
      </c>
      <c r="L23" s="28">
        <f t="shared" si="0"/>
        <v>0</v>
      </c>
      <c r="M23" s="27" t="str">
        <f t="shared" si="1"/>
        <v>OK</v>
      </c>
      <c r="N23" s="24"/>
      <c r="O23" s="24"/>
      <c r="P23" s="24"/>
      <c r="Q23" s="31"/>
      <c r="R23" s="26"/>
      <c r="S23" s="26"/>
      <c r="T23" s="26"/>
      <c r="U23" s="24"/>
      <c r="V23" s="24"/>
      <c r="W23" s="24"/>
      <c r="X23" s="24"/>
      <c r="Y23" s="24"/>
      <c r="Z23" s="24"/>
      <c r="AA23" s="24"/>
    </row>
    <row r="24" spans="1:27" ht="30" customHeight="1" x14ac:dyDescent="0.25">
      <c r="A24" s="39">
        <v>21</v>
      </c>
      <c r="B24" s="39">
        <v>21</v>
      </c>
      <c r="C24" s="37" t="s">
        <v>67</v>
      </c>
      <c r="D24" s="36" t="s">
        <v>118</v>
      </c>
      <c r="E24" s="43" t="s">
        <v>119</v>
      </c>
      <c r="F24" s="45" t="s">
        <v>23</v>
      </c>
      <c r="G24" s="39" t="s">
        <v>120</v>
      </c>
      <c r="H24" s="39" t="s">
        <v>6</v>
      </c>
      <c r="I24" s="39" t="s">
        <v>7</v>
      </c>
      <c r="J24" s="38">
        <v>10968</v>
      </c>
      <c r="K24" s="29">
        <f>0</f>
        <v>0</v>
      </c>
      <c r="L24" s="28">
        <f t="shared" si="0"/>
        <v>0</v>
      </c>
      <c r="M24" s="27" t="str">
        <f t="shared" si="1"/>
        <v>OK</v>
      </c>
      <c r="N24" s="24"/>
      <c r="O24" s="24"/>
      <c r="P24" s="24"/>
      <c r="Q24" s="31"/>
      <c r="R24" s="26"/>
      <c r="S24" s="26"/>
      <c r="T24" s="26"/>
      <c r="U24" s="24"/>
      <c r="V24" s="24"/>
      <c r="W24" s="24"/>
      <c r="X24" s="24"/>
      <c r="Y24" s="24"/>
      <c r="Z24" s="24"/>
      <c r="AA24" s="24"/>
    </row>
    <row r="25" spans="1:27" ht="30" customHeight="1" x14ac:dyDescent="0.25">
      <c r="A25" s="46">
        <v>22</v>
      </c>
      <c r="B25" s="46">
        <v>22</v>
      </c>
      <c r="C25" s="47" t="s">
        <v>35</v>
      </c>
      <c r="D25" s="48" t="s">
        <v>121</v>
      </c>
      <c r="E25" s="50" t="s">
        <v>122</v>
      </c>
      <c r="F25" s="52" t="s">
        <v>23</v>
      </c>
      <c r="G25" s="46" t="s">
        <v>123</v>
      </c>
      <c r="H25" s="46" t="s">
        <v>6</v>
      </c>
      <c r="I25" s="46" t="s">
        <v>7</v>
      </c>
      <c r="J25" s="49">
        <v>13446</v>
      </c>
      <c r="K25" s="29">
        <f>10</f>
        <v>10</v>
      </c>
      <c r="L25" s="28">
        <f t="shared" si="0"/>
        <v>10</v>
      </c>
      <c r="M25" s="27" t="str">
        <f t="shared" si="1"/>
        <v>OK</v>
      </c>
      <c r="N25" s="24"/>
      <c r="O25" s="24"/>
      <c r="P25" s="24"/>
      <c r="Q25" s="31"/>
      <c r="R25" s="26"/>
      <c r="S25" s="26"/>
      <c r="T25" s="26"/>
      <c r="U25" s="24"/>
      <c r="V25" s="24"/>
      <c r="W25" s="24"/>
      <c r="X25" s="24"/>
      <c r="Y25" s="24"/>
      <c r="Z25" s="24"/>
      <c r="AA25" s="24"/>
    </row>
    <row r="26" spans="1:27" ht="30" customHeight="1" x14ac:dyDescent="0.25">
      <c r="A26" s="39">
        <v>23</v>
      </c>
      <c r="B26" s="39">
        <v>23</v>
      </c>
      <c r="C26" s="37" t="s">
        <v>124</v>
      </c>
      <c r="D26" s="36" t="s">
        <v>125</v>
      </c>
      <c r="E26" s="43" t="s">
        <v>126</v>
      </c>
      <c r="F26" s="45" t="s">
        <v>23</v>
      </c>
      <c r="G26" s="39" t="s">
        <v>120</v>
      </c>
      <c r="H26" s="39" t="s">
        <v>6</v>
      </c>
      <c r="I26" s="39" t="s">
        <v>7</v>
      </c>
      <c r="J26" s="38">
        <v>11764.7</v>
      </c>
      <c r="K26" s="29">
        <f>6</f>
        <v>6</v>
      </c>
      <c r="L26" s="28">
        <f t="shared" si="0"/>
        <v>6</v>
      </c>
      <c r="M26" s="27" t="str">
        <f t="shared" si="1"/>
        <v>OK</v>
      </c>
      <c r="N26" s="24"/>
      <c r="O26" s="24"/>
      <c r="P26" s="24"/>
      <c r="Q26" s="31"/>
      <c r="R26" s="26"/>
      <c r="S26" s="26"/>
      <c r="T26" s="26"/>
      <c r="U26" s="24"/>
      <c r="V26" s="24"/>
      <c r="W26" s="24"/>
      <c r="X26" s="24"/>
      <c r="Y26" s="24"/>
      <c r="Z26" s="24"/>
      <c r="AA26" s="24"/>
    </row>
    <row r="27" spans="1:27" ht="30" customHeight="1" x14ac:dyDescent="0.25">
      <c r="A27" s="46">
        <v>24</v>
      </c>
      <c r="B27" s="46">
        <v>24</v>
      </c>
      <c r="C27" s="47" t="s">
        <v>35</v>
      </c>
      <c r="D27" s="48" t="s">
        <v>127</v>
      </c>
      <c r="E27" s="50" t="s">
        <v>128</v>
      </c>
      <c r="F27" s="52" t="s">
        <v>23</v>
      </c>
      <c r="G27" s="46" t="s">
        <v>129</v>
      </c>
      <c r="H27" s="46" t="s">
        <v>64</v>
      </c>
      <c r="I27" s="46" t="s">
        <v>7</v>
      </c>
      <c r="J27" s="49">
        <v>13333.33</v>
      </c>
      <c r="K27" s="29">
        <f>0</f>
        <v>0</v>
      </c>
      <c r="L27" s="28">
        <f t="shared" si="0"/>
        <v>0</v>
      </c>
      <c r="M27" s="27" t="str">
        <f t="shared" si="1"/>
        <v>OK</v>
      </c>
      <c r="N27" s="24"/>
      <c r="O27" s="24"/>
      <c r="P27" s="24"/>
      <c r="Q27" s="31"/>
      <c r="R27" s="26"/>
      <c r="S27" s="26"/>
      <c r="T27" s="26"/>
      <c r="U27" s="24"/>
      <c r="V27" s="24"/>
      <c r="W27" s="24"/>
      <c r="X27" s="24"/>
      <c r="Y27" s="24"/>
      <c r="Z27" s="24"/>
      <c r="AA27" s="24"/>
    </row>
    <row r="28" spans="1:27" ht="30" customHeight="1" x14ac:dyDescent="0.25">
      <c r="A28" s="39">
        <v>25</v>
      </c>
      <c r="B28" s="39">
        <v>25</v>
      </c>
      <c r="C28" s="37" t="s">
        <v>130</v>
      </c>
      <c r="D28" s="36" t="s">
        <v>131</v>
      </c>
      <c r="E28" s="43" t="s">
        <v>132</v>
      </c>
      <c r="F28" s="45" t="s">
        <v>27</v>
      </c>
      <c r="G28" s="39" t="s">
        <v>28</v>
      </c>
      <c r="H28" s="39" t="s">
        <v>6</v>
      </c>
      <c r="I28" s="39" t="s">
        <v>29</v>
      </c>
      <c r="J28" s="38">
        <v>1320</v>
      </c>
      <c r="K28" s="29">
        <f>0</f>
        <v>0</v>
      </c>
      <c r="L28" s="28">
        <f t="shared" si="0"/>
        <v>0</v>
      </c>
      <c r="M28" s="27" t="str">
        <f t="shared" si="1"/>
        <v>OK</v>
      </c>
      <c r="N28" s="24"/>
      <c r="O28" s="24"/>
      <c r="P28" s="24"/>
      <c r="Q28" s="31"/>
      <c r="R28" s="26"/>
      <c r="S28" s="26"/>
      <c r="T28" s="26"/>
      <c r="U28" s="24"/>
      <c r="V28" s="24"/>
      <c r="W28" s="24"/>
      <c r="X28" s="24"/>
      <c r="Y28" s="24"/>
      <c r="Z28" s="24"/>
      <c r="AA28" s="24"/>
    </row>
    <row r="29" spans="1:27" ht="30" customHeight="1" x14ac:dyDescent="0.25">
      <c r="A29" s="46">
        <v>26</v>
      </c>
      <c r="B29" s="46">
        <v>26</v>
      </c>
      <c r="C29" s="47" t="s">
        <v>124</v>
      </c>
      <c r="D29" s="48" t="s">
        <v>15</v>
      </c>
      <c r="E29" s="50" t="s">
        <v>133</v>
      </c>
      <c r="F29" s="52" t="s">
        <v>26</v>
      </c>
      <c r="G29" s="46" t="s">
        <v>134</v>
      </c>
      <c r="H29" s="46" t="s">
        <v>6</v>
      </c>
      <c r="I29" s="46" t="s">
        <v>7</v>
      </c>
      <c r="J29" s="49">
        <v>650</v>
      </c>
      <c r="K29" s="29">
        <f>6</f>
        <v>6</v>
      </c>
      <c r="L29" s="28">
        <f t="shared" si="0"/>
        <v>6</v>
      </c>
      <c r="M29" s="27" t="str">
        <f t="shared" si="1"/>
        <v>OK</v>
      </c>
      <c r="N29" s="24"/>
      <c r="O29" s="24"/>
      <c r="P29" s="24"/>
      <c r="Q29" s="24"/>
      <c r="R29" s="26"/>
      <c r="S29" s="26"/>
      <c r="T29" s="26"/>
      <c r="U29" s="24"/>
      <c r="V29" s="24"/>
      <c r="W29" s="24"/>
      <c r="X29" s="24"/>
      <c r="Y29" s="24"/>
      <c r="Z29" s="24"/>
      <c r="AA29" s="24"/>
    </row>
    <row r="30" spans="1:27" ht="30" customHeight="1" x14ac:dyDescent="0.25">
      <c r="A30" s="39">
        <v>27</v>
      </c>
      <c r="B30" s="39">
        <v>27</v>
      </c>
      <c r="C30" s="37" t="s">
        <v>135</v>
      </c>
      <c r="D30" s="36" t="s">
        <v>136</v>
      </c>
      <c r="E30" s="43" t="s">
        <v>137</v>
      </c>
      <c r="F30" s="45" t="s">
        <v>31</v>
      </c>
      <c r="G30" s="39" t="s">
        <v>32</v>
      </c>
      <c r="H30" s="39" t="s">
        <v>9</v>
      </c>
      <c r="I30" s="39" t="s">
        <v>29</v>
      </c>
      <c r="J30" s="38">
        <v>39.78</v>
      </c>
      <c r="K30" s="29">
        <f>0</f>
        <v>0</v>
      </c>
      <c r="L30" s="28">
        <f t="shared" si="0"/>
        <v>0</v>
      </c>
      <c r="M30" s="27" t="str">
        <f t="shared" si="1"/>
        <v>OK</v>
      </c>
      <c r="N30" s="24"/>
      <c r="O30" s="24"/>
      <c r="P30" s="24"/>
      <c r="Q30" s="24"/>
      <c r="R30" s="26"/>
      <c r="S30" s="26"/>
      <c r="T30" s="26"/>
      <c r="U30" s="24"/>
      <c r="V30" s="24"/>
      <c r="W30" s="24"/>
      <c r="X30" s="24"/>
      <c r="Y30" s="24"/>
      <c r="Z30" s="24"/>
      <c r="AA30" s="24"/>
    </row>
    <row r="31" spans="1:27" ht="30" customHeight="1" x14ac:dyDescent="0.25">
      <c r="A31" s="46">
        <v>28</v>
      </c>
      <c r="B31" s="46">
        <v>28</v>
      </c>
      <c r="C31" s="47" t="s">
        <v>138</v>
      </c>
      <c r="D31" s="48" t="s">
        <v>139</v>
      </c>
      <c r="E31" s="50" t="s">
        <v>140</v>
      </c>
      <c r="F31" s="52" t="s">
        <v>141</v>
      </c>
      <c r="G31" s="46" t="s">
        <v>142</v>
      </c>
      <c r="H31" s="46" t="s">
        <v>6</v>
      </c>
      <c r="I31" s="46" t="s">
        <v>7</v>
      </c>
      <c r="J31" s="49">
        <v>2259.91</v>
      </c>
      <c r="K31" s="29">
        <f>0</f>
        <v>0</v>
      </c>
      <c r="L31" s="28">
        <f t="shared" si="0"/>
        <v>0</v>
      </c>
      <c r="M31" s="27" t="str">
        <f t="shared" si="1"/>
        <v>OK</v>
      </c>
      <c r="N31" s="24"/>
      <c r="O31" s="24"/>
      <c r="P31" s="24"/>
      <c r="Q31" s="24"/>
      <c r="R31" s="26"/>
      <c r="S31" s="26"/>
      <c r="T31" s="26"/>
      <c r="U31" s="24"/>
      <c r="V31" s="24"/>
      <c r="W31" s="24"/>
      <c r="X31" s="24"/>
      <c r="Y31" s="24"/>
      <c r="Z31" s="24"/>
      <c r="AA31" s="24"/>
    </row>
    <row r="32" spans="1:27" ht="30" customHeight="1" x14ac:dyDescent="0.25">
      <c r="A32" s="39">
        <v>29</v>
      </c>
      <c r="B32" s="39">
        <v>29</v>
      </c>
      <c r="C32" s="37" t="s">
        <v>143</v>
      </c>
      <c r="D32" s="36" t="s">
        <v>144</v>
      </c>
      <c r="E32" s="43" t="s">
        <v>145</v>
      </c>
      <c r="F32" s="45" t="s">
        <v>141</v>
      </c>
      <c r="G32" s="39" t="s">
        <v>142</v>
      </c>
      <c r="H32" s="39" t="s">
        <v>6</v>
      </c>
      <c r="I32" s="39" t="s">
        <v>7</v>
      </c>
      <c r="J32" s="38">
        <v>3391.3</v>
      </c>
      <c r="K32" s="29">
        <f>0</f>
        <v>0</v>
      </c>
      <c r="L32" s="28">
        <f t="shared" si="0"/>
        <v>0</v>
      </c>
      <c r="M32" s="27" t="str">
        <f t="shared" si="1"/>
        <v>OK</v>
      </c>
      <c r="N32" s="24"/>
      <c r="O32" s="24"/>
      <c r="P32" s="24"/>
      <c r="Q32" s="24"/>
      <c r="R32" s="26"/>
      <c r="S32" s="26"/>
      <c r="T32" s="26"/>
      <c r="U32" s="24"/>
      <c r="V32" s="24"/>
      <c r="W32" s="24"/>
      <c r="X32" s="24"/>
      <c r="Y32" s="24"/>
      <c r="Z32" s="24"/>
      <c r="AA32" s="24"/>
    </row>
    <row r="33" spans="1:27" ht="30" customHeight="1" x14ac:dyDescent="0.25">
      <c r="A33" s="46">
        <v>30</v>
      </c>
      <c r="B33" s="46">
        <v>30</v>
      </c>
      <c r="C33" s="47" t="s">
        <v>146</v>
      </c>
      <c r="D33" s="48" t="s">
        <v>147</v>
      </c>
      <c r="E33" s="50" t="s">
        <v>148</v>
      </c>
      <c r="F33" s="52" t="s">
        <v>141</v>
      </c>
      <c r="G33" s="46" t="s">
        <v>142</v>
      </c>
      <c r="H33" s="46" t="s">
        <v>6</v>
      </c>
      <c r="I33" s="46" t="s">
        <v>7</v>
      </c>
      <c r="J33" s="49">
        <v>9961.5300000000007</v>
      </c>
      <c r="K33" s="29">
        <f>0</f>
        <v>0</v>
      </c>
      <c r="L33" s="28">
        <f t="shared" si="0"/>
        <v>0</v>
      </c>
      <c r="M33" s="27" t="str">
        <f t="shared" si="1"/>
        <v>OK</v>
      </c>
      <c r="N33" s="24"/>
      <c r="O33" s="24"/>
      <c r="P33" s="24"/>
      <c r="Q33" s="24"/>
      <c r="R33" s="26"/>
      <c r="S33" s="26"/>
      <c r="T33" s="26"/>
      <c r="U33" s="24"/>
      <c r="V33" s="24"/>
      <c r="W33" s="24"/>
      <c r="X33" s="24"/>
      <c r="Y33" s="24"/>
      <c r="Z33" s="24"/>
      <c r="AA33" s="24"/>
    </row>
    <row r="34" spans="1:27" ht="30" customHeight="1" x14ac:dyDescent="0.25">
      <c r="A34" s="39">
        <v>31</v>
      </c>
      <c r="B34" s="39">
        <v>31</v>
      </c>
      <c r="C34" s="37" t="s">
        <v>149</v>
      </c>
      <c r="D34" s="36" t="s">
        <v>150</v>
      </c>
      <c r="E34" s="43" t="s">
        <v>151</v>
      </c>
      <c r="F34" s="45" t="s">
        <v>23</v>
      </c>
      <c r="G34" s="39" t="s">
        <v>152</v>
      </c>
      <c r="H34" s="39" t="s">
        <v>64</v>
      </c>
      <c r="I34" s="39">
        <v>44905212</v>
      </c>
      <c r="J34" s="38">
        <v>630</v>
      </c>
      <c r="K34" s="29">
        <f>0</f>
        <v>0</v>
      </c>
      <c r="L34" s="28">
        <f t="shared" si="0"/>
        <v>0</v>
      </c>
      <c r="M34" s="27" t="str">
        <f t="shared" si="1"/>
        <v>OK</v>
      </c>
      <c r="N34" s="24"/>
      <c r="O34" s="24"/>
      <c r="P34" s="24"/>
      <c r="Q34" s="24"/>
      <c r="R34" s="26"/>
      <c r="S34" s="26"/>
      <c r="T34" s="26"/>
      <c r="U34" s="24"/>
      <c r="V34" s="24"/>
      <c r="W34" s="24"/>
      <c r="X34" s="24"/>
      <c r="Y34" s="24"/>
      <c r="Z34" s="24"/>
      <c r="AA34" s="24"/>
    </row>
    <row r="35" spans="1:27" ht="30" customHeight="1" x14ac:dyDescent="0.25">
      <c r="A35" s="46">
        <v>32</v>
      </c>
      <c r="B35" s="46">
        <v>32</v>
      </c>
      <c r="C35" s="47" t="s">
        <v>149</v>
      </c>
      <c r="D35" s="48" t="s">
        <v>153</v>
      </c>
      <c r="E35" s="50" t="s">
        <v>154</v>
      </c>
      <c r="F35" s="52" t="s">
        <v>23</v>
      </c>
      <c r="G35" s="46" t="s">
        <v>152</v>
      </c>
      <c r="H35" s="46" t="s">
        <v>64</v>
      </c>
      <c r="I35" s="46">
        <v>44905212</v>
      </c>
      <c r="J35" s="49">
        <v>1550</v>
      </c>
      <c r="K35" s="29">
        <f>0</f>
        <v>0</v>
      </c>
      <c r="L35" s="28">
        <f t="shared" si="0"/>
        <v>0</v>
      </c>
      <c r="M35" s="27" t="str">
        <f t="shared" si="1"/>
        <v>OK</v>
      </c>
      <c r="N35" s="24"/>
      <c r="O35" s="24"/>
      <c r="P35" s="24"/>
      <c r="Q35" s="24"/>
      <c r="R35" s="26"/>
      <c r="S35" s="26"/>
      <c r="T35" s="26"/>
      <c r="U35" s="24"/>
      <c r="V35" s="24"/>
      <c r="W35" s="24"/>
      <c r="X35" s="24"/>
      <c r="Y35" s="24"/>
      <c r="Z35" s="24"/>
      <c r="AA35" s="24"/>
    </row>
    <row r="36" spans="1:27" ht="30" customHeight="1" x14ac:dyDescent="0.25">
      <c r="A36" s="39">
        <v>33</v>
      </c>
      <c r="B36" s="39">
        <v>33</v>
      </c>
      <c r="C36" s="37" t="s">
        <v>155</v>
      </c>
      <c r="D36" s="36" t="s">
        <v>156</v>
      </c>
      <c r="E36" s="43" t="s">
        <v>157</v>
      </c>
      <c r="F36" s="45" t="s">
        <v>23</v>
      </c>
      <c r="G36" s="39" t="s">
        <v>152</v>
      </c>
      <c r="H36" s="39" t="s">
        <v>64</v>
      </c>
      <c r="I36" s="39">
        <v>44905212</v>
      </c>
      <c r="J36" s="38">
        <v>930</v>
      </c>
      <c r="K36" s="29">
        <f>0</f>
        <v>0</v>
      </c>
      <c r="L36" s="28">
        <f t="shared" si="0"/>
        <v>0</v>
      </c>
      <c r="M36" s="27" t="str">
        <f t="shared" si="1"/>
        <v>OK</v>
      </c>
      <c r="N36" s="24"/>
      <c r="O36" s="24"/>
      <c r="P36" s="24"/>
      <c r="Q36" s="24"/>
      <c r="R36" s="26"/>
      <c r="S36" s="26"/>
      <c r="T36" s="26"/>
      <c r="U36" s="24"/>
      <c r="V36" s="24"/>
      <c r="W36" s="24"/>
      <c r="X36" s="24"/>
      <c r="Y36" s="24"/>
      <c r="Z36" s="24"/>
      <c r="AA36" s="24"/>
    </row>
    <row r="37" spans="1:27" ht="30" customHeight="1" x14ac:dyDescent="0.25">
      <c r="A37" s="46">
        <v>34</v>
      </c>
      <c r="B37" s="46">
        <v>34</v>
      </c>
      <c r="C37" s="47" t="s">
        <v>155</v>
      </c>
      <c r="D37" s="48" t="s">
        <v>158</v>
      </c>
      <c r="E37" s="50" t="s">
        <v>159</v>
      </c>
      <c r="F37" s="52" t="s">
        <v>23</v>
      </c>
      <c r="G37" s="46" t="s">
        <v>152</v>
      </c>
      <c r="H37" s="46" t="s">
        <v>64</v>
      </c>
      <c r="I37" s="46">
        <v>44905212</v>
      </c>
      <c r="J37" s="49">
        <v>2560</v>
      </c>
      <c r="K37" s="29">
        <f>0</f>
        <v>0</v>
      </c>
      <c r="L37" s="28">
        <f t="shared" si="0"/>
        <v>0</v>
      </c>
      <c r="M37" s="27" t="str">
        <f t="shared" si="1"/>
        <v>OK</v>
      </c>
      <c r="N37" s="24"/>
      <c r="O37" s="24"/>
      <c r="P37" s="24"/>
      <c r="Q37" s="24"/>
      <c r="R37" s="26"/>
      <c r="S37" s="26"/>
      <c r="T37" s="26"/>
      <c r="U37" s="24"/>
      <c r="V37" s="24"/>
      <c r="W37" s="24"/>
      <c r="X37" s="24"/>
      <c r="Y37" s="24"/>
      <c r="Z37" s="24"/>
      <c r="AA37" s="24"/>
    </row>
    <row r="38" spans="1:27" ht="30" customHeight="1" x14ac:dyDescent="0.25">
      <c r="A38" s="68" t="s">
        <v>160</v>
      </c>
      <c r="B38" s="39">
        <v>35</v>
      </c>
      <c r="C38" s="65" t="s">
        <v>36</v>
      </c>
      <c r="D38" s="36" t="s">
        <v>30</v>
      </c>
      <c r="E38" s="43" t="s">
        <v>9</v>
      </c>
      <c r="F38" s="44" t="s">
        <v>31</v>
      </c>
      <c r="G38" s="39" t="s">
        <v>32</v>
      </c>
      <c r="H38" s="39" t="s">
        <v>9</v>
      </c>
      <c r="I38" s="39" t="s">
        <v>10</v>
      </c>
      <c r="J38" s="38">
        <v>150.13999999999999</v>
      </c>
      <c r="K38" s="29">
        <f>6</f>
        <v>6</v>
      </c>
      <c r="L38" s="28">
        <f t="shared" si="0"/>
        <v>6</v>
      </c>
      <c r="M38" s="27" t="str">
        <f t="shared" si="1"/>
        <v>OK</v>
      </c>
      <c r="N38" s="24"/>
      <c r="O38" s="24"/>
      <c r="P38" s="24"/>
      <c r="Q38" s="24"/>
      <c r="R38" s="26"/>
      <c r="S38" s="26"/>
      <c r="T38" s="26"/>
      <c r="U38" s="24"/>
      <c r="V38" s="24"/>
      <c r="W38" s="24"/>
      <c r="X38" s="24"/>
      <c r="Y38" s="24"/>
      <c r="Z38" s="24"/>
      <c r="AA38" s="24"/>
    </row>
    <row r="39" spans="1:27" ht="30" customHeight="1" x14ac:dyDescent="0.25">
      <c r="A39" s="69"/>
      <c r="B39" s="39">
        <v>36</v>
      </c>
      <c r="C39" s="66"/>
      <c r="D39" s="36" t="s">
        <v>8</v>
      </c>
      <c r="E39" s="43" t="s">
        <v>9</v>
      </c>
      <c r="F39" s="45" t="s">
        <v>31</v>
      </c>
      <c r="G39" s="39" t="s">
        <v>32</v>
      </c>
      <c r="H39" s="39" t="s">
        <v>9</v>
      </c>
      <c r="I39" s="39" t="s">
        <v>10</v>
      </c>
      <c r="J39" s="38">
        <v>1076</v>
      </c>
      <c r="K39" s="29">
        <f>16</f>
        <v>16</v>
      </c>
      <c r="L39" s="28">
        <f t="shared" si="0"/>
        <v>16</v>
      </c>
      <c r="M39" s="27" t="str">
        <f t="shared" si="1"/>
        <v>OK</v>
      </c>
      <c r="N39" s="24"/>
      <c r="O39" s="24"/>
      <c r="P39" s="24"/>
      <c r="Q39" s="24"/>
      <c r="R39" s="26"/>
      <c r="S39" s="26"/>
      <c r="T39" s="26"/>
      <c r="U39" s="24"/>
      <c r="V39" s="24"/>
      <c r="W39" s="24"/>
      <c r="X39" s="24"/>
      <c r="Y39" s="24"/>
      <c r="Z39" s="24"/>
      <c r="AA39" s="24"/>
    </row>
    <row r="40" spans="1:27" ht="30" customHeight="1" x14ac:dyDescent="0.25">
      <c r="A40" s="69"/>
      <c r="B40" s="39">
        <v>37</v>
      </c>
      <c r="C40" s="66"/>
      <c r="D40" s="36" t="s">
        <v>161</v>
      </c>
      <c r="E40" s="43" t="s">
        <v>9</v>
      </c>
      <c r="F40" s="45" t="s">
        <v>31</v>
      </c>
      <c r="G40" s="39" t="s">
        <v>32</v>
      </c>
      <c r="H40" s="39" t="s">
        <v>37</v>
      </c>
      <c r="I40" s="39" t="s">
        <v>10</v>
      </c>
      <c r="J40" s="38">
        <v>75</v>
      </c>
      <c r="K40" s="29">
        <f>20</f>
        <v>20</v>
      </c>
      <c r="L40" s="28">
        <f t="shared" si="0"/>
        <v>20</v>
      </c>
      <c r="M40" s="27" t="str">
        <f t="shared" si="1"/>
        <v>OK</v>
      </c>
      <c r="N40" s="24"/>
      <c r="O40" s="24"/>
      <c r="P40" s="24"/>
      <c r="Q40" s="24"/>
      <c r="R40" s="26"/>
      <c r="S40" s="26"/>
      <c r="T40" s="26"/>
      <c r="U40" s="24"/>
      <c r="V40" s="24"/>
      <c r="W40" s="24"/>
      <c r="X40" s="24"/>
      <c r="Y40" s="24"/>
      <c r="Z40" s="24"/>
      <c r="AA40" s="24"/>
    </row>
    <row r="41" spans="1:27" ht="30" customHeight="1" x14ac:dyDescent="0.25">
      <c r="A41" s="69"/>
      <c r="B41" s="39">
        <v>38</v>
      </c>
      <c r="C41" s="66"/>
      <c r="D41" s="36" t="s">
        <v>12</v>
      </c>
      <c r="E41" s="43" t="s">
        <v>9</v>
      </c>
      <c r="F41" s="45" t="s">
        <v>31</v>
      </c>
      <c r="G41" s="39" t="s">
        <v>32</v>
      </c>
      <c r="H41" s="39" t="s">
        <v>9</v>
      </c>
      <c r="I41" s="39" t="s">
        <v>10</v>
      </c>
      <c r="J41" s="38">
        <v>1400</v>
      </c>
      <c r="K41" s="29">
        <f>16</f>
        <v>16</v>
      </c>
      <c r="L41" s="28">
        <f t="shared" si="0"/>
        <v>16</v>
      </c>
      <c r="M41" s="27" t="str">
        <f t="shared" si="1"/>
        <v>OK</v>
      </c>
      <c r="N41" s="24"/>
      <c r="O41" s="24"/>
      <c r="P41" s="24"/>
      <c r="Q41" s="24"/>
      <c r="R41" s="26"/>
      <c r="S41" s="26"/>
      <c r="T41" s="26"/>
      <c r="U41" s="24"/>
      <c r="V41" s="24"/>
      <c r="W41" s="24"/>
      <c r="X41" s="24"/>
      <c r="Y41" s="24"/>
      <c r="Z41" s="24"/>
      <c r="AA41" s="24"/>
    </row>
    <row r="42" spans="1:27" ht="30" customHeight="1" x14ac:dyDescent="0.25">
      <c r="A42" s="69"/>
      <c r="B42" s="39">
        <v>39</v>
      </c>
      <c r="C42" s="66"/>
      <c r="D42" s="36" t="s">
        <v>13</v>
      </c>
      <c r="E42" s="43" t="s">
        <v>9</v>
      </c>
      <c r="F42" s="45" t="s">
        <v>31</v>
      </c>
      <c r="G42" s="39" t="s">
        <v>32</v>
      </c>
      <c r="H42" s="39" t="s">
        <v>37</v>
      </c>
      <c r="I42" s="39" t="s">
        <v>10</v>
      </c>
      <c r="J42" s="38">
        <v>75.5</v>
      </c>
      <c r="K42" s="29">
        <f>20</f>
        <v>20</v>
      </c>
      <c r="L42" s="28">
        <f t="shared" si="0"/>
        <v>20</v>
      </c>
      <c r="M42" s="27" t="str">
        <f t="shared" si="1"/>
        <v>OK</v>
      </c>
      <c r="N42" s="24"/>
      <c r="O42" s="24"/>
      <c r="P42" s="24"/>
      <c r="Q42" s="24"/>
      <c r="R42" s="26"/>
      <c r="S42" s="26"/>
      <c r="T42" s="26"/>
      <c r="U42" s="24"/>
      <c r="V42" s="24"/>
      <c r="W42" s="24"/>
      <c r="X42" s="24"/>
      <c r="Y42" s="24"/>
      <c r="Z42" s="24"/>
      <c r="AA42" s="24"/>
    </row>
    <row r="43" spans="1:27" ht="30" customHeight="1" x14ac:dyDescent="0.25">
      <c r="A43" s="69"/>
      <c r="B43" s="39">
        <v>40</v>
      </c>
      <c r="C43" s="66"/>
      <c r="D43" s="36" t="s">
        <v>11</v>
      </c>
      <c r="E43" s="43" t="s">
        <v>9</v>
      </c>
      <c r="F43" s="45" t="s">
        <v>31</v>
      </c>
      <c r="G43" s="39" t="s">
        <v>32</v>
      </c>
      <c r="H43" s="39" t="s">
        <v>9</v>
      </c>
      <c r="I43" s="39" t="s">
        <v>10</v>
      </c>
      <c r="J43" s="38">
        <v>1600</v>
      </c>
      <c r="K43" s="29">
        <f>6</f>
        <v>6</v>
      </c>
      <c r="L43" s="28">
        <f t="shared" si="0"/>
        <v>6</v>
      </c>
      <c r="M43" s="27" t="str">
        <f t="shared" si="1"/>
        <v>OK</v>
      </c>
      <c r="N43" s="24"/>
      <c r="O43" s="24"/>
      <c r="P43" s="24"/>
      <c r="Q43" s="24"/>
      <c r="R43" s="26"/>
      <c r="S43" s="26"/>
      <c r="T43" s="26"/>
      <c r="U43" s="24"/>
      <c r="V43" s="24"/>
      <c r="W43" s="24"/>
      <c r="X43" s="24"/>
      <c r="Y43" s="24"/>
      <c r="Z43" s="24"/>
      <c r="AA43" s="24"/>
    </row>
    <row r="44" spans="1:27" ht="30" customHeight="1" x14ac:dyDescent="0.25">
      <c r="A44" s="69"/>
      <c r="B44" s="39">
        <v>41</v>
      </c>
      <c r="C44" s="66"/>
      <c r="D44" s="36" t="s">
        <v>14</v>
      </c>
      <c r="E44" s="43" t="s">
        <v>9</v>
      </c>
      <c r="F44" s="45" t="s">
        <v>31</v>
      </c>
      <c r="G44" s="39" t="s">
        <v>32</v>
      </c>
      <c r="H44" s="39" t="s">
        <v>37</v>
      </c>
      <c r="I44" s="39" t="s">
        <v>10</v>
      </c>
      <c r="J44" s="38">
        <v>75</v>
      </c>
      <c r="K44" s="29">
        <f>30</f>
        <v>30</v>
      </c>
      <c r="L44" s="28">
        <f t="shared" si="0"/>
        <v>30</v>
      </c>
      <c r="M44" s="27" t="str">
        <f t="shared" si="1"/>
        <v>OK</v>
      </c>
      <c r="N44" s="24"/>
      <c r="O44" s="24"/>
      <c r="P44" s="24"/>
      <c r="Q44" s="24"/>
      <c r="R44" s="26"/>
      <c r="S44" s="26"/>
      <c r="T44" s="26"/>
      <c r="U44" s="24"/>
      <c r="V44" s="24"/>
      <c r="W44" s="24"/>
      <c r="X44" s="24"/>
      <c r="Y44" s="24"/>
      <c r="Z44" s="24"/>
      <c r="AA44" s="24"/>
    </row>
    <row r="45" spans="1:27" ht="30" customHeight="1" x14ac:dyDescent="0.25">
      <c r="A45" s="69"/>
      <c r="B45" s="39">
        <v>42</v>
      </c>
      <c r="C45" s="66"/>
      <c r="D45" s="36" t="s">
        <v>162</v>
      </c>
      <c r="E45" s="43" t="s">
        <v>9</v>
      </c>
      <c r="F45" s="45" t="s">
        <v>31</v>
      </c>
      <c r="G45" s="39" t="s">
        <v>32</v>
      </c>
      <c r="H45" s="39" t="s">
        <v>9</v>
      </c>
      <c r="I45" s="39" t="s">
        <v>10</v>
      </c>
      <c r="J45" s="38">
        <v>350</v>
      </c>
      <c r="K45" s="29">
        <f>38</f>
        <v>38</v>
      </c>
      <c r="L45" s="28">
        <f t="shared" si="0"/>
        <v>38</v>
      </c>
      <c r="M45" s="27" t="str">
        <f t="shared" si="1"/>
        <v>OK</v>
      </c>
      <c r="N45" s="24"/>
      <c r="O45" s="24"/>
      <c r="P45" s="24"/>
      <c r="Q45" s="24"/>
      <c r="R45" s="26"/>
      <c r="S45" s="26"/>
      <c r="T45" s="26"/>
      <c r="U45" s="24"/>
      <c r="V45" s="24"/>
      <c r="W45" s="24"/>
      <c r="X45" s="24"/>
      <c r="Y45" s="24"/>
      <c r="Z45" s="24"/>
      <c r="AA45" s="24"/>
    </row>
    <row r="46" spans="1:27" ht="30" customHeight="1" x14ac:dyDescent="0.25">
      <c r="A46" s="69"/>
      <c r="B46" s="39">
        <v>43</v>
      </c>
      <c r="C46" s="66"/>
      <c r="D46" s="36" t="s">
        <v>33</v>
      </c>
      <c r="E46" s="43" t="s">
        <v>9</v>
      </c>
      <c r="F46" s="45" t="s">
        <v>31</v>
      </c>
      <c r="G46" s="39" t="s">
        <v>32</v>
      </c>
      <c r="H46" s="39" t="s">
        <v>9</v>
      </c>
      <c r="I46" s="39" t="s">
        <v>10</v>
      </c>
      <c r="J46" s="38">
        <v>100.25</v>
      </c>
      <c r="K46" s="29">
        <f>15</f>
        <v>15</v>
      </c>
      <c r="L46" s="28">
        <f t="shared" si="0"/>
        <v>15</v>
      </c>
      <c r="M46" s="27" t="str">
        <f t="shared" si="1"/>
        <v>OK</v>
      </c>
      <c r="N46" s="24"/>
      <c r="O46" s="24"/>
      <c r="P46" s="24"/>
      <c r="Q46" s="24"/>
      <c r="R46" s="26"/>
      <c r="S46" s="26"/>
      <c r="T46" s="26"/>
      <c r="U46" s="24"/>
      <c r="V46" s="24"/>
      <c r="W46" s="24"/>
      <c r="X46" s="24"/>
      <c r="Y46" s="24"/>
      <c r="Z46" s="24"/>
      <c r="AA46" s="24"/>
    </row>
    <row r="47" spans="1:27" ht="30" customHeight="1" x14ac:dyDescent="0.25">
      <c r="A47" s="69"/>
      <c r="B47" s="39">
        <v>44</v>
      </c>
      <c r="C47" s="66"/>
      <c r="D47" s="36" t="s">
        <v>163</v>
      </c>
      <c r="E47" s="43" t="s">
        <v>9</v>
      </c>
      <c r="F47" s="44" t="s">
        <v>31</v>
      </c>
      <c r="G47" s="39" t="s">
        <v>164</v>
      </c>
      <c r="H47" s="39" t="s">
        <v>9</v>
      </c>
      <c r="I47" s="39" t="s">
        <v>10</v>
      </c>
      <c r="J47" s="38">
        <v>1424</v>
      </c>
      <c r="K47" s="29">
        <f>0</f>
        <v>0</v>
      </c>
      <c r="L47" s="28">
        <f t="shared" si="0"/>
        <v>0</v>
      </c>
      <c r="M47" s="27" t="str">
        <f t="shared" si="1"/>
        <v>OK</v>
      </c>
      <c r="N47" s="24"/>
      <c r="O47" s="24"/>
      <c r="P47" s="24"/>
      <c r="Q47" s="24"/>
      <c r="R47" s="26"/>
      <c r="S47" s="26"/>
      <c r="T47" s="26"/>
      <c r="U47" s="24"/>
      <c r="V47" s="24"/>
      <c r="W47" s="24"/>
      <c r="X47" s="24"/>
      <c r="Y47" s="24"/>
      <c r="Z47" s="24"/>
      <c r="AA47" s="24"/>
    </row>
    <row r="48" spans="1:27" ht="30" customHeight="1" x14ac:dyDescent="0.25">
      <c r="A48" s="70"/>
      <c r="B48" s="39">
        <v>45</v>
      </c>
      <c r="C48" s="67"/>
      <c r="D48" s="36" t="s">
        <v>165</v>
      </c>
      <c r="E48" s="43" t="s">
        <v>9</v>
      </c>
      <c r="F48" s="45" t="s">
        <v>31</v>
      </c>
      <c r="G48" s="39" t="s">
        <v>32</v>
      </c>
      <c r="H48" s="39" t="s">
        <v>9</v>
      </c>
      <c r="I48" s="39" t="s">
        <v>10</v>
      </c>
      <c r="J48" s="38">
        <v>2503.0100000000002</v>
      </c>
      <c r="K48" s="29">
        <f>0</f>
        <v>0</v>
      </c>
      <c r="L48" s="28">
        <f t="shared" si="0"/>
        <v>0</v>
      </c>
      <c r="M48" s="27" t="str">
        <f t="shared" si="1"/>
        <v>OK</v>
      </c>
      <c r="N48" s="24"/>
      <c r="O48" s="24"/>
      <c r="P48" s="24"/>
      <c r="Q48" s="24"/>
      <c r="R48" s="26"/>
      <c r="S48" s="26"/>
      <c r="T48" s="26"/>
      <c r="U48" s="24"/>
      <c r="V48" s="24"/>
      <c r="W48" s="24"/>
      <c r="X48" s="24"/>
      <c r="Y48" s="24"/>
      <c r="Z48" s="24"/>
      <c r="AA48" s="24"/>
    </row>
    <row r="49" spans="1:27" ht="30" customHeight="1" x14ac:dyDescent="0.25">
      <c r="A49" s="78" t="s">
        <v>166</v>
      </c>
      <c r="B49" s="46">
        <v>46</v>
      </c>
      <c r="C49" s="75" t="s">
        <v>36</v>
      </c>
      <c r="D49" s="48" t="s">
        <v>30</v>
      </c>
      <c r="E49" s="50" t="s">
        <v>9</v>
      </c>
      <c r="F49" s="52" t="s">
        <v>31</v>
      </c>
      <c r="G49" s="46" t="s">
        <v>32</v>
      </c>
      <c r="H49" s="46" t="s">
        <v>9</v>
      </c>
      <c r="I49" s="46" t="s">
        <v>10</v>
      </c>
      <c r="J49" s="49">
        <v>80</v>
      </c>
      <c r="K49" s="29">
        <f>0</f>
        <v>0</v>
      </c>
      <c r="L49" s="28">
        <f t="shared" si="0"/>
        <v>0</v>
      </c>
      <c r="M49" s="27" t="str">
        <f t="shared" si="1"/>
        <v>OK</v>
      </c>
      <c r="N49" s="24"/>
      <c r="O49" s="24"/>
      <c r="P49" s="24"/>
      <c r="Q49" s="24"/>
      <c r="R49" s="26"/>
      <c r="S49" s="26"/>
      <c r="T49" s="26"/>
      <c r="U49" s="24"/>
      <c r="V49" s="24"/>
      <c r="W49" s="24"/>
      <c r="X49" s="24"/>
      <c r="Y49" s="24"/>
      <c r="Z49" s="24"/>
      <c r="AA49" s="24"/>
    </row>
    <row r="50" spans="1:27" ht="30" customHeight="1" x14ac:dyDescent="0.25">
      <c r="A50" s="79"/>
      <c r="B50" s="46">
        <v>47</v>
      </c>
      <c r="C50" s="76"/>
      <c r="D50" s="48" t="s">
        <v>8</v>
      </c>
      <c r="E50" s="50" t="s">
        <v>9</v>
      </c>
      <c r="F50" s="52" t="s">
        <v>31</v>
      </c>
      <c r="G50" s="46" t="s">
        <v>32</v>
      </c>
      <c r="H50" s="46" t="s">
        <v>9</v>
      </c>
      <c r="I50" s="46" t="s">
        <v>10</v>
      </c>
      <c r="J50" s="49">
        <v>550</v>
      </c>
      <c r="K50" s="29">
        <f>0</f>
        <v>0</v>
      </c>
      <c r="L50" s="28">
        <f t="shared" si="0"/>
        <v>0</v>
      </c>
      <c r="M50" s="27" t="str">
        <f t="shared" si="1"/>
        <v>OK</v>
      </c>
      <c r="N50" s="24"/>
      <c r="O50" s="24"/>
      <c r="P50" s="24"/>
      <c r="Q50" s="24"/>
      <c r="R50" s="26"/>
      <c r="S50" s="26"/>
      <c r="T50" s="26"/>
      <c r="U50" s="24"/>
      <c r="V50" s="24"/>
      <c r="W50" s="24"/>
      <c r="X50" s="24"/>
      <c r="Y50" s="24"/>
      <c r="Z50" s="24"/>
      <c r="AA50" s="24"/>
    </row>
    <row r="51" spans="1:27" ht="30" customHeight="1" x14ac:dyDescent="0.25">
      <c r="A51" s="79"/>
      <c r="B51" s="46">
        <v>48</v>
      </c>
      <c r="C51" s="76"/>
      <c r="D51" s="48" t="s">
        <v>11</v>
      </c>
      <c r="E51" s="50" t="s">
        <v>9</v>
      </c>
      <c r="F51" s="52" t="s">
        <v>31</v>
      </c>
      <c r="G51" s="46" t="s">
        <v>32</v>
      </c>
      <c r="H51" s="46" t="s">
        <v>9</v>
      </c>
      <c r="I51" s="46" t="s">
        <v>10</v>
      </c>
      <c r="J51" s="49">
        <v>850</v>
      </c>
      <c r="K51" s="29">
        <f>0</f>
        <v>0</v>
      </c>
      <c r="L51" s="28">
        <f t="shared" si="0"/>
        <v>0</v>
      </c>
      <c r="M51" s="27" t="str">
        <f t="shared" si="1"/>
        <v>OK</v>
      </c>
      <c r="N51" s="24"/>
      <c r="O51" s="24"/>
      <c r="P51" s="24"/>
      <c r="Q51" s="24"/>
      <c r="R51" s="26"/>
      <c r="S51" s="26"/>
      <c r="T51" s="26"/>
      <c r="U51" s="24"/>
      <c r="V51" s="24"/>
      <c r="W51" s="24"/>
      <c r="X51" s="24"/>
      <c r="Y51" s="24"/>
      <c r="Z51" s="24"/>
      <c r="AA51" s="24"/>
    </row>
    <row r="52" spans="1:27" ht="30" customHeight="1" x14ac:dyDescent="0.25">
      <c r="A52" s="79"/>
      <c r="B52" s="46">
        <v>49</v>
      </c>
      <c r="C52" s="76"/>
      <c r="D52" s="48" t="s">
        <v>12</v>
      </c>
      <c r="E52" s="50" t="s">
        <v>9</v>
      </c>
      <c r="F52" s="52" t="s">
        <v>31</v>
      </c>
      <c r="G52" s="46" t="s">
        <v>32</v>
      </c>
      <c r="H52" s="46" t="s">
        <v>9</v>
      </c>
      <c r="I52" s="46" t="s">
        <v>10</v>
      </c>
      <c r="J52" s="49">
        <v>800</v>
      </c>
      <c r="K52" s="29">
        <f>0</f>
        <v>0</v>
      </c>
      <c r="L52" s="28">
        <f t="shared" si="0"/>
        <v>0</v>
      </c>
      <c r="M52" s="27" t="str">
        <f t="shared" si="1"/>
        <v>OK</v>
      </c>
      <c r="N52" s="24"/>
      <c r="O52" s="24"/>
      <c r="P52" s="24"/>
      <c r="Q52" s="24"/>
      <c r="R52" s="26"/>
      <c r="S52" s="26"/>
      <c r="T52" s="26"/>
      <c r="U52" s="24"/>
      <c r="V52" s="24"/>
      <c r="W52" s="24"/>
      <c r="X52" s="24"/>
      <c r="Y52" s="24"/>
      <c r="Z52" s="24"/>
      <c r="AA52" s="24"/>
    </row>
    <row r="53" spans="1:27" ht="30" customHeight="1" x14ac:dyDescent="0.25">
      <c r="A53" s="79"/>
      <c r="B53" s="46">
        <v>50</v>
      </c>
      <c r="C53" s="76"/>
      <c r="D53" s="48" t="s">
        <v>13</v>
      </c>
      <c r="E53" s="50" t="s">
        <v>9</v>
      </c>
      <c r="F53" s="52" t="s">
        <v>31</v>
      </c>
      <c r="G53" s="46" t="s">
        <v>32</v>
      </c>
      <c r="H53" s="46" t="s">
        <v>37</v>
      </c>
      <c r="I53" s="46" t="s">
        <v>10</v>
      </c>
      <c r="J53" s="49">
        <v>50</v>
      </c>
      <c r="K53" s="29">
        <f>0</f>
        <v>0</v>
      </c>
      <c r="L53" s="28">
        <f t="shared" si="0"/>
        <v>0</v>
      </c>
      <c r="M53" s="27" t="str">
        <f t="shared" si="1"/>
        <v>OK</v>
      </c>
      <c r="N53" s="24"/>
      <c r="O53" s="24"/>
      <c r="P53" s="24"/>
      <c r="Q53" s="24"/>
      <c r="R53" s="26"/>
      <c r="S53" s="26"/>
      <c r="T53" s="26"/>
      <c r="U53" s="24"/>
      <c r="V53" s="24"/>
      <c r="W53" s="24"/>
      <c r="X53" s="24"/>
      <c r="Y53" s="24"/>
      <c r="Z53" s="24"/>
      <c r="AA53" s="24"/>
    </row>
    <row r="54" spans="1:27" ht="30" customHeight="1" x14ac:dyDescent="0.25">
      <c r="A54" s="79"/>
      <c r="B54" s="46">
        <v>51</v>
      </c>
      <c r="C54" s="76"/>
      <c r="D54" s="48" t="s">
        <v>161</v>
      </c>
      <c r="E54" s="50" t="s">
        <v>9</v>
      </c>
      <c r="F54" s="52" t="s">
        <v>31</v>
      </c>
      <c r="G54" s="46" t="s">
        <v>32</v>
      </c>
      <c r="H54" s="46" t="s">
        <v>37</v>
      </c>
      <c r="I54" s="46" t="s">
        <v>10</v>
      </c>
      <c r="J54" s="49">
        <v>50</v>
      </c>
      <c r="K54" s="29">
        <f>0</f>
        <v>0</v>
      </c>
      <c r="L54" s="28">
        <f t="shared" si="0"/>
        <v>0</v>
      </c>
      <c r="M54" s="27" t="str">
        <f t="shared" si="1"/>
        <v>OK</v>
      </c>
      <c r="N54" s="24"/>
      <c r="O54" s="24"/>
      <c r="P54" s="24"/>
      <c r="Q54" s="24"/>
      <c r="R54" s="26"/>
      <c r="S54" s="26"/>
      <c r="T54" s="26"/>
      <c r="U54" s="24"/>
      <c r="V54" s="24"/>
      <c r="W54" s="24"/>
      <c r="X54" s="24"/>
      <c r="Y54" s="24"/>
      <c r="Z54" s="24"/>
      <c r="AA54" s="24"/>
    </row>
    <row r="55" spans="1:27" ht="30" customHeight="1" x14ac:dyDescent="0.25">
      <c r="A55" s="79"/>
      <c r="B55" s="46">
        <v>52</v>
      </c>
      <c r="C55" s="76"/>
      <c r="D55" s="48" t="s">
        <v>14</v>
      </c>
      <c r="E55" s="50" t="s">
        <v>9</v>
      </c>
      <c r="F55" s="52" t="s">
        <v>31</v>
      </c>
      <c r="G55" s="46" t="s">
        <v>32</v>
      </c>
      <c r="H55" s="46" t="s">
        <v>37</v>
      </c>
      <c r="I55" s="46" t="s">
        <v>10</v>
      </c>
      <c r="J55" s="49">
        <v>50</v>
      </c>
      <c r="K55" s="29">
        <f>0</f>
        <v>0</v>
      </c>
      <c r="L55" s="28">
        <f t="shared" si="0"/>
        <v>0</v>
      </c>
      <c r="M55" s="27" t="str">
        <f t="shared" si="1"/>
        <v>OK</v>
      </c>
      <c r="N55" s="24"/>
      <c r="O55" s="24"/>
      <c r="P55" s="24"/>
      <c r="Q55" s="24"/>
      <c r="R55" s="26"/>
      <c r="S55" s="26"/>
      <c r="T55" s="26"/>
      <c r="U55" s="24"/>
      <c r="V55" s="24"/>
      <c r="W55" s="24"/>
      <c r="X55" s="24"/>
      <c r="Y55" s="24"/>
      <c r="Z55" s="24"/>
      <c r="AA55" s="24"/>
    </row>
    <row r="56" spans="1:27" ht="30" customHeight="1" x14ac:dyDescent="0.25">
      <c r="A56" s="79"/>
      <c r="B56" s="46">
        <v>53</v>
      </c>
      <c r="C56" s="76"/>
      <c r="D56" s="48" t="s">
        <v>162</v>
      </c>
      <c r="E56" s="50" t="s">
        <v>9</v>
      </c>
      <c r="F56" s="52" t="s">
        <v>31</v>
      </c>
      <c r="G56" s="46" t="s">
        <v>32</v>
      </c>
      <c r="H56" s="46" t="s">
        <v>9</v>
      </c>
      <c r="I56" s="46" t="s">
        <v>10</v>
      </c>
      <c r="J56" s="49">
        <v>50</v>
      </c>
      <c r="K56" s="29">
        <f>0</f>
        <v>0</v>
      </c>
      <c r="L56" s="28">
        <f t="shared" si="0"/>
        <v>0</v>
      </c>
      <c r="M56" s="27" t="str">
        <f t="shared" si="1"/>
        <v>OK</v>
      </c>
      <c r="N56" s="24"/>
      <c r="O56" s="24"/>
      <c r="P56" s="24"/>
      <c r="Q56" s="24"/>
      <c r="R56" s="26"/>
      <c r="S56" s="26"/>
      <c r="T56" s="26"/>
      <c r="U56" s="24"/>
      <c r="V56" s="24"/>
      <c r="W56" s="24"/>
      <c r="X56" s="24"/>
      <c r="Y56" s="24"/>
      <c r="Z56" s="24"/>
      <c r="AA56" s="24"/>
    </row>
    <row r="57" spans="1:27" ht="30" customHeight="1" x14ac:dyDescent="0.25">
      <c r="A57" s="79"/>
      <c r="B57" s="46">
        <v>54</v>
      </c>
      <c r="C57" s="76"/>
      <c r="D57" s="48" t="s">
        <v>33</v>
      </c>
      <c r="E57" s="50" t="s">
        <v>9</v>
      </c>
      <c r="F57" s="52" t="s">
        <v>31</v>
      </c>
      <c r="G57" s="46" t="s">
        <v>32</v>
      </c>
      <c r="H57" s="46" t="s">
        <v>9</v>
      </c>
      <c r="I57" s="46" t="s">
        <v>10</v>
      </c>
      <c r="J57" s="49">
        <v>80</v>
      </c>
      <c r="K57" s="29">
        <f>0</f>
        <v>0</v>
      </c>
      <c r="L57" s="28">
        <f t="shared" si="0"/>
        <v>0</v>
      </c>
      <c r="M57" s="27" t="str">
        <f t="shared" si="1"/>
        <v>OK</v>
      </c>
      <c r="N57" s="24"/>
      <c r="O57" s="24"/>
      <c r="P57" s="24"/>
      <c r="Q57" s="24"/>
      <c r="R57" s="26"/>
      <c r="S57" s="26"/>
      <c r="T57" s="26"/>
      <c r="U57" s="24"/>
      <c r="V57" s="24"/>
      <c r="W57" s="24"/>
      <c r="X57" s="24"/>
      <c r="Y57" s="24"/>
      <c r="Z57" s="24"/>
      <c r="AA57" s="24"/>
    </row>
    <row r="58" spans="1:27" ht="30" customHeight="1" x14ac:dyDescent="0.25">
      <c r="A58" s="79"/>
      <c r="B58" s="46">
        <v>55</v>
      </c>
      <c r="C58" s="76"/>
      <c r="D58" s="48" t="s">
        <v>167</v>
      </c>
      <c r="E58" s="50" t="s">
        <v>9</v>
      </c>
      <c r="F58" s="52" t="s">
        <v>31</v>
      </c>
      <c r="G58" s="46" t="s">
        <v>164</v>
      </c>
      <c r="H58" s="46" t="s">
        <v>9</v>
      </c>
      <c r="I58" s="46" t="s">
        <v>10</v>
      </c>
      <c r="J58" s="49">
        <v>1114</v>
      </c>
      <c r="K58" s="29">
        <f>0</f>
        <v>0</v>
      </c>
      <c r="L58" s="28">
        <f t="shared" si="0"/>
        <v>0</v>
      </c>
      <c r="M58" s="27" t="str">
        <f t="shared" si="1"/>
        <v>OK</v>
      </c>
      <c r="N58" s="24"/>
      <c r="O58" s="24"/>
      <c r="P58" s="24"/>
      <c r="Q58" s="24"/>
      <c r="R58" s="26"/>
      <c r="S58" s="26"/>
      <c r="T58" s="26"/>
      <c r="U58" s="24"/>
      <c r="V58" s="24"/>
      <c r="W58" s="24"/>
      <c r="X58" s="24"/>
      <c r="Y58" s="24"/>
      <c r="Z58" s="24"/>
      <c r="AA58" s="24"/>
    </row>
    <row r="59" spans="1:27" ht="30" customHeight="1" x14ac:dyDescent="0.25">
      <c r="A59" s="80"/>
      <c r="B59" s="46">
        <v>56</v>
      </c>
      <c r="C59" s="77"/>
      <c r="D59" s="48" t="s">
        <v>165</v>
      </c>
      <c r="E59" s="50" t="s">
        <v>9</v>
      </c>
      <c r="F59" s="52" t="s">
        <v>31</v>
      </c>
      <c r="G59" s="46" t="s">
        <v>32</v>
      </c>
      <c r="H59" s="46" t="s">
        <v>9</v>
      </c>
      <c r="I59" s="46" t="s">
        <v>10</v>
      </c>
      <c r="J59" s="49">
        <v>2000</v>
      </c>
      <c r="K59" s="29">
        <f>0</f>
        <v>0</v>
      </c>
      <c r="L59" s="28">
        <f t="shared" si="0"/>
        <v>0</v>
      </c>
      <c r="M59" s="27" t="str">
        <f t="shared" si="1"/>
        <v>OK</v>
      </c>
      <c r="N59" s="24"/>
      <c r="O59" s="24"/>
      <c r="P59" s="24"/>
      <c r="Q59" s="24"/>
      <c r="R59" s="26"/>
      <c r="S59" s="26"/>
      <c r="T59" s="26"/>
      <c r="U59" s="24"/>
      <c r="V59" s="24"/>
      <c r="W59" s="24"/>
      <c r="X59" s="24"/>
      <c r="Y59" s="24"/>
      <c r="Z59" s="24"/>
      <c r="AA59" s="24"/>
    </row>
    <row r="60" spans="1:27" ht="30" customHeight="1" x14ac:dyDescent="0.25">
      <c r="A60" s="68" t="s">
        <v>168</v>
      </c>
      <c r="B60" s="39">
        <v>57</v>
      </c>
      <c r="C60" s="65" t="s">
        <v>36</v>
      </c>
      <c r="D60" s="36" t="s">
        <v>30</v>
      </c>
      <c r="E60" s="43" t="s">
        <v>9</v>
      </c>
      <c r="F60" s="45" t="s">
        <v>31</v>
      </c>
      <c r="G60" s="39" t="s">
        <v>32</v>
      </c>
      <c r="H60" s="39" t="s">
        <v>9</v>
      </c>
      <c r="I60" s="39" t="s">
        <v>10</v>
      </c>
      <c r="J60" s="38">
        <v>250.5</v>
      </c>
      <c r="K60" s="29">
        <f>0</f>
        <v>0</v>
      </c>
      <c r="L60" s="28">
        <f t="shared" si="0"/>
        <v>0</v>
      </c>
      <c r="M60" s="27" t="str">
        <f t="shared" si="1"/>
        <v>OK</v>
      </c>
      <c r="N60" s="24"/>
      <c r="O60" s="24"/>
      <c r="P60" s="24"/>
      <c r="Q60" s="24"/>
      <c r="R60" s="26"/>
      <c r="S60" s="26"/>
      <c r="T60" s="26"/>
      <c r="U60" s="24"/>
      <c r="V60" s="24"/>
      <c r="W60" s="24"/>
      <c r="X60" s="24"/>
      <c r="Y60" s="24"/>
      <c r="Z60" s="24"/>
      <c r="AA60" s="24"/>
    </row>
    <row r="61" spans="1:27" ht="30" customHeight="1" x14ac:dyDescent="0.25">
      <c r="A61" s="69"/>
      <c r="B61" s="39">
        <v>58</v>
      </c>
      <c r="C61" s="66"/>
      <c r="D61" s="36" t="s">
        <v>8</v>
      </c>
      <c r="E61" s="43" t="s">
        <v>9</v>
      </c>
      <c r="F61" s="45" t="s">
        <v>31</v>
      </c>
      <c r="G61" s="39" t="s">
        <v>32</v>
      </c>
      <c r="H61" s="39" t="s">
        <v>9</v>
      </c>
      <c r="I61" s="39" t="s">
        <v>10</v>
      </c>
      <c r="J61" s="38">
        <v>1000</v>
      </c>
      <c r="K61" s="29">
        <f>0</f>
        <v>0</v>
      </c>
      <c r="L61" s="28">
        <f t="shared" si="0"/>
        <v>0</v>
      </c>
      <c r="M61" s="27" t="str">
        <f t="shared" si="1"/>
        <v>OK</v>
      </c>
      <c r="N61" s="24"/>
      <c r="O61" s="24"/>
      <c r="P61" s="24"/>
      <c r="Q61" s="24"/>
      <c r="R61" s="26"/>
      <c r="S61" s="26"/>
      <c r="T61" s="26"/>
      <c r="U61" s="24"/>
      <c r="V61" s="24"/>
      <c r="W61" s="24"/>
      <c r="X61" s="24"/>
      <c r="Y61" s="24"/>
      <c r="Z61" s="24"/>
      <c r="AA61" s="24"/>
    </row>
    <row r="62" spans="1:27" ht="30" customHeight="1" x14ac:dyDescent="0.25">
      <c r="A62" s="69"/>
      <c r="B62" s="39">
        <v>59</v>
      </c>
      <c r="C62" s="66"/>
      <c r="D62" s="36" t="s">
        <v>11</v>
      </c>
      <c r="E62" s="43" t="s">
        <v>9</v>
      </c>
      <c r="F62" s="45" t="s">
        <v>31</v>
      </c>
      <c r="G62" s="39" t="s">
        <v>32</v>
      </c>
      <c r="H62" s="39" t="s">
        <v>9</v>
      </c>
      <c r="I62" s="39" t="s">
        <v>10</v>
      </c>
      <c r="J62" s="38">
        <v>1500</v>
      </c>
      <c r="K62" s="29">
        <f>0</f>
        <v>0</v>
      </c>
      <c r="L62" s="28">
        <f t="shared" si="0"/>
        <v>0</v>
      </c>
      <c r="M62" s="27" t="str">
        <f t="shared" si="1"/>
        <v>OK</v>
      </c>
      <c r="N62" s="24"/>
      <c r="O62" s="24"/>
      <c r="P62" s="24"/>
      <c r="Q62" s="24"/>
      <c r="R62" s="26"/>
      <c r="S62" s="26"/>
      <c r="T62" s="26"/>
      <c r="U62" s="24"/>
      <c r="V62" s="24"/>
      <c r="W62" s="24"/>
      <c r="X62" s="24"/>
      <c r="Y62" s="24"/>
      <c r="Z62" s="24"/>
      <c r="AA62" s="24"/>
    </row>
    <row r="63" spans="1:27" ht="30" customHeight="1" x14ac:dyDescent="0.25">
      <c r="A63" s="69"/>
      <c r="B63" s="39">
        <v>60</v>
      </c>
      <c r="C63" s="66"/>
      <c r="D63" s="36" t="s">
        <v>12</v>
      </c>
      <c r="E63" s="43" t="s">
        <v>9</v>
      </c>
      <c r="F63" s="45" t="s">
        <v>31</v>
      </c>
      <c r="G63" s="39" t="s">
        <v>32</v>
      </c>
      <c r="H63" s="39" t="s">
        <v>9</v>
      </c>
      <c r="I63" s="39" t="s">
        <v>10</v>
      </c>
      <c r="J63" s="38">
        <v>1731</v>
      </c>
      <c r="K63" s="29">
        <f>0</f>
        <v>0</v>
      </c>
      <c r="L63" s="28">
        <f t="shared" si="0"/>
        <v>0</v>
      </c>
      <c r="M63" s="27" t="str">
        <f t="shared" si="1"/>
        <v>OK</v>
      </c>
      <c r="N63" s="24"/>
      <c r="O63" s="24"/>
      <c r="P63" s="24"/>
      <c r="Q63" s="24"/>
      <c r="R63" s="26"/>
      <c r="S63" s="26"/>
      <c r="T63" s="26"/>
      <c r="U63" s="24"/>
      <c r="V63" s="24"/>
      <c r="W63" s="24"/>
      <c r="X63" s="24"/>
      <c r="Y63" s="24"/>
      <c r="Z63" s="24"/>
      <c r="AA63" s="24"/>
    </row>
    <row r="64" spans="1:27" ht="30" customHeight="1" x14ac:dyDescent="0.25">
      <c r="A64" s="69"/>
      <c r="B64" s="39">
        <v>61</v>
      </c>
      <c r="C64" s="66"/>
      <c r="D64" s="36" t="s">
        <v>13</v>
      </c>
      <c r="E64" s="43" t="s">
        <v>9</v>
      </c>
      <c r="F64" s="45" t="s">
        <v>31</v>
      </c>
      <c r="G64" s="39" t="s">
        <v>32</v>
      </c>
      <c r="H64" s="39" t="s">
        <v>37</v>
      </c>
      <c r="I64" s="39" t="s">
        <v>10</v>
      </c>
      <c r="J64" s="38">
        <v>160</v>
      </c>
      <c r="K64" s="29">
        <f>0</f>
        <v>0</v>
      </c>
      <c r="L64" s="28">
        <f t="shared" si="0"/>
        <v>0</v>
      </c>
      <c r="M64" s="27" t="str">
        <f t="shared" si="1"/>
        <v>OK</v>
      </c>
      <c r="N64" s="24"/>
      <c r="O64" s="24"/>
      <c r="P64" s="24"/>
      <c r="Q64" s="24"/>
      <c r="R64" s="26"/>
      <c r="S64" s="26"/>
      <c r="T64" s="26"/>
      <c r="U64" s="24"/>
      <c r="V64" s="24"/>
      <c r="W64" s="24"/>
      <c r="X64" s="24"/>
      <c r="Y64" s="24"/>
      <c r="Z64" s="24"/>
      <c r="AA64" s="24"/>
    </row>
    <row r="65" spans="1:27" ht="30" customHeight="1" x14ac:dyDescent="0.25">
      <c r="A65" s="69"/>
      <c r="B65" s="39">
        <v>62</v>
      </c>
      <c r="C65" s="66"/>
      <c r="D65" s="36" t="s">
        <v>161</v>
      </c>
      <c r="E65" s="43" t="s">
        <v>9</v>
      </c>
      <c r="F65" s="45" t="s">
        <v>31</v>
      </c>
      <c r="G65" s="39" t="s">
        <v>32</v>
      </c>
      <c r="H65" s="39" t="s">
        <v>37</v>
      </c>
      <c r="I65" s="39" t="s">
        <v>10</v>
      </c>
      <c r="J65" s="38">
        <v>135</v>
      </c>
      <c r="K65" s="29">
        <f>0</f>
        <v>0</v>
      </c>
      <c r="L65" s="28">
        <f t="shared" si="0"/>
        <v>0</v>
      </c>
      <c r="M65" s="27" t="str">
        <f t="shared" si="1"/>
        <v>OK</v>
      </c>
      <c r="N65" s="24"/>
      <c r="O65" s="24"/>
      <c r="P65" s="24"/>
      <c r="Q65" s="24"/>
      <c r="R65" s="26"/>
      <c r="S65" s="26"/>
      <c r="T65" s="26"/>
      <c r="U65" s="24"/>
      <c r="V65" s="24"/>
      <c r="W65" s="24"/>
      <c r="X65" s="24"/>
      <c r="Y65" s="24"/>
      <c r="Z65" s="24"/>
      <c r="AA65" s="24"/>
    </row>
    <row r="66" spans="1:27" ht="30" customHeight="1" x14ac:dyDescent="0.25">
      <c r="A66" s="69"/>
      <c r="B66" s="39">
        <v>63</v>
      </c>
      <c r="C66" s="66"/>
      <c r="D66" s="36" t="s">
        <v>14</v>
      </c>
      <c r="E66" s="43" t="s">
        <v>9</v>
      </c>
      <c r="F66" s="45" t="s">
        <v>31</v>
      </c>
      <c r="G66" s="39" t="s">
        <v>32</v>
      </c>
      <c r="H66" s="39" t="s">
        <v>37</v>
      </c>
      <c r="I66" s="39" t="s">
        <v>10</v>
      </c>
      <c r="J66" s="38">
        <v>135</v>
      </c>
      <c r="K66" s="29">
        <f>0</f>
        <v>0</v>
      </c>
      <c r="L66" s="28">
        <f t="shared" si="0"/>
        <v>0</v>
      </c>
      <c r="M66" s="27" t="str">
        <f t="shared" si="1"/>
        <v>OK</v>
      </c>
      <c r="N66" s="24"/>
      <c r="O66" s="24"/>
      <c r="P66" s="24"/>
      <c r="Q66" s="24"/>
      <c r="R66" s="26"/>
      <c r="S66" s="26"/>
      <c r="T66" s="26"/>
      <c r="U66" s="24"/>
      <c r="V66" s="24"/>
      <c r="W66" s="24"/>
      <c r="X66" s="24"/>
      <c r="Y66" s="24"/>
      <c r="Z66" s="24"/>
      <c r="AA66" s="24"/>
    </row>
    <row r="67" spans="1:27" ht="30" customHeight="1" x14ac:dyDescent="0.25">
      <c r="A67" s="69"/>
      <c r="B67" s="39">
        <v>64</v>
      </c>
      <c r="C67" s="66"/>
      <c r="D67" s="36" t="s">
        <v>162</v>
      </c>
      <c r="E67" s="43" t="s">
        <v>9</v>
      </c>
      <c r="F67" s="45" t="s">
        <v>31</v>
      </c>
      <c r="G67" s="39" t="s">
        <v>32</v>
      </c>
      <c r="H67" s="39" t="s">
        <v>9</v>
      </c>
      <c r="I67" s="39" t="s">
        <v>10</v>
      </c>
      <c r="J67" s="38">
        <v>365</v>
      </c>
      <c r="K67" s="29">
        <f>0</f>
        <v>0</v>
      </c>
      <c r="L67" s="28">
        <f t="shared" si="0"/>
        <v>0</v>
      </c>
      <c r="M67" s="27" t="str">
        <f t="shared" si="1"/>
        <v>OK</v>
      </c>
      <c r="N67" s="24"/>
      <c r="O67" s="24"/>
      <c r="P67" s="24"/>
      <c r="Q67" s="24"/>
      <c r="R67" s="26"/>
      <c r="S67" s="26"/>
      <c r="T67" s="26"/>
      <c r="U67" s="24"/>
      <c r="V67" s="24"/>
      <c r="W67" s="24"/>
      <c r="X67" s="24"/>
      <c r="Y67" s="24"/>
      <c r="Z67" s="24"/>
      <c r="AA67" s="24"/>
    </row>
    <row r="68" spans="1:27" ht="30" customHeight="1" x14ac:dyDescent="0.25">
      <c r="A68" s="70"/>
      <c r="B68" s="39">
        <v>65</v>
      </c>
      <c r="C68" s="67"/>
      <c r="D68" s="36" t="s">
        <v>33</v>
      </c>
      <c r="E68" s="43" t="s">
        <v>9</v>
      </c>
      <c r="F68" s="45" t="s">
        <v>31</v>
      </c>
      <c r="G68" s="39" t="s">
        <v>32</v>
      </c>
      <c r="H68" s="39" t="s">
        <v>9</v>
      </c>
      <c r="I68" s="39" t="s">
        <v>10</v>
      </c>
      <c r="J68" s="38">
        <v>100</v>
      </c>
      <c r="K68" s="29">
        <f>0</f>
        <v>0</v>
      </c>
      <c r="L68" s="28">
        <f t="shared" si="0"/>
        <v>0</v>
      </c>
      <c r="M68" s="27" t="str">
        <f t="shared" si="1"/>
        <v>OK</v>
      </c>
      <c r="N68" s="24"/>
      <c r="O68" s="24"/>
      <c r="P68" s="24"/>
      <c r="Q68" s="24"/>
      <c r="R68" s="26"/>
      <c r="S68" s="26"/>
      <c r="T68" s="26"/>
      <c r="U68" s="24"/>
      <c r="V68" s="24"/>
      <c r="W68" s="24"/>
      <c r="X68" s="24"/>
      <c r="Y68" s="24"/>
      <c r="Z68" s="24"/>
      <c r="AA68" s="24"/>
    </row>
    <row r="69" spans="1:27" ht="30" customHeight="1" x14ac:dyDescent="0.25">
      <c r="A69" s="78" t="s">
        <v>169</v>
      </c>
      <c r="B69" s="46">
        <v>66</v>
      </c>
      <c r="C69" s="75" t="s">
        <v>97</v>
      </c>
      <c r="D69" s="48" t="s">
        <v>30</v>
      </c>
      <c r="E69" s="50" t="s">
        <v>9</v>
      </c>
      <c r="F69" s="52" t="s">
        <v>31</v>
      </c>
      <c r="G69" s="46" t="s">
        <v>32</v>
      </c>
      <c r="H69" s="46" t="s">
        <v>9</v>
      </c>
      <c r="I69" s="46" t="s">
        <v>10</v>
      </c>
      <c r="J69" s="49">
        <v>140</v>
      </c>
      <c r="K69" s="29">
        <f>0</f>
        <v>0</v>
      </c>
      <c r="L69" s="28">
        <f t="shared" ref="L69:L81" si="2">K69-SUM(N69:AA69)</f>
        <v>0</v>
      </c>
      <c r="M69" s="27" t="str">
        <f t="shared" ref="M69:M81" si="3">IF(L69&lt;0,"ATENÇÃO","OK")</f>
        <v>OK</v>
      </c>
      <c r="N69" s="24"/>
      <c r="O69" s="24"/>
      <c r="P69" s="24"/>
      <c r="Q69" s="24"/>
      <c r="R69" s="26"/>
      <c r="S69" s="26"/>
      <c r="T69" s="26"/>
      <c r="U69" s="24"/>
      <c r="V69" s="24"/>
      <c r="W69" s="24"/>
      <c r="X69" s="24"/>
      <c r="Y69" s="24"/>
      <c r="Z69" s="24"/>
      <c r="AA69" s="24"/>
    </row>
    <row r="70" spans="1:27" ht="30" customHeight="1" x14ac:dyDescent="0.25">
      <c r="A70" s="79"/>
      <c r="B70" s="46">
        <v>67</v>
      </c>
      <c r="C70" s="76"/>
      <c r="D70" s="48" t="s">
        <v>8</v>
      </c>
      <c r="E70" s="50" t="s">
        <v>9</v>
      </c>
      <c r="F70" s="52" t="s">
        <v>31</v>
      </c>
      <c r="G70" s="46" t="s">
        <v>32</v>
      </c>
      <c r="H70" s="46" t="s">
        <v>9</v>
      </c>
      <c r="I70" s="46" t="s">
        <v>10</v>
      </c>
      <c r="J70" s="49">
        <v>530</v>
      </c>
      <c r="K70" s="29">
        <f>0</f>
        <v>0</v>
      </c>
      <c r="L70" s="28">
        <f t="shared" si="2"/>
        <v>0</v>
      </c>
      <c r="M70" s="27" t="str">
        <f t="shared" si="3"/>
        <v>OK</v>
      </c>
      <c r="N70" s="24"/>
      <c r="O70" s="24"/>
      <c r="P70" s="24"/>
      <c r="Q70" s="24"/>
      <c r="R70" s="26"/>
      <c r="S70" s="26"/>
      <c r="T70" s="26"/>
      <c r="U70" s="24"/>
      <c r="V70" s="24"/>
      <c r="W70" s="24"/>
      <c r="X70" s="24"/>
      <c r="Y70" s="24"/>
      <c r="Z70" s="24"/>
      <c r="AA70" s="24"/>
    </row>
    <row r="71" spans="1:27" ht="30" customHeight="1" x14ac:dyDescent="0.25">
      <c r="A71" s="79"/>
      <c r="B71" s="46">
        <v>68</v>
      </c>
      <c r="C71" s="76"/>
      <c r="D71" s="48" t="s">
        <v>11</v>
      </c>
      <c r="E71" s="50" t="s">
        <v>9</v>
      </c>
      <c r="F71" s="52" t="s">
        <v>31</v>
      </c>
      <c r="G71" s="46" t="s">
        <v>32</v>
      </c>
      <c r="H71" s="46" t="s">
        <v>9</v>
      </c>
      <c r="I71" s="46" t="s">
        <v>10</v>
      </c>
      <c r="J71" s="49">
        <v>660</v>
      </c>
      <c r="K71" s="29">
        <f>0</f>
        <v>0</v>
      </c>
      <c r="L71" s="28">
        <f t="shared" si="2"/>
        <v>0</v>
      </c>
      <c r="M71" s="27" t="str">
        <f t="shared" si="3"/>
        <v>OK</v>
      </c>
      <c r="N71" s="24"/>
      <c r="O71" s="24"/>
      <c r="P71" s="24"/>
      <c r="Q71" s="24"/>
      <c r="R71" s="26"/>
      <c r="S71" s="26"/>
      <c r="T71" s="26"/>
      <c r="U71" s="24"/>
      <c r="V71" s="24"/>
      <c r="W71" s="24"/>
      <c r="X71" s="24"/>
      <c r="Y71" s="24"/>
      <c r="Z71" s="24"/>
      <c r="AA71" s="24"/>
    </row>
    <row r="72" spans="1:27" ht="30" customHeight="1" x14ac:dyDescent="0.25">
      <c r="A72" s="79"/>
      <c r="B72" s="46">
        <v>69</v>
      </c>
      <c r="C72" s="76"/>
      <c r="D72" s="48" t="s">
        <v>12</v>
      </c>
      <c r="E72" s="50" t="s">
        <v>9</v>
      </c>
      <c r="F72" s="52" t="s">
        <v>31</v>
      </c>
      <c r="G72" s="46" t="s">
        <v>32</v>
      </c>
      <c r="H72" s="46" t="s">
        <v>9</v>
      </c>
      <c r="I72" s="46" t="s">
        <v>10</v>
      </c>
      <c r="J72" s="49">
        <v>760</v>
      </c>
      <c r="K72" s="29">
        <f>0</f>
        <v>0</v>
      </c>
      <c r="L72" s="28">
        <f t="shared" si="2"/>
        <v>0</v>
      </c>
      <c r="M72" s="27" t="str">
        <f t="shared" si="3"/>
        <v>OK</v>
      </c>
      <c r="N72" s="24"/>
      <c r="O72" s="24"/>
      <c r="P72" s="24"/>
      <c r="Q72" s="24"/>
      <c r="R72" s="26"/>
      <c r="S72" s="26"/>
      <c r="T72" s="26"/>
      <c r="U72" s="24"/>
      <c r="V72" s="24"/>
      <c r="W72" s="24"/>
      <c r="X72" s="24"/>
      <c r="Y72" s="24"/>
      <c r="Z72" s="24"/>
      <c r="AA72" s="24"/>
    </row>
    <row r="73" spans="1:27" ht="30" customHeight="1" x14ac:dyDescent="0.25">
      <c r="A73" s="79"/>
      <c r="B73" s="46">
        <v>70</v>
      </c>
      <c r="C73" s="76"/>
      <c r="D73" s="48" t="s">
        <v>13</v>
      </c>
      <c r="E73" s="50" t="s">
        <v>9</v>
      </c>
      <c r="F73" s="52" t="s">
        <v>31</v>
      </c>
      <c r="G73" s="46" t="s">
        <v>32</v>
      </c>
      <c r="H73" s="46" t="s">
        <v>37</v>
      </c>
      <c r="I73" s="46" t="s">
        <v>10</v>
      </c>
      <c r="J73" s="49">
        <v>70</v>
      </c>
      <c r="K73" s="29">
        <f>0</f>
        <v>0</v>
      </c>
      <c r="L73" s="28">
        <f t="shared" si="2"/>
        <v>0</v>
      </c>
      <c r="M73" s="27" t="str">
        <f t="shared" si="3"/>
        <v>OK</v>
      </c>
      <c r="N73" s="24"/>
      <c r="O73" s="24"/>
      <c r="P73" s="24"/>
      <c r="Q73" s="24"/>
      <c r="R73" s="26"/>
      <c r="S73" s="26"/>
      <c r="T73" s="26"/>
      <c r="U73" s="24"/>
      <c r="V73" s="24"/>
      <c r="W73" s="24"/>
      <c r="X73" s="24"/>
      <c r="Y73" s="24"/>
      <c r="Z73" s="24"/>
      <c r="AA73" s="24"/>
    </row>
    <row r="74" spans="1:27" ht="30" customHeight="1" x14ac:dyDescent="0.25">
      <c r="A74" s="79"/>
      <c r="B74" s="46">
        <v>71</v>
      </c>
      <c r="C74" s="76"/>
      <c r="D74" s="48" t="s">
        <v>161</v>
      </c>
      <c r="E74" s="50" t="s">
        <v>9</v>
      </c>
      <c r="F74" s="52" t="s">
        <v>31</v>
      </c>
      <c r="G74" s="46" t="s">
        <v>32</v>
      </c>
      <c r="H74" s="46" t="s">
        <v>37</v>
      </c>
      <c r="I74" s="46" t="s">
        <v>10</v>
      </c>
      <c r="J74" s="49">
        <v>75</v>
      </c>
      <c r="K74" s="29">
        <f>0</f>
        <v>0</v>
      </c>
      <c r="L74" s="28">
        <f t="shared" si="2"/>
        <v>0</v>
      </c>
      <c r="M74" s="27" t="str">
        <f t="shared" si="3"/>
        <v>OK</v>
      </c>
      <c r="N74" s="24"/>
      <c r="O74" s="24"/>
      <c r="P74" s="24"/>
      <c r="Q74" s="24"/>
      <c r="R74" s="26"/>
      <c r="S74" s="26"/>
      <c r="T74" s="26"/>
      <c r="U74" s="24"/>
      <c r="V74" s="24"/>
      <c r="W74" s="24"/>
      <c r="X74" s="24"/>
      <c r="Y74" s="24"/>
      <c r="Z74" s="24"/>
      <c r="AA74" s="24"/>
    </row>
    <row r="75" spans="1:27" ht="30" customHeight="1" x14ac:dyDescent="0.25">
      <c r="A75" s="79"/>
      <c r="B75" s="46">
        <v>72</v>
      </c>
      <c r="C75" s="76"/>
      <c r="D75" s="48" t="s">
        <v>14</v>
      </c>
      <c r="E75" s="50" t="s">
        <v>9</v>
      </c>
      <c r="F75" s="52" t="s">
        <v>31</v>
      </c>
      <c r="G75" s="46" t="s">
        <v>32</v>
      </c>
      <c r="H75" s="46" t="s">
        <v>37</v>
      </c>
      <c r="I75" s="46" t="s">
        <v>10</v>
      </c>
      <c r="J75" s="49">
        <v>80</v>
      </c>
      <c r="K75" s="29">
        <f>0</f>
        <v>0</v>
      </c>
      <c r="L75" s="28">
        <f t="shared" si="2"/>
        <v>0</v>
      </c>
      <c r="M75" s="27" t="str">
        <f t="shared" si="3"/>
        <v>OK</v>
      </c>
      <c r="N75" s="24"/>
      <c r="O75" s="24"/>
      <c r="P75" s="24"/>
      <c r="Q75" s="24"/>
      <c r="R75" s="26"/>
      <c r="S75" s="26"/>
      <c r="T75" s="26"/>
      <c r="U75" s="24"/>
      <c r="V75" s="24"/>
      <c r="W75" s="24"/>
      <c r="X75" s="24"/>
      <c r="Y75" s="24"/>
      <c r="Z75" s="24"/>
      <c r="AA75" s="24"/>
    </row>
    <row r="76" spans="1:27" ht="30" customHeight="1" x14ac:dyDescent="0.25">
      <c r="A76" s="79"/>
      <c r="B76" s="46">
        <v>73</v>
      </c>
      <c r="C76" s="76"/>
      <c r="D76" s="48" t="s">
        <v>162</v>
      </c>
      <c r="E76" s="50" t="s">
        <v>9</v>
      </c>
      <c r="F76" s="52" t="s">
        <v>31</v>
      </c>
      <c r="G76" s="46" t="s">
        <v>32</v>
      </c>
      <c r="H76" s="46" t="s">
        <v>9</v>
      </c>
      <c r="I76" s="46" t="s">
        <v>10</v>
      </c>
      <c r="J76" s="49">
        <v>150</v>
      </c>
      <c r="K76" s="29">
        <f>0</f>
        <v>0</v>
      </c>
      <c r="L76" s="28">
        <f t="shared" si="2"/>
        <v>0</v>
      </c>
      <c r="M76" s="27" t="str">
        <f t="shared" si="3"/>
        <v>OK</v>
      </c>
      <c r="N76" s="24"/>
      <c r="O76" s="24"/>
      <c r="P76" s="24"/>
      <c r="Q76" s="24"/>
      <c r="R76" s="26"/>
      <c r="S76" s="26"/>
      <c r="T76" s="26"/>
      <c r="U76" s="24"/>
      <c r="V76" s="24"/>
      <c r="W76" s="24"/>
      <c r="X76" s="24"/>
      <c r="Y76" s="24"/>
      <c r="Z76" s="24"/>
      <c r="AA76" s="24"/>
    </row>
    <row r="77" spans="1:27" ht="30" customHeight="1" x14ac:dyDescent="0.25">
      <c r="A77" s="79"/>
      <c r="B77" s="46">
        <v>74</v>
      </c>
      <c r="C77" s="76"/>
      <c r="D77" s="48" t="s">
        <v>33</v>
      </c>
      <c r="E77" s="50" t="s">
        <v>9</v>
      </c>
      <c r="F77" s="52" t="s">
        <v>31</v>
      </c>
      <c r="G77" s="46" t="s">
        <v>32</v>
      </c>
      <c r="H77" s="46" t="s">
        <v>9</v>
      </c>
      <c r="I77" s="46" t="s">
        <v>10</v>
      </c>
      <c r="J77" s="49">
        <v>150</v>
      </c>
      <c r="K77" s="29">
        <f>0</f>
        <v>0</v>
      </c>
      <c r="L77" s="28">
        <f t="shared" si="2"/>
        <v>0</v>
      </c>
      <c r="M77" s="27" t="str">
        <f t="shared" si="3"/>
        <v>OK</v>
      </c>
      <c r="N77" s="24"/>
      <c r="O77" s="24"/>
      <c r="P77" s="24"/>
      <c r="Q77" s="24"/>
      <c r="R77" s="26"/>
      <c r="S77" s="26"/>
      <c r="T77" s="26"/>
      <c r="U77" s="24"/>
      <c r="V77" s="24"/>
      <c r="W77" s="24"/>
      <c r="X77" s="24"/>
      <c r="Y77" s="24"/>
      <c r="Z77" s="24"/>
      <c r="AA77" s="24"/>
    </row>
    <row r="78" spans="1:27" ht="30" customHeight="1" x14ac:dyDescent="0.25">
      <c r="A78" s="80"/>
      <c r="B78" s="46">
        <v>75</v>
      </c>
      <c r="C78" s="77"/>
      <c r="D78" s="48" t="s">
        <v>170</v>
      </c>
      <c r="E78" s="50" t="s">
        <v>9</v>
      </c>
      <c r="F78" s="52" t="s">
        <v>31</v>
      </c>
      <c r="G78" s="46" t="s">
        <v>32</v>
      </c>
      <c r="H78" s="46" t="s">
        <v>9</v>
      </c>
      <c r="I78" s="46" t="s">
        <v>10</v>
      </c>
      <c r="J78" s="49">
        <v>300</v>
      </c>
      <c r="K78" s="29">
        <f>0</f>
        <v>0</v>
      </c>
      <c r="L78" s="28">
        <f t="shared" si="2"/>
        <v>0</v>
      </c>
      <c r="M78" s="27" t="str">
        <f t="shared" si="3"/>
        <v>OK</v>
      </c>
      <c r="N78" s="24"/>
      <c r="O78" s="24"/>
      <c r="P78" s="24"/>
      <c r="Q78" s="24"/>
      <c r="R78" s="26"/>
      <c r="S78" s="26"/>
      <c r="T78" s="26"/>
      <c r="U78" s="24"/>
      <c r="V78" s="24"/>
      <c r="W78" s="24"/>
      <c r="X78" s="24"/>
      <c r="Y78" s="24"/>
      <c r="Z78" s="24"/>
      <c r="AA78" s="24"/>
    </row>
    <row r="79" spans="1:27" ht="30" customHeight="1" x14ac:dyDescent="0.25">
      <c r="A79" s="68" t="s">
        <v>171</v>
      </c>
      <c r="B79" s="39">
        <v>76</v>
      </c>
      <c r="C79" s="65" t="s">
        <v>36</v>
      </c>
      <c r="D79" s="36" t="s">
        <v>8</v>
      </c>
      <c r="E79" s="43" t="s">
        <v>9</v>
      </c>
      <c r="F79" s="45" t="s">
        <v>31</v>
      </c>
      <c r="G79" s="39" t="s">
        <v>32</v>
      </c>
      <c r="H79" s="39" t="s">
        <v>9</v>
      </c>
      <c r="I79" s="39" t="s">
        <v>10</v>
      </c>
      <c r="J79" s="38">
        <v>1001</v>
      </c>
      <c r="K79" s="29">
        <f>0</f>
        <v>0</v>
      </c>
      <c r="L79" s="28">
        <f t="shared" si="2"/>
        <v>0</v>
      </c>
      <c r="M79" s="27" t="str">
        <f t="shared" si="3"/>
        <v>OK</v>
      </c>
      <c r="N79" s="24"/>
      <c r="O79" s="24"/>
      <c r="P79" s="24"/>
      <c r="Q79" s="24"/>
      <c r="R79" s="26"/>
      <c r="S79" s="26"/>
      <c r="T79" s="26"/>
      <c r="U79" s="24"/>
      <c r="V79" s="24"/>
      <c r="W79" s="24"/>
      <c r="X79" s="24"/>
      <c r="Y79" s="24"/>
      <c r="Z79" s="24"/>
      <c r="AA79" s="24"/>
    </row>
    <row r="80" spans="1:27" ht="30" customHeight="1" x14ac:dyDescent="0.25">
      <c r="A80" s="69"/>
      <c r="B80" s="39">
        <v>77</v>
      </c>
      <c r="C80" s="66"/>
      <c r="D80" s="36" t="s">
        <v>13</v>
      </c>
      <c r="E80" s="43" t="s">
        <v>9</v>
      </c>
      <c r="F80" s="45" t="s">
        <v>31</v>
      </c>
      <c r="G80" s="39" t="s">
        <v>32</v>
      </c>
      <c r="H80" s="39" t="s">
        <v>37</v>
      </c>
      <c r="I80" s="39" t="s">
        <v>10</v>
      </c>
      <c r="J80" s="38">
        <v>130</v>
      </c>
      <c r="K80" s="29">
        <f>0</f>
        <v>0</v>
      </c>
      <c r="L80" s="28">
        <f t="shared" si="2"/>
        <v>0</v>
      </c>
      <c r="M80" s="27" t="str">
        <f t="shared" si="3"/>
        <v>OK</v>
      </c>
      <c r="N80" s="24"/>
      <c r="O80" s="24"/>
      <c r="P80" s="24"/>
      <c r="Q80" s="24"/>
      <c r="R80" s="26"/>
      <c r="S80" s="26"/>
      <c r="T80" s="26"/>
      <c r="U80" s="24"/>
      <c r="V80" s="24"/>
      <c r="W80" s="24"/>
      <c r="X80" s="24"/>
      <c r="Y80" s="24"/>
      <c r="Z80" s="24"/>
      <c r="AA80" s="24"/>
    </row>
    <row r="81" spans="1:27" ht="30" customHeight="1" x14ac:dyDescent="0.25">
      <c r="A81" s="70"/>
      <c r="B81" s="39">
        <v>78</v>
      </c>
      <c r="C81" s="67"/>
      <c r="D81" s="36" t="s">
        <v>162</v>
      </c>
      <c r="E81" s="43" t="s">
        <v>9</v>
      </c>
      <c r="F81" s="45" t="s">
        <v>31</v>
      </c>
      <c r="G81" s="39" t="s">
        <v>32</v>
      </c>
      <c r="H81" s="39" t="s">
        <v>9</v>
      </c>
      <c r="I81" s="39" t="s">
        <v>10</v>
      </c>
      <c r="J81" s="38">
        <v>200</v>
      </c>
      <c r="K81" s="29">
        <f>0</f>
        <v>0</v>
      </c>
      <c r="L81" s="28">
        <f t="shared" si="2"/>
        <v>0</v>
      </c>
      <c r="M81" s="27" t="str">
        <f t="shared" si="3"/>
        <v>OK</v>
      </c>
      <c r="N81" s="24"/>
      <c r="O81" s="24"/>
      <c r="P81" s="24"/>
      <c r="Q81" s="24"/>
      <c r="R81" s="26"/>
      <c r="S81" s="26"/>
      <c r="T81" s="26"/>
      <c r="U81" s="24"/>
      <c r="V81" s="24"/>
      <c r="W81" s="24"/>
      <c r="X81" s="24"/>
      <c r="Y81" s="24"/>
      <c r="Z81" s="24"/>
      <c r="AA81" s="24"/>
    </row>
    <row r="82" spans="1:27" ht="15.75" thickBot="1" x14ac:dyDescent="0.3">
      <c r="K82" s="4">
        <f>SUM(K4:K81)</f>
        <v>211</v>
      </c>
      <c r="N82" s="32">
        <f t="shared" ref="N82:AA82" si="4">SUMPRODUCT($J$4:$J$81,N4:N81)</f>
        <v>0</v>
      </c>
      <c r="O82" s="32">
        <f t="shared" si="4"/>
        <v>0</v>
      </c>
      <c r="P82" s="32">
        <f t="shared" si="4"/>
        <v>0</v>
      </c>
      <c r="Q82" s="32">
        <f t="shared" si="4"/>
        <v>0</v>
      </c>
      <c r="R82" s="32">
        <f t="shared" si="4"/>
        <v>0</v>
      </c>
      <c r="S82" s="32">
        <f t="shared" si="4"/>
        <v>0</v>
      </c>
      <c r="T82" s="32">
        <f t="shared" si="4"/>
        <v>0</v>
      </c>
      <c r="U82" s="32">
        <f t="shared" si="4"/>
        <v>0</v>
      </c>
      <c r="V82" s="32">
        <f t="shared" si="4"/>
        <v>0</v>
      </c>
      <c r="W82" s="32">
        <f t="shared" si="4"/>
        <v>0</v>
      </c>
      <c r="X82" s="32">
        <f t="shared" si="4"/>
        <v>0</v>
      </c>
      <c r="Y82" s="32">
        <f t="shared" si="4"/>
        <v>0</v>
      </c>
      <c r="Z82" s="32">
        <f t="shared" si="4"/>
        <v>0</v>
      </c>
      <c r="AA82" s="32">
        <f t="shared" si="4"/>
        <v>0</v>
      </c>
    </row>
    <row r="83" spans="1:27" ht="15" x14ac:dyDescent="0.25">
      <c r="D83" s="33" t="s">
        <v>57</v>
      </c>
    </row>
    <row r="84" spans="1:27" ht="15" x14ac:dyDescent="0.25">
      <c r="D84" s="34" t="s">
        <v>58</v>
      </c>
    </row>
    <row r="85" spans="1:27" ht="15.75" thickBot="1" x14ac:dyDescent="0.3">
      <c r="D85" s="35" t="s">
        <v>59</v>
      </c>
    </row>
    <row r="86" spans="1:27" ht="15" x14ac:dyDescent="0.25"/>
    <row r="87" spans="1:27" ht="15" x14ac:dyDescent="0.25"/>
    <row r="88" spans="1:27" ht="15" x14ac:dyDescent="0.25"/>
    <row r="89" spans="1:27" ht="15" x14ac:dyDescent="0.25"/>
    <row r="90" spans="1:27" ht="15" x14ac:dyDescent="0.25"/>
    <row r="91" spans="1:27" ht="15" x14ac:dyDescent="0.25"/>
    <row r="92" spans="1:27" ht="15" x14ac:dyDescent="0.25"/>
  </sheetData>
  <mergeCells count="29">
    <mergeCell ref="A69:A78"/>
    <mergeCell ref="C69:C78"/>
    <mergeCell ref="A79:A81"/>
    <mergeCell ref="C79:C81"/>
    <mergeCell ref="A38:A48"/>
    <mergeCell ref="C38:C48"/>
    <mergeCell ref="A49:A59"/>
    <mergeCell ref="C49:C59"/>
    <mergeCell ref="A60:A68"/>
    <mergeCell ref="C60:C68"/>
    <mergeCell ref="W1:W2"/>
    <mergeCell ref="X1:X2"/>
    <mergeCell ref="Y1:Y2"/>
    <mergeCell ref="Z1:Z2"/>
    <mergeCell ref="AA1:AA2"/>
    <mergeCell ref="T1:T2"/>
    <mergeCell ref="U1:U2"/>
    <mergeCell ref="V1:V2"/>
    <mergeCell ref="A1:C1"/>
    <mergeCell ref="D1:J1"/>
    <mergeCell ref="K1:M1"/>
    <mergeCell ref="N1:N2"/>
    <mergeCell ref="O1:O2"/>
    <mergeCell ref="P1:P2"/>
    <mergeCell ref="A2:J2"/>
    <mergeCell ref="K2:M2"/>
    <mergeCell ref="Q1:Q2"/>
    <mergeCell ref="R1:R2"/>
    <mergeCell ref="S1:S2"/>
  </mergeCells>
  <conditionalFormatting sqref="M1 M3:M1048576">
    <cfRule type="cellIs" dxfId="5" priority="2" operator="equal">
      <formula>"ATENÇÃO"</formula>
    </cfRule>
  </conditionalFormatting>
  <conditionalFormatting sqref="N4:AA81">
    <cfRule type="cellIs" dxfId="4" priority="1" operator="greaterThan">
      <formula>0</formula>
    </cfRule>
  </conditionalFormatting>
  <pageMargins left="0.511811024" right="0.511811024" top="0.78740157499999996" bottom="0.78740157499999996" header="0.31496062000000002" footer="0.31496062000000002"/>
  <pageSetup paperSize="9" scale="60" orientation="landscape" r:id="rId1"/>
  <colBreaks count="1" manualBreakCount="1">
    <brk id="1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zoomScale="80" zoomScaleNormal="80" workbookViewId="0">
      <selection activeCell="N4" sqref="N4"/>
    </sheetView>
  </sheetViews>
  <sheetFormatPr defaultColWidth="9.7109375" defaultRowHeight="30" customHeight="1" x14ac:dyDescent="0.25"/>
  <cols>
    <col min="1" max="1" width="6.140625" style="1" customWidth="1"/>
    <col min="2" max="2" width="6.5703125" style="1" customWidth="1"/>
    <col min="3" max="3" width="37.85546875" style="1" customWidth="1"/>
    <col min="4" max="4" width="31.5703125" style="3" customWidth="1"/>
    <col min="5" max="5" width="16.140625" style="1" customWidth="1"/>
    <col min="6" max="7" width="8.5703125" style="1" customWidth="1"/>
    <col min="8" max="8" width="8.28515625" style="1" customWidth="1"/>
    <col min="9" max="9" width="12.7109375" style="1" customWidth="1"/>
    <col min="10" max="10" width="12.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9.950000000000003" customHeight="1" x14ac:dyDescent="0.25">
      <c r="A1" s="72" t="s">
        <v>56</v>
      </c>
      <c r="B1" s="73"/>
      <c r="C1" s="74"/>
      <c r="D1" s="59" t="s">
        <v>52</v>
      </c>
      <c r="E1" s="60"/>
      <c r="F1" s="60"/>
      <c r="G1" s="60"/>
      <c r="H1" s="60"/>
      <c r="I1" s="60"/>
      <c r="J1" s="61"/>
      <c r="K1" s="71" t="s">
        <v>53</v>
      </c>
      <c r="L1" s="71"/>
      <c r="M1" s="71"/>
      <c r="N1" s="57" t="s">
        <v>55</v>
      </c>
      <c r="O1" s="57" t="s">
        <v>55</v>
      </c>
      <c r="P1" s="57" t="s">
        <v>55</v>
      </c>
      <c r="Q1" s="57" t="s">
        <v>55</v>
      </c>
      <c r="R1" s="57" t="s">
        <v>55</v>
      </c>
      <c r="S1" s="57" t="s">
        <v>55</v>
      </c>
      <c r="T1" s="57" t="s">
        <v>55</v>
      </c>
      <c r="U1" s="57" t="s">
        <v>55</v>
      </c>
      <c r="V1" s="57" t="s">
        <v>55</v>
      </c>
      <c r="W1" s="57" t="s">
        <v>55</v>
      </c>
      <c r="X1" s="57" t="s">
        <v>55</v>
      </c>
      <c r="Y1" s="57" t="s">
        <v>55</v>
      </c>
      <c r="Z1" s="57" t="s">
        <v>55</v>
      </c>
      <c r="AA1" s="57" t="s">
        <v>55</v>
      </c>
    </row>
    <row r="2" spans="1:27" ht="24.95" customHeight="1" x14ac:dyDescent="0.25">
      <c r="A2" s="59" t="s">
        <v>49</v>
      </c>
      <c r="B2" s="60"/>
      <c r="C2" s="60"/>
      <c r="D2" s="60"/>
      <c r="E2" s="60"/>
      <c r="F2" s="60"/>
      <c r="G2" s="60"/>
      <c r="H2" s="60"/>
      <c r="I2" s="60"/>
      <c r="J2" s="61"/>
      <c r="K2" s="62" t="s">
        <v>66</v>
      </c>
      <c r="L2" s="63"/>
      <c r="M2" s="64"/>
      <c r="N2" s="58"/>
      <c r="O2" s="58"/>
      <c r="P2" s="58"/>
      <c r="Q2" s="58"/>
      <c r="R2" s="58"/>
      <c r="S2" s="58"/>
      <c r="T2" s="58"/>
      <c r="U2" s="58"/>
      <c r="V2" s="58"/>
      <c r="W2" s="58"/>
      <c r="X2" s="58"/>
      <c r="Y2" s="58"/>
      <c r="Z2" s="58"/>
      <c r="AA2" s="58"/>
    </row>
    <row r="3" spans="1:27" s="3" customFormat="1" ht="30" customHeight="1" x14ac:dyDescent="0.2">
      <c r="A3" s="7" t="s">
        <v>3</v>
      </c>
      <c r="B3" s="7" t="s">
        <v>60</v>
      </c>
      <c r="C3" s="7" t="s">
        <v>61</v>
      </c>
      <c r="D3" s="8" t="s">
        <v>62</v>
      </c>
      <c r="E3" s="8" t="s">
        <v>63</v>
      </c>
      <c r="F3" s="8" t="s">
        <v>21</v>
      </c>
      <c r="G3" s="8" t="s">
        <v>22</v>
      </c>
      <c r="H3" s="8" t="s">
        <v>64</v>
      </c>
      <c r="I3" s="8" t="s">
        <v>65</v>
      </c>
      <c r="J3" s="9" t="s">
        <v>54</v>
      </c>
      <c r="K3" s="10" t="s">
        <v>4</v>
      </c>
      <c r="L3" s="11" t="s">
        <v>0</v>
      </c>
      <c r="M3" s="7" t="s">
        <v>2</v>
      </c>
      <c r="N3" s="25" t="s">
        <v>1</v>
      </c>
      <c r="O3" s="25" t="s">
        <v>1</v>
      </c>
      <c r="P3" s="25" t="s">
        <v>1</v>
      </c>
      <c r="Q3" s="25" t="s">
        <v>1</v>
      </c>
      <c r="R3" s="25" t="s">
        <v>1</v>
      </c>
      <c r="S3" s="25" t="s">
        <v>1</v>
      </c>
      <c r="T3" s="25" t="s">
        <v>1</v>
      </c>
      <c r="U3" s="25" t="s">
        <v>1</v>
      </c>
      <c r="V3" s="25" t="s">
        <v>1</v>
      </c>
      <c r="W3" s="25" t="s">
        <v>1</v>
      </c>
      <c r="X3" s="25" t="s">
        <v>1</v>
      </c>
      <c r="Y3" s="25" t="s">
        <v>1</v>
      </c>
      <c r="Z3" s="25" t="s">
        <v>1</v>
      </c>
      <c r="AA3" s="25" t="s">
        <v>1</v>
      </c>
    </row>
    <row r="4" spans="1:27" ht="30" customHeight="1" x14ac:dyDescent="0.25">
      <c r="A4" s="39">
        <v>1</v>
      </c>
      <c r="B4" s="39">
        <v>1</v>
      </c>
      <c r="C4" s="37" t="s">
        <v>67</v>
      </c>
      <c r="D4" s="36" t="s">
        <v>68</v>
      </c>
      <c r="E4" s="37" t="s">
        <v>69</v>
      </c>
      <c r="F4" s="37" t="s">
        <v>23</v>
      </c>
      <c r="G4" s="37" t="s">
        <v>70</v>
      </c>
      <c r="H4" s="37" t="s">
        <v>6</v>
      </c>
      <c r="I4" s="37" t="s">
        <v>7</v>
      </c>
      <c r="J4" s="38">
        <v>1670</v>
      </c>
      <c r="K4" s="29">
        <f>0</f>
        <v>0</v>
      </c>
      <c r="L4" s="28">
        <f>K4-SUM(N4:AA4)</f>
        <v>0</v>
      </c>
      <c r="M4" s="27" t="str">
        <f>IF(L4&lt;0,"ATENÇÃO","OK")</f>
        <v>OK</v>
      </c>
      <c r="N4" s="24"/>
      <c r="O4" s="24"/>
      <c r="P4" s="24"/>
      <c r="Q4" s="24"/>
      <c r="R4" s="26"/>
      <c r="S4" s="26"/>
      <c r="T4" s="26"/>
      <c r="U4" s="24"/>
      <c r="V4" s="24"/>
      <c r="W4" s="24"/>
      <c r="X4" s="24"/>
      <c r="Y4" s="24"/>
      <c r="Z4" s="24"/>
      <c r="AA4" s="24"/>
    </row>
    <row r="5" spans="1:27" ht="30" customHeight="1" x14ac:dyDescent="0.25">
      <c r="A5" s="46">
        <v>2</v>
      </c>
      <c r="B5" s="46">
        <v>2</v>
      </c>
      <c r="C5" s="47" t="s">
        <v>71</v>
      </c>
      <c r="D5" s="48" t="s">
        <v>72</v>
      </c>
      <c r="E5" s="47" t="s">
        <v>73</v>
      </c>
      <c r="F5" s="47" t="s">
        <v>23</v>
      </c>
      <c r="G5" s="47" t="s">
        <v>70</v>
      </c>
      <c r="H5" s="47" t="s">
        <v>6</v>
      </c>
      <c r="I5" s="47" t="s">
        <v>7</v>
      </c>
      <c r="J5" s="49">
        <v>1651.67</v>
      </c>
      <c r="K5" s="29">
        <f>1</f>
        <v>1</v>
      </c>
      <c r="L5" s="28">
        <f t="shared" ref="L5:L68" si="0">K5-SUM(N5:AA5)</f>
        <v>1</v>
      </c>
      <c r="M5" s="27" t="str">
        <f t="shared" ref="M5:M68" si="1">IF(L5&lt;0,"ATENÇÃO","OK")</f>
        <v>OK</v>
      </c>
      <c r="N5" s="24"/>
      <c r="O5" s="24"/>
      <c r="P5" s="24"/>
      <c r="Q5" s="24"/>
      <c r="R5" s="26"/>
      <c r="S5" s="26"/>
      <c r="T5" s="26"/>
      <c r="U5" s="24"/>
      <c r="V5" s="24"/>
      <c r="W5" s="24"/>
      <c r="X5" s="24"/>
      <c r="Y5" s="24"/>
      <c r="Z5" s="24"/>
      <c r="AA5" s="24"/>
    </row>
    <row r="6" spans="1:27" ht="30" customHeight="1" x14ac:dyDescent="0.25">
      <c r="A6" s="39">
        <v>3</v>
      </c>
      <c r="B6" s="39">
        <v>3</v>
      </c>
      <c r="C6" s="37" t="s">
        <v>67</v>
      </c>
      <c r="D6" s="36" t="s">
        <v>74</v>
      </c>
      <c r="E6" s="37" t="s">
        <v>75</v>
      </c>
      <c r="F6" s="37" t="s">
        <v>23</v>
      </c>
      <c r="G6" s="37" t="s">
        <v>76</v>
      </c>
      <c r="H6" s="37" t="s">
        <v>6</v>
      </c>
      <c r="I6" s="37" t="s">
        <v>7</v>
      </c>
      <c r="J6" s="38">
        <v>1802</v>
      </c>
      <c r="K6" s="29">
        <f>0</f>
        <v>0</v>
      </c>
      <c r="L6" s="28">
        <f t="shared" si="0"/>
        <v>0</v>
      </c>
      <c r="M6" s="27" t="str">
        <f t="shared" si="1"/>
        <v>OK</v>
      </c>
      <c r="N6" s="24"/>
      <c r="O6" s="24"/>
      <c r="P6" s="24"/>
      <c r="Q6" s="24"/>
      <c r="R6" s="26"/>
      <c r="S6" s="26"/>
      <c r="T6" s="26"/>
      <c r="U6" s="24"/>
      <c r="V6" s="24"/>
      <c r="W6" s="24"/>
      <c r="X6" s="24"/>
      <c r="Y6" s="24"/>
      <c r="Z6" s="24"/>
      <c r="AA6" s="24"/>
    </row>
    <row r="7" spans="1:27" ht="30" customHeight="1" x14ac:dyDescent="0.25">
      <c r="A7" s="46">
        <v>4</v>
      </c>
      <c r="B7" s="46">
        <v>4</v>
      </c>
      <c r="C7" s="47" t="s">
        <v>71</v>
      </c>
      <c r="D7" s="48" t="s">
        <v>77</v>
      </c>
      <c r="E7" s="47" t="s">
        <v>78</v>
      </c>
      <c r="F7" s="47" t="s">
        <v>23</v>
      </c>
      <c r="G7" s="47" t="s">
        <v>79</v>
      </c>
      <c r="H7" s="47" t="s">
        <v>6</v>
      </c>
      <c r="I7" s="47" t="s">
        <v>7</v>
      </c>
      <c r="J7" s="49">
        <v>1800</v>
      </c>
      <c r="K7" s="29">
        <f>1</f>
        <v>1</v>
      </c>
      <c r="L7" s="28">
        <f t="shared" si="0"/>
        <v>1</v>
      </c>
      <c r="M7" s="27" t="str">
        <f t="shared" si="1"/>
        <v>OK</v>
      </c>
      <c r="N7" s="24"/>
      <c r="O7" s="24"/>
      <c r="P7" s="24"/>
      <c r="Q7" s="24"/>
      <c r="R7" s="26"/>
      <c r="S7" s="26"/>
      <c r="T7" s="26"/>
      <c r="U7" s="24"/>
      <c r="V7" s="24"/>
      <c r="W7" s="24"/>
      <c r="X7" s="24"/>
      <c r="Y7" s="24"/>
      <c r="Z7" s="24"/>
      <c r="AA7" s="24"/>
    </row>
    <row r="8" spans="1:27" ht="30" customHeight="1" x14ac:dyDescent="0.25">
      <c r="A8" s="39">
        <v>5</v>
      </c>
      <c r="B8" s="39">
        <v>5</v>
      </c>
      <c r="C8" s="37" t="s">
        <v>67</v>
      </c>
      <c r="D8" s="36" t="s">
        <v>80</v>
      </c>
      <c r="E8" s="37" t="s">
        <v>81</v>
      </c>
      <c r="F8" s="37" t="s">
        <v>23</v>
      </c>
      <c r="G8" s="37" t="s">
        <v>82</v>
      </c>
      <c r="H8" s="37" t="s">
        <v>6</v>
      </c>
      <c r="I8" s="37" t="s">
        <v>7</v>
      </c>
      <c r="J8" s="38">
        <v>2686</v>
      </c>
      <c r="K8" s="29">
        <f>0</f>
        <v>0</v>
      </c>
      <c r="L8" s="28">
        <f t="shared" si="0"/>
        <v>0</v>
      </c>
      <c r="M8" s="27" t="str">
        <f t="shared" si="1"/>
        <v>OK</v>
      </c>
      <c r="N8" s="24"/>
      <c r="O8" s="24"/>
      <c r="P8" s="24"/>
      <c r="Q8" s="24"/>
      <c r="R8" s="26"/>
      <c r="S8" s="26"/>
      <c r="T8" s="26"/>
      <c r="U8" s="24"/>
      <c r="V8" s="24"/>
      <c r="W8" s="24"/>
      <c r="X8" s="24"/>
      <c r="Y8" s="24"/>
      <c r="Z8" s="24"/>
      <c r="AA8" s="24"/>
    </row>
    <row r="9" spans="1:27" ht="30" customHeight="1" x14ac:dyDescent="0.25">
      <c r="A9" s="46">
        <v>6</v>
      </c>
      <c r="B9" s="46">
        <v>6</v>
      </c>
      <c r="C9" s="47" t="s">
        <v>71</v>
      </c>
      <c r="D9" s="48" t="s">
        <v>83</v>
      </c>
      <c r="E9" s="47" t="s">
        <v>84</v>
      </c>
      <c r="F9" s="47" t="s">
        <v>23</v>
      </c>
      <c r="G9" s="47" t="s">
        <v>24</v>
      </c>
      <c r="H9" s="47" t="s">
        <v>6</v>
      </c>
      <c r="I9" s="47" t="s">
        <v>7</v>
      </c>
      <c r="J9" s="49">
        <v>2821.51</v>
      </c>
      <c r="K9" s="29">
        <f>2</f>
        <v>2</v>
      </c>
      <c r="L9" s="28">
        <f t="shared" si="0"/>
        <v>2</v>
      </c>
      <c r="M9" s="27" t="str">
        <f t="shared" si="1"/>
        <v>OK</v>
      </c>
      <c r="N9" s="24"/>
      <c r="O9" s="24"/>
      <c r="P9" s="24"/>
      <c r="Q9" s="24"/>
      <c r="R9" s="26"/>
      <c r="S9" s="26"/>
      <c r="T9" s="26"/>
      <c r="U9" s="24"/>
      <c r="V9" s="24"/>
      <c r="W9" s="24"/>
      <c r="X9" s="24"/>
      <c r="Y9" s="24"/>
      <c r="Z9" s="24"/>
      <c r="AA9" s="24"/>
    </row>
    <row r="10" spans="1:27" ht="30" customHeight="1" x14ac:dyDescent="0.25">
      <c r="A10" s="39">
        <v>7</v>
      </c>
      <c r="B10" s="39">
        <v>7</v>
      </c>
      <c r="C10" s="37" t="s">
        <v>67</v>
      </c>
      <c r="D10" s="36" t="s">
        <v>85</v>
      </c>
      <c r="E10" s="37" t="s">
        <v>86</v>
      </c>
      <c r="F10" s="37" t="s">
        <v>23</v>
      </c>
      <c r="G10" s="37" t="s">
        <v>24</v>
      </c>
      <c r="H10" s="37" t="s">
        <v>6</v>
      </c>
      <c r="I10" s="37" t="s">
        <v>7</v>
      </c>
      <c r="J10" s="38">
        <v>7446</v>
      </c>
      <c r="K10" s="29">
        <f>0</f>
        <v>0</v>
      </c>
      <c r="L10" s="28">
        <f t="shared" si="0"/>
        <v>0</v>
      </c>
      <c r="M10" s="27" t="str">
        <f t="shared" si="1"/>
        <v>OK</v>
      </c>
      <c r="N10" s="24"/>
      <c r="O10" s="24"/>
      <c r="P10" s="24"/>
      <c r="Q10" s="24"/>
      <c r="R10" s="26"/>
      <c r="S10" s="26"/>
      <c r="T10" s="26"/>
      <c r="U10" s="24"/>
      <c r="V10" s="24"/>
      <c r="W10" s="24"/>
      <c r="X10" s="24"/>
      <c r="Y10" s="24"/>
      <c r="Z10" s="24"/>
      <c r="AA10" s="24"/>
    </row>
    <row r="11" spans="1:27" ht="30" customHeight="1" x14ac:dyDescent="0.25">
      <c r="A11" s="46">
        <v>8</v>
      </c>
      <c r="B11" s="46">
        <v>8</v>
      </c>
      <c r="C11" s="47" t="s">
        <v>67</v>
      </c>
      <c r="D11" s="48" t="s">
        <v>87</v>
      </c>
      <c r="E11" s="47" t="s">
        <v>86</v>
      </c>
      <c r="F11" s="47" t="s">
        <v>23</v>
      </c>
      <c r="G11" s="47" t="s">
        <v>24</v>
      </c>
      <c r="H11" s="47" t="s">
        <v>6</v>
      </c>
      <c r="I11" s="47" t="s">
        <v>7</v>
      </c>
      <c r="J11" s="49">
        <v>7375</v>
      </c>
      <c r="K11" s="29">
        <f>0</f>
        <v>0</v>
      </c>
      <c r="L11" s="28">
        <f t="shared" si="0"/>
        <v>0</v>
      </c>
      <c r="M11" s="27" t="str">
        <f t="shared" si="1"/>
        <v>OK</v>
      </c>
      <c r="N11" s="24"/>
      <c r="O11" s="24"/>
      <c r="P11" s="24"/>
      <c r="Q11" s="24"/>
      <c r="R11" s="26"/>
      <c r="S11" s="26"/>
      <c r="T11" s="26"/>
      <c r="U11" s="24"/>
      <c r="V11" s="24"/>
      <c r="W11" s="24"/>
      <c r="X11" s="24"/>
      <c r="Y11" s="24"/>
      <c r="Z11" s="24"/>
      <c r="AA11" s="24"/>
    </row>
    <row r="12" spans="1:27" ht="30" customHeight="1" x14ac:dyDescent="0.25">
      <c r="A12" s="39">
        <v>9</v>
      </c>
      <c r="B12" s="39">
        <v>9</v>
      </c>
      <c r="C12" s="37" t="s">
        <v>88</v>
      </c>
      <c r="D12" s="36" t="s">
        <v>89</v>
      </c>
      <c r="E12" s="37" t="s">
        <v>90</v>
      </c>
      <c r="F12" s="37" t="s">
        <v>23</v>
      </c>
      <c r="G12" s="37" t="s">
        <v>25</v>
      </c>
      <c r="H12" s="37" t="s">
        <v>6</v>
      </c>
      <c r="I12" s="37" t="s">
        <v>7</v>
      </c>
      <c r="J12" s="38">
        <v>6213.51</v>
      </c>
      <c r="K12" s="29">
        <f>0</f>
        <v>0</v>
      </c>
      <c r="L12" s="28">
        <f t="shared" si="0"/>
        <v>0</v>
      </c>
      <c r="M12" s="27" t="str">
        <f t="shared" si="1"/>
        <v>OK</v>
      </c>
      <c r="N12" s="24"/>
      <c r="O12" s="24"/>
      <c r="P12" s="24"/>
      <c r="Q12" s="24"/>
      <c r="R12" s="30"/>
      <c r="S12" s="26"/>
      <c r="T12" s="26"/>
      <c r="U12" s="24"/>
      <c r="V12" s="24"/>
      <c r="W12" s="24"/>
      <c r="X12" s="24"/>
      <c r="Y12" s="24"/>
      <c r="Z12" s="24"/>
      <c r="AA12" s="24"/>
    </row>
    <row r="13" spans="1:27" ht="30" customHeight="1" x14ac:dyDescent="0.25">
      <c r="A13" s="46">
        <v>10</v>
      </c>
      <c r="B13" s="46">
        <v>10</v>
      </c>
      <c r="C13" s="47" t="s">
        <v>67</v>
      </c>
      <c r="D13" s="48" t="s">
        <v>91</v>
      </c>
      <c r="E13" s="47" t="s">
        <v>92</v>
      </c>
      <c r="F13" s="47" t="s">
        <v>23</v>
      </c>
      <c r="G13" s="47" t="s">
        <v>25</v>
      </c>
      <c r="H13" s="47" t="s">
        <v>6</v>
      </c>
      <c r="I13" s="47" t="s">
        <v>7</v>
      </c>
      <c r="J13" s="49">
        <v>6689.61</v>
      </c>
      <c r="K13" s="29">
        <f>2</f>
        <v>2</v>
      </c>
      <c r="L13" s="28">
        <f t="shared" si="0"/>
        <v>2</v>
      </c>
      <c r="M13" s="27" t="str">
        <f t="shared" si="1"/>
        <v>OK</v>
      </c>
      <c r="N13" s="24"/>
      <c r="O13" s="24"/>
      <c r="P13" s="24"/>
      <c r="Q13" s="24"/>
      <c r="R13" s="26"/>
      <c r="S13" s="26"/>
      <c r="T13" s="26"/>
      <c r="U13" s="24"/>
      <c r="V13" s="24"/>
      <c r="W13" s="24"/>
      <c r="X13" s="24"/>
      <c r="Y13" s="24"/>
      <c r="Z13" s="24"/>
      <c r="AA13" s="24"/>
    </row>
    <row r="14" spans="1:27" ht="30" customHeight="1" x14ac:dyDescent="0.25">
      <c r="A14" s="39">
        <v>11</v>
      </c>
      <c r="B14" s="39">
        <v>11</v>
      </c>
      <c r="C14" s="37" t="s">
        <v>88</v>
      </c>
      <c r="D14" s="36" t="s">
        <v>93</v>
      </c>
      <c r="E14" s="37" t="s">
        <v>94</v>
      </c>
      <c r="F14" s="39" t="s">
        <v>23</v>
      </c>
      <c r="G14" s="37" t="s">
        <v>25</v>
      </c>
      <c r="H14" s="39" t="s">
        <v>6</v>
      </c>
      <c r="I14" s="37" t="s">
        <v>7</v>
      </c>
      <c r="J14" s="38">
        <v>3445.06</v>
      </c>
      <c r="K14" s="29">
        <f>0</f>
        <v>0</v>
      </c>
      <c r="L14" s="28">
        <f t="shared" si="0"/>
        <v>0</v>
      </c>
      <c r="M14" s="27" t="str">
        <f t="shared" si="1"/>
        <v>OK</v>
      </c>
      <c r="N14" s="24"/>
      <c r="O14" s="24"/>
      <c r="P14" s="24"/>
      <c r="Q14" s="24"/>
      <c r="R14" s="26"/>
      <c r="S14" s="26"/>
      <c r="T14" s="26"/>
      <c r="U14" s="24"/>
      <c r="V14" s="24"/>
      <c r="W14" s="24"/>
      <c r="X14" s="24"/>
      <c r="Y14" s="24"/>
      <c r="Z14" s="24"/>
      <c r="AA14" s="24"/>
    </row>
    <row r="15" spans="1:27" ht="30" customHeight="1" x14ac:dyDescent="0.25">
      <c r="A15" s="46">
        <v>12</v>
      </c>
      <c r="B15" s="46">
        <v>12</v>
      </c>
      <c r="C15" s="47" t="s">
        <v>88</v>
      </c>
      <c r="D15" s="48" t="s">
        <v>95</v>
      </c>
      <c r="E15" s="47" t="s">
        <v>96</v>
      </c>
      <c r="F15" s="46" t="s">
        <v>23</v>
      </c>
      <c r="G15" s="46" t="s">
        <v>25</v>
      </c>
      <c r="H15" s="46" t="s">
        <v>6</v>
      </c>
      <c r="I15" s="47" t="s">
        <v>7</v>
      </c>
      <c r="J15" s="49">
        <v>3617.48</v>
      </c>
      <c r="K15" s="29">
        <f>2</f>
        <v>2</v>
      </c>
      <c r="L15" s="28">
        <f t="shared" si="0"/>
        <v>2</v>
      </c>
      <c r="M15" s="27" t="str">
        <f t="shared" si="1"/>
        <v>OK</v>
      </c>
      <c r="N15" s="24"/>
      <c r="O15" s="24"/>
      <c r="P15" s="24"/>
      <c r="Q15" s="24"/>
      <c r="R15" s="26"/>
      <c r="S15" s="26"/>
      <c r="T15" s="26"/>
      <c r="U15" s="24"/>
      <c r="V15" s="24"/>
      <c r="W15" s="24"/>
      <c r="X15" s="24"/>
      <c r="Y15" s="24"/>
      <c r="Z15" s="24"/>
      <c r="AA15" s="24"/>
    </row>
    <row r="16" spans="1:27" ht="30" customHeight="1" x14ac:dyDescent="0.25">
      <c r="A16" s="39">
        <v>13</v>
      </c>
      <c r="B16" s="39">
        <v>13</v>
      </c>
      <c r="C16" s="37" t="s">
        <v>97</v>
      </c>
      <c r="D16" s="36" t="s">
        <v>98</v>
      </c>
      <c r="E16" s="37" t="s">
        <v>99</v>
      </c>
      <c r="F16" s="39" t="s">
        <v>23</v>
      </c>
      <c r="G16" s="39" t="s">
        <v>25</v>
      </c>
      <c r="H16" s="39" t="s">
        <v>6</v>
      </c>
      <c r="I16" s="37" t="s">
        <v>7</v>
      </c>
      <c r="J16" s="38">
        <v>7453.33</v>
      </c>
      <c r="K16" s="29">
        <f>0</f>
        <v>0</v>
      </c>
      <c r="L16" s="28">
        <f t="shared" si="0"/>
        <v>0</v>
      </c>
      <c r="M16" s="27" t="str">
        <f t="shared" si="1"/>
        <v>OK</v>
      </c>
      <c r="N16" s="24"/>
      <c r="O16" s="24"/>
      <c r="P16" s="24"/>
      <c r="Q16" s="24"/>
      <c r="R16" s="26"/>
      <c r="S16" s="26"/>
      <c r="T16" s="26"/>
      <c r="U16" s="24"/>
      <c r="V16" s="24"/>
      <c r="W16" s="24"/>
      <c r="X16" s="24"/>
      <c r="Y16" s="24"/>
      <c r="Z16" s="24"/>
      <c r="AA16" s="24"/>
    </row>
    <row r="17" spans="1:27" ht="30" customHeight="1" x14ac:dyDescent="0.25">
      <c r="A17" s="46">
        <v>14</v>
      </c>
      <c r="B17" s="46">
        <v>14</v>
      </c>
      <c r="C17" s="47" t="s">
        <v>97</v>
      </c>
      <c r="D17" s="48" t="s">
        <v>100</v>
      </c>
      <c r="E17" s="47" t="s">
        <v>99</v>
      </c>
      <c r="F17" s="47" t="s">
        <v>23</v>
      </c>
      <c r="G17" s="47" t="s">
        <v>25</v>
      </c>
      <c r="H17" s="47" t="s">
        <v>6</v>
      </c>
      <c r="I17" s="47" t="s">
        <v>7</v>
      </c>
      <c r="J17" s="49">
        <v>9561.2000000000007</v>
      </c>
      <c r="K17" s="29">
        <f>2</f>
        <v>2</v>
      </c>
      <c r="L17" s="28">
        <f t="shared" si="0"/>
        <v>2</v>
      </c>
      <c r="M17" s="27" t="str">
        <f t="shared" si="1"/>
        <v>OK</v>
      </c>
      <c r="N17" s="24"/>
      <c r="O17" s="24"/>
      <c r="P17" s="24"/>
      <c r="Q17" s="24"/>
      <c r="R17" s="26"/>
      <c r="S17" s="26"/>
      <c r="T17" s="26"/>
      <c r="U17" s="24"/>
      <c r="V17" s="24"/>
      <c r="W17" s="24"/>
      <c r="X17" s="24"/>
      <c r="Y17" s="24"/>
      <c r="Z17" s="24"/>
      <c r="AA17" s="24"/>
    </row>
    <row r="18" spans="1:27" ht="30" customHeight="1" x14ac:dyDescent="0.25">
      <c r="A18" s="39">
        <v>15</v>
      </c>
      <c r="B18" s="39">
        <v>15</v>
      </c>
      <c r="C18" s="37" t="s">
        <v>67</v>
      </c>
      <c r="D18" s="36" t="s">
        <v>101</v>
      </c>
      <c r="E18" s="37" t="s">
        <v>102</v>
      </c>
      <c r="F18" s="37" t="s">
        <v>23</v>
      </c>
      <c r="G18" s="37" t="s">
        <v>34</v>
      </c>
      <c r="H18" s="37" t="s">
        <v>6</v>
      </c>
      <c r="I18" s="37" t="s">
        <v>7</v>
      </c>
      <c r="J18" s="38">
        <v>7598</v>
      </c>
      <c r="K18" s="29">
        <f>0</f>
        <v>0</v>
      </c>
      <c r="L18" s="28">
        <f t="shared" si="0"/>
        <v>0</v>
      </c>
      <c r="M18" s="27" t="str">
        <f t="shared" si="1"/>
        <v>OK</v>
      </c>
      <c r="N18" s="24"/>
      <c r="O18" s="24"/>
      <c r="P18" s="24"/>
      <c r="Q18" s="24"/>
      <c r="R18" s="26"/>
      <c r="S18" s="26"/>
      <c r="T18" s="26"/>
      <c r="U18" s="24"/>
      <c r="V18" s="24"/>
      <c r="W18" s="24"/>
      <c r="X18" s="24"/>
      <c r="Y18" s="24"/>
      <c r="Z18" s="24"/>
      <c r="AA18" s="24"/>
    </row>
    <row r="19" spans="1:27" ht="30" customHeight="1" x14ac:dyDescent="0.25">
      <c r="A19" s="46">
        <v>16</v>
      </c>
      <c r="B19" s="46">
        <v>16</v>
      </c>
      <c r="C19" s="47" t="s">
        <v>88</v>
      </c>
      <c r="D19" s="48" t="s">
        <v>103</v>
      </c>
      <c r="E19" s="47" t="s">
        <v>104</v>
      </c>
      <c r="F19" s="47" t="s">
        <v>23</v>
      </c>
      <c r="G19" s="47" t="s">
        <v>105</v>
      </c>
      <c r="H19" s="47" t="s">
        <v>6</v>
      </c>
      <c r="I19" s="47" t="s">
        <v>7</v>
      </c>
      <c r="J19" s="49">
        <v>4540.34</v>
      </c>
      <c r="K19" s="29">
        <f>2</f>
        <v>2</v>
      </c>
      <c r="L19" s="28">
        <f t="shared" si="0"/>
        <v>2</v>
      </c>
      <c r="M19" s="27" t="str">
        <f t="shared" si="1"/>
        <v>OK</v>
      </c>
      <c r="N19" s="24"/>
      <c r="O19" s="24"/>
      <c r="P19" s="24"/>
      <c r="Q19" s="24"/>
      <c r="R19" s="26"/>
      <c r="S19" s="26"/>
      <c r="T19" s="26"/>
      <c r="U19" s="24"/>
      <c r="V19" s="24"/>
      <c r="W19" s="24"/>
      <c r="X19" s="24"/>
      <c r="Y19" s="24"/>
      <c r="Z19" s="24"/>
      <c r="AA19" s="24"/>
    </row>
    <row r="20" spans="1:27" ht="30" customHeight="1" x14ac:dyDescent="0.25">
      <c r="A20" s="39">
        <v>17</v>
      </c>
      <c r="B20" s="39">
        <v>17</v>
      </c>
      <c r="C20" s="37" t="s">
        <v>67</v>
      </c>
      <c r="D20" s="40" t="s">
        <v>106</v>
      </c>
      <c r="E20" s="41" t="s">
        <v>107</v>
      </c>
      <c r="F20" s="42" t="s">
        <v>23</v>
      </c>
      <c r="G20" s="42" t="s">
        <v>108</v>
      </c>
      <c r="H20" s="42" t="s">
        <v>6</v>
      </c>
      <c r="I20" s="42" t="s">
        <v>7</v>
      </c>
      <c r="J20" s="38">
        <v>7499</v>
      </c>
      <c r="K20" s="29">
        <f>2</f>
        <v>2</v>
      </c>
      <c r="L20" s="28">
        <f t="shared" si="0"/>
        <v>2</v>
      </c>
      <c r="M20" s="27" t="str">
        <f t="shared" si="1"/>
        <v>OK</v>
      </c>
      <c r="N20" s="24"/>
      <c r="O20" s="24"/>
      <c r="P20" s="24"/>
      <c r="Q20" s="24"/>
      <c r="R20" s="26"/>
      <c r="S20" s="26"/>
      <c r="T20" s="26"/>
      <c r="U20" s="24"/>
      <c r="V20" s="24"/>
      <c r="W20" s="24"/>
      <c r="X20" s="24"/>
      <c r="Y20" s="24"/>
      <c r="Z20" s="24"/>
      <c r="AA20" s="24"/>
    </row>
    <row r="21" spans="1:27" ht="30" customHeight="1" x14ac:dyDescent="0.25">
      <c r="A21" s="46">
        <v>18</v>
      </c>
      <c r="B21" s="46">
        <v>18</v>
      </c>
      <c r="C21" s="47" t="s">
        <v>109</v>
      </c>
      <c r="D21" s="48" t="s">
        <v>110</v>
      </c>
      <c r="E21" s="50" t="s">
        <v>111</v>
      </c>
      <c r="F21" s="51" t="s">
        <v>23</v>
      </c>
      <c r="G21" s="46" t="s">
        <v>112</v>
      </c>
      <c r="H21" s="46" t="s">
        <v>6</v>
      </c>
      <c r="I21" s="46" t="s">
        <v>7</v>
      </c>
      <c r="J21" s="49">
        <v>9553.2000000000007</v>
      </c>
      <c r="K21" s="29">
        <f>4</f>
        <v>4</v>
      </c>
      <c r="L21" s="28">
        <f t="shared" si="0"/>
        <v>4</v>
      </c>
      <c r="M21" s="27" t="str">
        <f t="shared" si="1"/>
        <v>OK</v>
      </c>
      <c r="N21" s="24"/>
      <c r="O21" s="24"/>
      <c r="P21" s="24"/>
      <c r="Q21" s="24"/>
      <c r="R21" s="26"/>
      <c r="S21" s="26"/>
      <c r="T21" s="26"/>
      <c r="U21" s="24"/>
      <c r="V21" s="24"/>
      <c r="W21" s="24"/>
      <c r="X21" s="24"/>
      <c r="Y21" s="24"/>
      <c r="Z21" s="24"/>
      <c r="AA21" s="24"/>
    </row>
    <row r="22" spans="1:27" ht="30" customHeight="1" x14ac:dyDescent="0.25">
      <c r="A22" s="39">
        <v>19</v>
      </c>
      <c r="B22" s="39">
        <v>19</v>
      </c>
      <c r="C22" s="37" t="s">
        <v>67</v>
      </c>
      <c r="D22" s="36" t="s">
        <v>113</v>
      </c>
      <c r="E22" s="43" t="s">
        <v>114</v>
      </c>
      <c r="F22" s="45" t="s">
        <v>23</v>
      </c>
      <c r="G22" s="39" t="s">
        <v>112</v>
      </c>
      <c r="H22" s="39" t="s">
        <v>6</v>
      </c>
      <c r="I22" s="39" t="s">
        <v>7</v>
      </c>
      <c r="J22" s="38">
        <v>8608</v>
      </c>
      <c r="K22" s="29">
        <f>2</f>
        <v>2</v>
      </c>
      <c r="L22" s="28">
        <f t="shared" si="0"/>
        <v>2</v>
      </c>
      <c r="M22" s="27" t="str">
        <f t="shared" si="1"/>
        <v>OK</v>
      </c>
      <c r="N22" s="24"/>
      <c r="O22" s="24"/>
      <c r="P22" s="24"/>
      <c r="Q22" s="31"/>
      <c r="R22" s="26"/>
      <c r="S22" s="26"/>
      <c r="T22" s="26"/>
      <c r="U22" s="24"/>
      <c r="V22" s="24"/>
      <c r="W22" s="24"/>
      <c r="X22" s="24"/>
      <c r="Y22" s="24"/>
      <c r="Z22" s="24"/>
      <c r="AA22" s="24"/>
    </row>
    <row r="23" spans="1:27" ht="30" customHeight="1" x14ac:dyDescent="0.25">
      <c r="A23" s="46">
        <v>20</v>
      </c>
      <c r="B23" s="46">
        <v>20</v>
      </c>
      <c r="C23" s="47" t="s">
        <v>67</v>
      </c>
      <c r="D23" s="48" t="s">
        <v>115</v>
      </c>
      <c r="E23" s="50" t="s">
        <v>116</v>
      </c>
      <c r="F23" s="52" t="s">
        <v>23</v>
      </c>
      <c r="G23" s="46" t="s">
        <v>117</v>
      </c>
      <c r="H23" s="46" t="s">
        <v>6</v>
      </c>
      <c r="I23" s="46" t="s">
        <v>7</v>
      </c>
      <c r="J23" s="49">
        <v>10488</v>
      </c>
      <c r="K23" s="29">
        <f>3</f>
        <v>3</v>
      </c>
      <c r="L23" s="28">
        <f t="shared" si="0"/>
        <v>3</v>
      </c>
      <c r="M23" s="27" t="str">
        <f t="shared" si="1"/>
        <v>OK</v>
      </c>
      <c r="N23" s="24"/>
      <c r="O23" s="24"/>
      <c r="P23" s="24"/>
      <c r="Q23" s="31"/>
      <c r="R23" s="26"/>
      <c r="S23" s="26"/>
      <c r="T23" s="26"/>
      <c r="U23" s="24"/>
      <c r="V23" s="24"/>
      <c r="W23" s="24"/>
      <c r="X23" s="24"/>
      <c r="Y23" s="24"/>
      <c r="Z23" s="24"/>
      <c r="AA23" s="24"/>
    </row>
    <row r="24" spans="1:27" ht="30" customHeight="1" x14ac:dyDescent="0.25">
      <c r="A24" s="39">
        <v>21</v>
      </c>
      <c r="B24" s="39">
        <v>21</v>
      </c>
      <c r="C24" s="37" t="s">
        <v>67</v>
      </c>
      <c r="D24" s="36" t="s">
        <v>118</v>
      </c>
      <c r="E24" s="43" t="s">
        <v>119</v>
      </c>
      <c r="F24" s="45" t="s">
        <v>23</v>
      </c>
      <c r="G24" s="39" t="s">
        <v>120</v>
      </c>
      <c r="H24" s="39" t="s">
        <v>6</v>
      </c>
      <c r="I24" s="39" t="s">
        <v>7</v>
      </c>
      <c r="J24" s="38">
        <v>10968</v>
      </c>
      <c r="K24" s="29">
        <f>4</f>
        <v>4</v>
      </c>
      <c r="L24" s="28">
        <f t="shared" si="0"/>
        <v>4</v>
      </c>
      <c r="M24" s="27" t="str">
        <f t="shared" si="1"/>
        <v>OK</v>
      </c>
      <c r="N24" s="24"/>
      <c r="O24" s="24"/>
      <c r="P24" s="24"/>
      <c r="Q24" s="31"/>
      <c r="R24" s="26"/>
      <c r="S24" s="26"/>
      <c r="T24" s="26"/>
      <c r="U24" s="24"/>
      <c r="V24" s="24"/>
      <c r="W24" s="24"/>
      <c r="X24" s="24"/>
      <c r="Y24" s="24"/>
      <c r="Z24" s="24"/>
      <c r="AA24" s="24"/>
    </row>
    <row r="25" spans="1:27" ht="30" customHeight="1" x14ac:dyDescent="0.25">
      <c r="A25" s="46">
        <v>22</v>
      </c>
      <c r="B25" s="46">
        <v>22</v>
      </c>
      <c r="C25" s="47" t="s">
        <v>35</v>
      </c>
      <c r="D25" s="48" t="s">
        <v>121</v>
      </c>
      <c r="E25" s="50" t="s">
        <v>122</v>
      </c>
      <c r="F25" s="52" t="s">
        <v>23</v>
      </c>
      <c r="G25" s="46" t="s">
        <v>123</v>
      </c>
      <c r="H25" s="46" t="s">
        <v>6</v>
      </c>
      <c r="I25" s="46" t="s">
        <v>7</v>
      </c>
      <c r="J25" s="49">
        <v>13446</v>
      </c>
      <c r="K25" s="29">
        <f>4</f>
        <v>4</v>
      </c>
      <c r="L25" s="28">
        <f t="shared" si="0"/>
        <v>4</v>
      </c>
      <c r="M25" s="27" t="str">
        <f t="shared" si="1"/>
        <v>OK</v>
      </c>
      <c r="N25" s="24"/>
      <c r="O25" s="24"/>
      <c r="P25" s="24"/>
      <c r="Q25" s="31"/>
      <c r="R25" s="26"/>
      <c r="S25" s="26"/>
      <c r="T25" s="26"/>
      <c r="U25" s="24"/>
      <c r="V25" s="24"/>
      <c r="W25" s="24"/>
      <c r="X25" s="24"/>
      <c r="Y25" s="24"/>
      <c r="Z25" s="24"/>
      <c r="AA25" s="24"/>
    </row>
    <row r="26" spans="1:27" ht="30" customHeight="1" x14ac:dyDescent="0.25">
      <c r="A26" s="39">
        <v>23</v>
      </c>
      <c r="B26" s="39">
        <v>23</v>
      </c>
      <c r="C26" s="37" t="s">
        <v>124</v>
      </c>
      <c r="D26" s="36" t="s">
        <v>125</v>
      </c>
      <c r="E26" s="43" t="s">
        <v>126</v>
      </c>
      <c r="F26" s="45" t="s">
        <v>23</v>
      </c>
      <c r="G26" s="39" t="s">
        <v>120</v>
      </c>
      <c r="H26" s="39" t="s">
        <v>6</v>
      </c>
      <c r="I26" s="39" t="s">
        <v>7</v>
      </c>
      <c r="J26" s="38">
        <v>11764.7</v>
      </c>
      <c r="K26" s="29">
        <f>4</f>
        <v>4</v>
      </c>
      <c r="L26" s="28">
        <f t="shared" si="0"/>
        <v>4</v>
      </c>
      <c r="M26" s="27" t="str">
        <f t="shared" si="1"/>
        <v>OK</v>
      </c>
      <c r="N26" s="24"/>
      <c r="O26" s="24"/>
      <c r="P26" s="24"/>
      <c r="Q26" s="31"/>
      <c r="R26" s="26"/>
      <c r="S26" s="26"/>
      <c r="T26" s="26"/>
      <c r="U26" s="24"/>
      <c r="V26" s="24"/>
      <c r="W26" s="24"/>
      <c r="X26" s="24"/>
      <c r="Y26" s="24"/>
      <c r="Z26" s="24"/>
      <c r="AA26" s="24"/>
    </row>
    <row r="27" spans="1:27" ht="30" customHeight="1" x14ac:dyDescent="0.25">
      <c r="A27" s="46">
        <v>24</v>
      </c>
      <c r="B27" s="46">
        <v>24</v>
      </c>
      <c r="C27" s="47" t="s">
        <v>35</v>
      </c>
      <c r="D27" s="48" t="s">
        <v>127</v>
      </c>
      <c r="E27" s="50" t="s">
        <v>128</v>
      </c>
      <c r="F27" s="52" t="s">
        <v>23</v>
      </c>
      <c r="G27" s="46" t="s">
        <v>129</v>
      </c>
      <c r="H27" s="46" t="s">
        <v>64</v>
      </c>
      <c r="I27" s="46" t="s">
        <v>7</v>
      </c>
      <c r="J27" s="49">
        <v>13333.33</v>
      </c>
      <c r="K27" s="29">
        <f>0</f>
        <v>0</v>
      </c>
      <c r="L27" s="28">
        <f t="shared" si="0"/>
        <v>0</v>
      </c>
      <c r="M27" s="27" t="str">
        <f t="shared" si="1"/>
        <v>OK</v>
      </c>
      <c r="N27" s="24"/>
      <c r="O27" s="24"/>
      <c r="P27" s="24"/>
      <c r="Q27" s="31"/>
      <c r="R27" s="26"/>
      <c r="S27" s="26"/>
      <c r="T27" s="26"/>
      <c r="U27" s="24"/>
      <c r="V27" s="24"/>
      <c r="W27" s="24"/>
      <c r="X27" s="24"/>
      <c r="Y27" s="24"/>
      <c r="Z27" s="24"/>
      <c r="AA27" s="24"/>
    </row>
    <row r="28" spans="1:27" ht="30" customHeight="1" x14ac:dyDescent="0.25">
      <c r="A28" s="39">
        <v>25</v>
      </c>
      <c r="B28" s="39">
        <v>25</v>
      </c>
      <c r="C28" s="37" t="s">
        <v>130</v>
      </c>
      <c r="D28" s="36" t="s">
        <v>131</v>
      </c>
      <c r="E28" s="43" t="s">
        <v>132</v>
      </c>
      <c r="F28" s="45" t="s">
        <v>27</v>
      </c>
      <c r="G28" s="39" t="s">
        <v>28</v>
      </c>
      <c r="H28" s="39" t="s">
        <v>6</v>
      </c>
      <c r="I28" s="39" t="s">
        <v>29</v>
      </c>
      <c r="J28" s="38">
        <v>1320</v>
      </c>
      <c r="K28" s="29">
        <f>8</f>
        <v>8</v>
      </c>
      <c r="L28" s="28">
        <f t="shared" si="0"/>
        <v>8</v>
      </c>
      <c r="M28" s="27" t="str">
        <f t="shared" si="1"/>
        <v>OK</v>
      </c>
      <c r="N28" s="24"/>
      <c r="O28" s="24"/>
      <c r="P28" s="24"/>
      <c r="Q28" s="31"/>
      <c r="R28" s="26"/>
      <c r="S28" s="26"/>
      <c r="T28" s="26"/>
      <c r="U28" s="24"/>
      <c r="V28" s="24"/>
      <c r="W28" s="24"/>
      <c r="X28" s="24"/>
      <c r="Y28" s="24"/>
      <c r="Z28" s="24"/>
      <c r="AA28" s="24"/>
    </row>
    <row r="29" spans="1:27" ht="30" customHeight="1" x14ac:dyDescent="0.25">
      <c r="A29" s="46">
        <v>26</v>
      </c>
      <c r="B29" s="46">
        <v>26</v>
      </c>
      <c r="C29" s="47" t="s">
        <v>124</v>
      </c>
      <c r="D29" s="48" t="s">
        <v>15</v>
      </c>
      <c r="E29" s="50" t="s">
        <v>133</v>
      </c>
      <c r="F29" s="52" t="s">
        <v>26</v>
      </c>
      <c r="G29" s="46" t="s">
        <v>134</v>
      </c>
      <c r="H29" s="46" t="s">
        <v>6</v>
      </c>
      <c r="I29" s="46" t="s">
        <v>7</v>
      </c>
      <c r="J29" s="49">
        <v>650</v>
      </c>
      <c r="K29" s="29">
        <f>0</f>
        <v>0</v>
      </c>
      <c r="L29" s="28">
        <f t="shared" si="0"/>
        <v>0</v>
      </c>
      <c r="M29" s="27" t="str">
        <f t="shared" si="1"/>
        <v>OK</v>
      </c>
      <c r="N29" s="24"/>
      <c r="O29" s="24"/>
      <c r="P29" s="24"/>
      <c r="Q29" s="24"/>
      <c r="R29" s="26"/>
      <c r="S29" s="26"/>
      <c r="T29" s="26"/>
      <c r="U29" s="24"/>
      <c r="V29" s="24"/>
      <c r="W29" s="24"/>
      <c r="X29" s="24"/>
      <c r="Y29" s="24"/>
      <c r="Z29" s="24"/>
      <c r="AA29" s="24"/>
    </row>
    <row r="30" spans="1:27" ht="30" customHeight="1" x14ac:dyDescent="0.25">
      <c r="A30" s="39">
        <v>27</v>
      </c>
      <c r="B30" s="39">
        <v>27</v>
      </c>
      <c r="C30" s="37" t="s">
        <v>135</v>
      </c>
      <c r="D30" s="36" t="s">
        <v>136</v>
      </c>
      <c r="E30" s="43" t="s">
        <v>137</v>
      </c>
      <c r="F30" s="45" t="s">
        <v>31</v>
      </c>
      <c r="G30" s="39" t="s">
        <v>32</v>
      </c>
      <c r="H30" s="39" t="s">
        <v>9</v>
      </c>
      <c r="I30" s="39" t="s">
        <v>29</v>
      </c>
      <c r="J30" s="38">
        <v>39.78</v>
      </c>
      <c r="K30" s="29">
        <f>10</f>
        <v>10</v>
      </c>
      <c r="L30" s="28">
        <f t="shared" si="0"/>
        <v>10</v>
      </c>
      <c r="M30" s="27" t="str">
        <f t="shared" si="1"/>
        <v>OK</v>
      </c>
      <c r="N30" s="24"/>
      <c r="O30" s="24"/>
      <c r="P30" s="24"/>
      <c r="Q30" s="24"/>
      <c r="R30" s="26"/>
      <c r="S30" s="26"/>
      <c r="T30" s="26"/>
      <c r="U30" s="24"/>
      <c r="V30" s="24"/>
      <c r="W30" s="24"/>
      <c r="X30" s="24"/>
      <c r="Y30" s="24"/>
      <c r="Z30" s="24"/>
      <c r="AA30" s="24"/>
    </row>
    <row r="31" spans="1:27" ht="30" customHeight="1" x14ac:dyDescent="0.25">
      <c r="A31" s="46">
        <v>28</v>
      </c>
      <c r="B31" s="46">
        <v>28</v>
      </c>
      <c r="C31" s="47" t="s">
        <v>138</v>
      </c>
      <c r="D31" s="48" t="s">
        <v>139</v>
      </c>
      <c r="E31" s="50" t="s">
        <v>140</v>
      </c>
      <c r="F31" s="52" t="s">
        <v>141</v>
      </c>
      <c r="G31" s="46" t="s">
        <v>142</v>
      </c>
      <c r="H31" s="46" t="s">
        <v>6</v>
      </c>
      <c r="I31" s="46" t="s">
        <v>7</v>
      </c>
      <c r="J31" s="49">
        <v>2259.91</v>
      </c>
      <c r="K31" s="29">
        <f>0</f>
        <v>0</v>
      </c>
      <c r="L31" s="28">
        <f t="shared" si="0"/>
        <v>0</v>
      </c>
      <c r="M31" s="27" t="str">
        <f t="shared" si="1"/>
        <v>OK</v>
      </c>
      <c r="N31" s="24"/>
      <c r="O31" s="24"/>
      <c r="P31" s="24"/>
      <c r="Q31" s="24"/>
      <c r="R31" s="26"/>
      <c r="S31" s="26"/>
      <c r="T31" s="26"/>
      <c r="U31" s="24"/>
      <c r="V31" s="24"/>
      <c r="W31" s="24"/>
      <c r="X31" s="24"/>
      <c r="Y31" s="24"/>
      <c r="Z31" s="24"/>
      <c r="AA31" s="24"/>
    </row>
    <row r="32" spans="1:27" ht="30" customHeight="1" x14ac:dyDescent="0.25">
      <c r="A32" s="39">
        <v>29</v>
      </c>
      <c r="B32" s="39">
        <v>29</v>
      </c>
      <c r="C32" s="37" t="s">
        <v>143</v>
      </c>
      <c r="D32" s="36" t="s">
        <v>144</v>
      </c>
      <c r="E32" s="43" t="s">
        <v>145</v>
      </c>
      <c r="F32" s="45" t="s">
        <v>141</v>
      </c>
      <c r="G32" s="39" t="s">
        <v>142</v>
      </c>
      <c r="H32" s="39" t="s">
        <v>6</v>
      </c>
      <c r="I32" s="39" t="s">
        <v>7</v>
      </c>
      <c r="J32" s="38">
        <v>3391.3</v>
      </c>
      <c r="K32" s="29">
        <f>0</f>
        <v>0</v>
      </c>
      <c r="L32" s="28">
        <f t="shared" si="0"/>
        <v>0</v>
      </c>
      <c r="M32" s="27" t="str">
        <f t="shared" si="1"/>
        <v>OK</v>
      </c>
      <c r="N32" s="24"/>
      <c r="O32" s="24"/>
      <c r="P32" s="24"/>
      <c r="Q32" s="24"/>
      <c r="R32" s="26"/>
      <c r="S32" s="26"/>
      <c r="T32" s="26"/>
      <c r="U32" s="24"/>
      <c r="V32" s="24"/>
      <c r="W32" s="24"/>
      <c r="X32" s="24"/>
      <c r="Y32" s="24"/>
      <c r="Z32" s="24"/>
      <c r="AA32" s="24"/>
    </row>
    <row r="33" spans="1:27" ht="30" customHeight="1" x14ac:dyDescent="0.25">
      <c r="A33" s="46">
        <v>30</v>
      </c>
      <c r="B33" s="46">
        <v>30</v>
      </c>
      <c r="C33" s="47" t="s">
        <v>146</v>
      </c>
      <c r="D33" s="48" t="s">
        <v>147</v>
      </c>
      <c r="E33" s="50" t="s">
        <v>148</v>
      </c>
      <c r="F33" s="52" t="s">
        <v>141</v>
      </c>
      <c r="G33" s="46" t="s">
        <v>142</v>
      </c>
      <c r="H33" s="46" t="s">
        <v>6</v>
      </c>
      <c r="I33" s="46" t="s">
        <v>7</v>
      </c>
      <c r="J33" s="49">
        <v>9961.5300000000007</v>
      </c>
      <c r="K33" s="29">
        <f>0</f>
        <v>0</v>
      </c>
      <c r="L33" s="28">
        <f t="shared" si="0"/>
        <v>0</v>
      </c>
      <c r="M33" s="27" t="str">
        <f t="shared" si="1"/>
        <v>OK</v>
      </c>
      <c r="N33" s="24"/>
      <c r="O33" s="24"/>
      <c r="P33" s="24"/>
      <c r="Q33" s="24"/>
      <c r="R33" s="26"/>
      <c r="S33" s="26"/>
      <c r="T33" s="26"/>
      <c r="U33" s="24"/>
      <c r="V33" s="24"/>
      <c r="W33" s="24"/>
      <c r="X33" s="24"/>
      <c r="Y33" s="24"/>
      <c r="Z33" s="24"/>
      <c r="AA33" s="24"/>
    </row>
    <row r="34" spans="1:27" ht="30" customHeight="1" x14ac:dyDescent="0.25">
      <c r="A34" s="39">
        <v>31</v>
      </c>
      <c r="B34" s="39">
        <v>31</v>
      </c>
      <c r="C34" s="37" t="s">
        <v>149</v>
      </c>
      <c r="D34" s="36" t="s">
        <v>150</v>
      </c>
      <c r="E34" s="43" t="s">
        <v>151</v>
      </c>
      <c r="F34" s="45" t="s">
        <v>23</v>
      </c>
      <c r="G34" s="39" t="s">
        <v>152</v>
      </c>
      <c r="H34" s="39" t="s">
        <v>64</v>
      </c>
      <c r="I34" s="39">
        <v>44905212</v>
      </c>
      <c r="J34" s="38">
        <v>630</v>
      </c>
      <c r="K34" s="29">
        <f>0</f>
        <v>0</v>
      </c>
      <c r="L34" s="28">
        <f t="shared" si="0"/>
        <v>0</v>
      </c>
      <c r="M34" s="27" t="str">
        <f t="shared" si="1"/>
        <v>OK</v>
      </c>
      <c r="N34" s="24"/>
      <c r="O34" s="24"/>
      <c r="P34" s="24"/>
      <c r="Q34" s="24"/>
      <c r="R34" s="26"/>
      <c r="S34" s="26"/>
      <c r="T34" s="26"/>
      <c r="U34" s="24"/>
      <c r="V34" s="24"/>
      <c r="W34" s="24"/>
      <c r="X34" s="24"/>
      <c r="Y34" s="24"/>
      <c r="Z34" s="24"/>
      <c r="AA34" s="24"/>
    </row>
    <row r="35" spans="1:27" ht="30" customHeight="1" x14ac:dyDescent="0.25">
      <c r="A35" s="46">
        <v>32</v>
      </c>
      <c r="B35" s="46">
        <v>32</v>
      </c>
      <c r="C35" s="47" t="s">
        <v>149</v>
      </c>
      <c r="D35" s="48" t="s">
        <v>153</v>
      </c>
      <c r="E35" s="50" t="s">
        <v>154</v>
      </c>
      <c r="F35" s="52" t="s">
        <v>23</v>
      </c>
      <c r="G35" s="46" t="s">
        <v>152</v>
      </c>
      <c r="H35" s="46" t="s">
        <v>64</v>
      </c>
      <c r="I35" s="46">
        <v>44905212</v>
      </c>
      <c r="J35" s="49">
        <v>1550</v>
      </c>
      <c r="K35" s="29">
        <f>0</f>
        <v>0</v>
      </c>
      <c r="L35" s="28">
        <f t="shared" si="0"/>
        <v>0</v>
      </c>
      <c r="M35" s="27" t="str">
        <f t="shared" si="1"/>
        <v>OK</v>
      </c>
      <c r="N35" s="24"/>
      <c r="O35" s="24"/>
      <c r="P35" s="24"/>
      <c r="Q35" s="24"/>
      <c r="R35" s="26"/>
      <c r="S35" s="26"/>
      <c r="T35" s="26"/>
      <c r="U35" s="24"/>
      <c r="V35" s="24"/>
      <c r="W35" s="24"/>
      <c r="X35" s="24"/>
      <c r="Y35" s="24"/>
      <c r="Z35" s="24"/>
      <c r="AA35" s="24"/>
    </row>
    <row r="36" spans="1:27" ht="30" customHeight="1" x14ac:dyDescent="0.25">
      <c r="A36" s="39">
        <v>33</v>
      </c>
      <c r="B36" s="39">
        <v>33</v>
      </c>
      <c r="C36" s="37" t="s">
        <v>155</v>
      </c>
      <c r="D36" s="36" t="s">
        <v>156</v>
      </c>
      <c r="E36" s="43" t="s">
        <v>157</v>
      </c>
      <c r="F36" s="45" t="s">
        <v>23</v>
      </c>
      <c r="G36" s="39" t="s">
        <v>152</v>
      </c>
      <c r="H36" s="39" t="s">
        <v>64</v>
      </c>
      <c r="I36" s="39">
        <v>44905212</v>
      </c>
      <c r="J36" s="38">
        <v>930</v>
      </c>
      <c r="K36" s="29">
        <f>0</f>
        <v>0</v>
      </c>
      <c r="L36" s="28">
        <f t="shared" si="0"/>
        <v>0</v>
      </c>
      <c r="M36" s="27" t="str">
        <f t="shared" si="1"/>
        <v>OK</v>
      </c>
      <c r="N36" s="24"/>
      <c r="O36" s="24"/>
      <c r="P36" s="24"/>
      <c r="Q36" s="24"/>
      <c r="R36" s="26"/>
      <c r="S36" s="26"/>
      <c r="T36" s="26"/>
      <c r="U36" s="24"/>
      <c r="V36" s="24"/>
      <c r="W36" s="24"/>
      <c r="X36" s="24"/>
      <c r="Y36" s="24"/>
      <c r="Z36" s="24"/>
      <c r="AA36" s="24"/>
    </row>
    <row r="37" spans="1:27" ht="30" customHeight="1" x14ac:dyDescent="0.25">
      <c r="A37" s="46">
        <v>34</v>
      </c>
      <c r="B37" s="46">
        <v>34</v>
      </c>
      <c r="C37" s="47" t="s">
        <v>155</v>
      </c>
      <c r="D37" s="48" t="s">
        <v>158</v>
      </c>
      <c r="E37" s="50" t="s">
        <v>159</v>
      </c>
      <c r="F37" s="52" t="s">
        <v>23</v>
      </c>
      <c r="G37" s="46" t="s">
        <v>152</v>
      </c>
      <c r="H37" s="46" t="s">
        <v>64</v>
      </c>
      <c r="I37" s="46">
        <v>44905212</v>
      </c>
      <c r="J37" s="49">
        <v>2560</v>
      </c>
      <c r="K37" s="29">
        <f>0</f>
        <v>0</v>
      </c>
      <c r="L37" s="28">
        <f t="shared" si="0"/>
        <v>0</v>
      </c>
      <c r="M37" s="27" t="str">
        <f t="shared" si="1"/>
        <v>OK</v>
      </c>
      <c r="N37" s="24"/>
      <c r="O37" s="24"/>
      <c r="P37" s="24"/>
      <c r="Q37" s="24"/>
      <c r="R37" s="26"/>
      <c r="S37" s="26"/>
      <c r="T37" s="26"/>
      <c r="U37" s="24"/>
      <c r="V37" s="24"/>
      <c r="W37" s="24"/>
      <c r="X37" s="24"/>
      <c r="Y37" s="24"/>
      <c r="Z37" s="24"/>
      <c r="AA37" s="24"/>
    </row>
    <row r="38" spans="1:27" ht="30" customHeight="1" x14ac:dyDescent="0.25">
      <c r="A38" s="68" t="s">
        <v>160</v>
      </c>
      <c r="B38" s="39">
        <v>35</v>
      </c>
      <c r="C38" s="65" t="s">
        <v>36</v>
      </c>
      <c r="D38" s="36" t="s">
        <v>30</v>
      </c>
      <c r="E38" s="43" t="s">
        <v>9</v>
      </c>
      <c r="F38" s="44" t="s">
        <v>31</v>
      </c>
      <c r="G38" s="39" t="s">
        <v>32</v>
      </c>
      <c r="H38" s="39" t="s">
        <v>9</v>
      </c>
      <c r="I38" s="39" t="s">
        <v>10</v>
      </c>
      <c r="J38" s="38">
        <v>150.13999999999999</v>
      </c>
      <c r="K38" s="29">
        <f>0</f>
        <v>0</v>
      </c>
      <c r="L38" s="28">
        <f t="shared" si="0"/>
        <v>0</v>
      </c>
      <c r="M38" s="27" t="str">
        <f t="shared" si="1"/>
        <v>OK</v>
      </c>
      <c r="N38" s="24"/>
      <c r="O38" s="24"/>
      <c r="P38" s="24"/>
      <c r="Q38" s="24"/>
      <c r="R38" s="26"/>
      <c r="S38" s="26"/>
      <c r="T38" s="26"/>
      <c r="U38" s="24"/>
      <c r="V38" s="24"/>
      <c r="W38" s="24"/>
      <c r="X38" s="24"/>
      <c r="Y38" s="24"/>
      <c r="Z38" s="24"/>
      <c r="AA38" s="24"/>
    </row>
    <row r="39" spans="1:27" ht="30" customHeight="1" x14ac:dyDescent="0.25">
      <c r="A39" s="69"/>
      <c r="B39" s="39">
        <v>36</v>
      </c>
      <c r="C39" s="66"/>
      <c r="D39" s="36" t="s">
        <v>8</v>
      </c>
      <c r="E39" s="43" t="s">
        <v>9</v>
      </c>
      <c r="F39" s="45" t="s">
        <v>31</v>
      </c>
      <c r="G39" s="39" t="s">
        <v>32</v>
      </c>
      <c r="H39" s="39" t="s">
        <v>9</v>
      </c>
      <c r="I39" s="39" t="s">
        <v>10</v>
      </c>
      <c r="J39" s="38">
        <v>1076</v>
      </c>
      <c r="K39" s="29">
        <f>13</f>
        <v>13</v>
      </c>
      <c r="L39" s="28">
        <f t="shared" si="0"/>
        <v>13</v>
      </c>
      <c r="M39" s="27" t="str">
        <f t="shared" si="1"/>
        <v>OK</v>
      </c>
      <c r="N39" s="24"/>
      <c r="O39" s="24"/>
      <c r="P39" s="24"/>
      <c r="Q39" s="24"/>
      <c r="R39" s="26"/>
      <c r="S39" s="26"/>
      <c r="T39" s="26"/>
      <c r="U39" s="24"/>
      <c r="V39" s="24"/>
      <c r="W39" s="24"/>
      <c r="X39" s="24"/>
      <c r="Y39" s="24"/>
      <c r="Z39" s="24"/>
      <c r="AA39" s="24"/>
    </row>
    <row r="40" spans="1:27" ht="30" customHeight="1" x14ac:dyDescent="0.25">
      <c r="A40" s="69"/>
      <c r="B40" s="39">
        <v>37</v>
      </c>
      <c r="C40" s="66"/>
      <c r="D40" s="36" t="s">
        <v>161</v>
      </c>
      <c r="E40" s="43" t="s">
        <v>9</v>
      </c>
      <c r="F40" s="45" t="s">
        <v>31</v>
      </c>
      <c r="G40" s="39" t="s">
        <v>32</v>
      </c>
      <c r="H40" s="39" t="s">
        <v>37</v>
      </c>
      <c r="I40" s="39" t="s">
        <v>10</v>
      </c>
      <c r="J40" s="38">
        <v>75</v>
      </c>
      <c r="K40" s="29">
        <f>20</f>
        <v>20</v>
      </c>
      <c r="L40" s="28">
        <f t="shared" si="0"/>
        <v>20</v>
      </c>
      <c r="M40" s="27" t="str">
        <f t="shared" si="1"/>
        <v>OK</v>
      </c>
      <c r="N40" s="24"/>
      <c r="O40" s="24"/>
      <c r="P40" s="24"/>
      <c r="Q40" s="24"/>
      <c r="R40" s="26"/>
      <c r="S40" s="26"/>
      <c r="T40" s="26"/>
      <c r="U40" s="24"/>
      <c r="V40" s="24"/>
      <c r="W40" s="24"/>
      <c r="X40" s="24"/>
      <c r="Y40" s="24"/>
      <c r="Z40" s="24"/>
      <c r="AA40" s="24"/>
    </row>
    <row r="41" spans="1:27" ht="30" customHeight="1" x14ac:dyDescent="0.25">
      <c r="A41" s="69"/>
      <c r="B41" s="39">
        <v>38</v>
      </c>
      <c r="C41" s="66"/>
      <c r="D41" s="36" t="s">
        <v>12</v>
      </c>
      <c r="E41" s="43" t="s">
        <v>9</v>
      </c>
      <c r="F41" s="45" t="s">
        <v>31</v>
      </c>
      <c r="G41" s="39" t="s">
        <v>32</v>
      </c>
      <c r="H41" s="39" t="s">
        <v>9</v>
      </c>
      <c r="I41" s="39" t="s">
        <v>10</v>
      </c>
      <c r="J41" s="38">
        <v>1400</v>
      </c>
      <c r="K41" s="29">
        <f>6</f>
        <v>6</v>
      </c>
      <c r="L41" s="28">
        <f t="shared" si="0"/>
        <v>6</v>
      </c>
      <c r="M41" s="27" t="str">
        <f t="shared" si="1"/>
        <v>OK</v>
      </c>
      <c r="N41" s="24"/>
      <c r="O41" s="24"/>
      <c r="P41" s="24"/>
      <c r="Q41" s="24"/>
      <c r="R41" s="26"/>
      <c r="S41" s="26"/>
      <c r="T41" s="26"/>
      <c r="U41" s="24"/>
      <c r="V41" s="24"/>
      <c r="W41" s="24"/>
      <c r="X41" s="24"/>
      <c r="Y41" s="24"/>
      <c r="Z41" s="24"/>
      <c r="AA41" s="24"/>
    </row>
    <row r="42" spans="1:27" ht="30" customHeight="1" x14ac:dyDescent="0.25">
      <c r="A42" s="69"/>
      <c r="B42" s="39">
        <v>39</v>
      </c>
      <c r="C42" s="66"/>
      <c r="D42" s="36" t="s">
        <v>13</v>
      </c>
      <c r="E42" s="43" t="s">
        <v>9</v>
      </c>
      <c r="F42" s="45" t="s">
        <v>31</v>
      </c>
      <c r="G42" s="39" t="s">
        <v>32</v>
      </c>
      <c r="H42" s="39" t="s">
        <v>37</v>
      </c>
      <c r="I42" s="39" t="s">
        <v>10</v>
      </c>
      <c r="J42" s="38">
        <v>75.5</v>
      </c>
      <c r="K42" s="29">
        <f>30</f>
        <v>30</v>
      </c>
      <c r="L42" s="28">
        <f t="shared" si="0"/>
        <v>30</v>
      </c>
      <c r="M42" s="27" t="str">
        <f t="shared" si="1"/>
        <v>OK</v>
      </c>
      <c r="N42" s="24"/>
      <c r="O42" s="24"/>
      <c r="P42" s="24"/>
      <c r="Q42" s="24"/>
      <c r="R42" s="26"/>
      <c r="S42" s="26"/>
      <c r="T42" s="26"/>
      <c r="U42" s="24"/>
      <c r="V42" s="24"/>
      <c r="W42" s="24"/>
      <c r="X42" s="24"/>
      <c r="Y42" s="24"/>
      <c r="Z42" s="24"/>
      <c r="AA42" s="24"/>
    </row>
    <row r="43" spans="1:27" ht="30" customHeight="1" x14ac:dyDescent="0.25">
      <c r="A43" s="69"/>
      <c r="B43" s="39">
        <v>40</v>
      </c>
      <c r="C43" s="66"/>
      <c r="D43" s="36" t="s">
        <v>11</v>
      </c>
      <c r="E43" s="43" t="s">
        <v>9</v>
      </c>
      <c r="F43" s="45" t="s">
        <v>31</v>
      </c>
      <c r="G43" s="39" t="s">
        <v>32</v>
      </c>
      <c r="H43" s="39" t="s">
        <v>9</v>
      </c>
      <c r="I43" s="39" t="s">
        <v>10</v>
      </c>
      <c r="J43" s="38">
        <v>1600</v>
      </c>
      <c r="K43" s="29">
        <f>7</f>
        <v>7</v>
      </c>
      <c r="L43" s="28">
        <f t="shared" si="0"/>
        <v>7</v>
      </c>
      <c r="M43" s="27" t="str">
        <f t="shared" si="1"/>
        <v>OK</v>
      </c>
      <c r="N43" s="24"/>
      <c r="O43" s="24"/>
      <c r="P43" s="24"/>
      <c r="Q43" s="24"/>
      <c r="R43" s="26"/>
      <c r="S43" s="26"/>
      <c r="T43" s="26"/>
      <c r="U43" s="24"/>
      <c r="V43" s="24"/>
      <c r="W43" s="24"/>
      <c r="X43" s="24"/>
      <c r="Y43" s="24"/>
      <c r="Z43" s="24"/>
      <c r="AA43" s="24"/>
    </row>
    <row r="44" spans="1:27" ht="30" customHeight="1" x14ac:dyDescent="0.25">
      <c r="A44" s="69"/>
      <c r="B44" s="39">
        <v>41</v>
      </c>
      <c r="C44" s="66"/>
      <c r="D44" s="36" t="s">
        <v>14</v>
      </c>
      <c r="E44" s="43" t="s">
        <v>9</v>
      </c>
      <c r="F44" s="45" t="s">
        <v>31</v>
      </c>
      <c r="G44" s="39" t="s">
        <v>32</v>
      </c>
      <c r="H44" s="39" t="s">
        <v>37</v>
      </c>
      <c r="I44" s="39" t="s">
        <v>10</v>
      </c>
      <c r="J44" s="38">
        <v>75</v>
      </c>
      <c r="K44" s="29">
        <f>20</f>
        <v>20</v>
      </c>
      <c r="L44" s="28">
        <f t="shared" si="0"/>
        <v>20</v>
      </c>
      <c r="M44" s="27" t="str">
        <f t="shared" si="1"/>
        <v>OK</v>
      </c>
      <c r="N44" s="24"/>
      <c r="O44" s="24"/>
      <c r="P44" s="24"/>
      <c r="Q44" s="24"/>
      <c r="R44" s="26"/>
      <c r="S44" s="26"/>
      <c r="T44" s="26"/>
      <c r="U44" s="24"/>
      <c r="V44" s="24"/>
      <c r="W44" s="24"/>
      <c r="X44" s="24"/>
      <c r="Y44" s="24"/>
      <c r="Z44" s="24"/>
      <c r="AA44" s="24"/>
    </row>
    <row r="45" spans="1:27" ht="30" customHeight="1" x14ac:dyDescent="0.25">
      <c r="A45" s="69"/>
      <c r="B45" s="39">
        <v>42</v>
      </c>
      <c r="C45" s="66"/>
      <c r="D45" s="36" t="s">
        <v>162</v>
      </c>
      <c r="E45" s="43" t="s">
        <v>9</v>
      </c>
      <c r="F45" s="45" t="s">
        <v>31</v>
      </c>
      <c r="G45" s="39" t="s">
        <v>32</v>
      </c>
      <c r="H45" s="39" t="s">
        <v>9</v>
      </c>
      <c r="I45" s="39" t="s">
        <v>10</v>
      </c>
      <c r="J45" s="38">
        <v>350</v>
      </c>
      <c r="K45" s="29">
        <f>24</f>
        <v>24</v>
      </c>
      <c r="L45" s="28">
        <f t="shared" si="0"/>
        <v>24</v>
      </c>
      <c r="M45" s="27" t="str">
        <f t="shared" si="1"/>
        <v>OK</v>
      </c>
      <c r="N45" s="24"/>
      <c r="O45" s="24"/>
      <c r="P45" s="24"/>
      <c r="Q45" s="24"/>
      <c r="R45" s="26"/>
      <c r="S45" s="26"/>
      <c r="T45" s="26"/>
      <c r="U45" s="24"/>
      <c r="V45" s="24"/>
      <c r="W45" s="24"/>
      <c r="X45" s="24"/>
      <c r="Y45" s="24"/>
      <c r="Z45" s="24"/>
      <c r="AA45" s="24"/>
    </row>
    <row r="46" spans="1:27" ht="30" customHeight="1" x14ac:dyDescent="0.25">
      <c r="A46" s="69"/>
      <c r="B46" s="39">
        <v>43</v>
      </c>
      <c r="C46" s="66"/>
      <c r="D46" s="36" t="s">
        <v>33</v>
      </c>
      <c r="E46" s="43" t="s">
        <v>9</v>
      </c>
      <c r="F46" s="45" t="s">
        <v>31</v>
      </c>
      <c r="G46" s="39" t="s">
        <v>32</v>
      </c>
      <c r="H46" s="39" t="s">
        <v>9</v>
      </c>
      <c r="I46" s="39" t="s">
        <v>10</v>
      </c>
      <c r="J46" s="38">
        <v>100.25</v>
      </c>
      <c r="K46" s="29">
        <f>6</f>
        <v>6</v>
      </c>
      <c r="L46" s="28">
        <f t="shared" si="0"/>
        <v>6</v>
      </c>
      <c r="M46" s="27" t="str">
        <f t="shared" si="1"/>
        <v>OK</v>
      </c>
      <c r="N46" s="24"/>
      <c r="O46" s="24"/>
      <c r="P46" s="24"/>
      <c r="Q46" s="24"/>
      <c r="R46" s="26"/>
      <c r="S46" s="26"/>
      <c r="T46" s="26"/>
      <c r="U46" s="24"/>
      <c r="V46" s="24"/>
      <c r="W46" s="24"/>
      <c r="X46" s="24"/>
      <c r="Y46" s="24"/>
      <c r="Z46" s="24"/>
      <c r="AA46" s="24"/>
    </row>
    <row r="47" spans="1:27" ht="30" customHeight="1" x14ac:dyDescent="0.25">
      <c r="A47" s="69"/>
      <c r="B47" s="39">
        <v>44</v>
      </c>
      <c r="C47" s="66"/>
      <c r="D47" s="36" t="s">
        <v>163</v>
      </c>
      <c r="E47" s="43" t="s">
        <v>9</v>
      </c>
      <c r="F47" s="44" t="s">
        <v>31</v>
      </c>
      <c r="G47" s="39" t="s">
        <v>164</v>
      </c>
      <c r="H47" s="39" t="s">
        <v>9</v>
      </c>
      <c r="I47" s="39" t="s">
        <v>10</v>
      </c>
      <c r="J47" s="38">
        <v>1424</v>
      </c>
      <c r="K47" s="29">
        <f>2</f>
        <v>2</v>
      </c>
      <c r="L47" s="28">
        <f t="shared" si="0"/>
        <v>2</v>
      </c>
      <c r="M47" s="27" t="str">
        <f t="shared" si="1"/>
        <v>OK</v>
      </c>
      <c r="N47" s="24"/>
      <c r="O47" s="24"/>
      <c r="P47" s="24"/>
      <c r="Q47" s="24"/>
      <c r="R47" s="26"/>
      <c r="S47" s="26"/>
      <c r="T47" s="26"/>
      <c r="U47" s="24"/>
      <c r="V47" s="24"/>
      <c r="W47" s="24"/>
      <c r="X47" s="24"/>
      <c r="Y47" s="24"/>
      <c r="Z47" s="24"/>
      <c r="AA47" s="24"/>
    </row>
    <row r="48" spans="1:27" ht="30" customHeight="1" x14ac:dyDescent="0.25">
      <c r="A48" s="70"/>
      <c r="B48" s="39">
        <v>45</v>
      </c>
      <c r="C48" s="67"/>
      <c r="D48" s="36" t="s">
        <v>165</v>
      </c>
      <c r="E48" s="43" t="s">
        <v>9</v>
      </c>
      <c r="F48" s="45" t="s">
        <v>31</v>
      </c>
      <c r="G48" s="39" t="s">
        <v>32</v>
      </c>
      <c r="H48" s="39" t="s">
        <v>9</v>
      </c>
      <c r="I48" s="39" t="s">
        <v>10</v>
      </c>
      <c r="J48" s="38">
        <v>2503.0100000000002</v>
      </c>
      <c r="K48" s="29">
        <f>2</f>
        <v>2</v>
      </c>
      <c r="L48" s="28">
        <f t="shared" si="0"/>
        <v>2</v>
      </c>
      <c r="M48" s="27" t="str">
        <f t="shared" si="1"/>
        <v>OK</v>
      </c>
      <c r="N48" s="24"/>
      <c r="O48" s="24"/>
      <c r="P48" s="24"/>
      <c r="Q48" s="24"/>
      <c r="R48" s="26"/>
      <c r="S48" s="26"/>
      <c r="T48" s="26"/>
      <c r="U48" s="24"/>
      <c r="V48" s="24"/>
      <c r="W48" s="24"/>
      <c r="X48" s="24"/>
      <c r="Y48" s="24"/>
      <c r="Z48" s="24"/>
      <c r="AA48" s="24"/>
    </row>
    <row r="49" spans="1:27" ht="30" customHeight="1" x14ac:dyDescent="0.25">
      <c r="A49" s="78" t="s">
        <v>166</v>
      </c>
      <c r="B49" s="46">
        <v>46</v>
      </c>
      <c r="C49" s="75" t="s">
        <v>36</v>
      </c>
      <c r="D49" s="48" t="s">
        <v>30</v>
      </c>
      <c r="E49" s="50" t="s">
        <v>9</v>
      </c>
      <c r="F49" s="52" t="s">
        <v>31</v>
      </c>
      <c r="G49" s="46" t="s">
        <v>32</v>
      </c>
      <c r="H49" s="46" t="s">
        <v>9</v>
      </c>
      <c r="I49" s="46" t="s">
        <v>10</v>
      </c>
      <c r="J49" s="49">
        <v>80</v>
      </c>
      <c r="K49" s="29">
        <f>0</f>
        <v>0</v>
      </c>
      <c r="L49" s="28">
        <f t="shared" si="0"/>
        <v>0</v>
      </c>
      <c r="M49" s="27" t="str">
        <f t="shared" si="1"/>
        <v>OK</v>
      </c>
      <c r="N49" s="24"/>
      <c r="O49" s="24"/>
      <c r="P49" s="24"/>
      <c r="Q49" s="24"/>
      <c r="R49" s="26"/>
      <c r="S49" s="26"/>
      <c r="T49" s="26"/>
      <c r="U49" s="24"/>
      <c r="V49" s="24"/>
      <c r="W49" s="24"/>
      <c r="X49" s="24"/>
      <c r="Y49" s="24"/>
      <c r="Z49" s="24"/>
      <c r="AA49" s="24"/>
    </row>
    <row r="50" spans="1:27" ht="30" customHeight="1" x14ac:dyDescent="0.25">
      <c r="A50" s="79"/>
      <c r="B50" s="46">
        <v>47</v>
      </c>
      <c r="C50" s="76"/>
      <c r="D50" s="48" t="s">
        <v>8</v>
      </c>
      <c r="E50" s="50" t="s">
        <v>9</v>
      </c>
      <c r="F50" s="52" t="s">
        <v>31</v>
      </c>
      <c r="G50" s="46" t="s">
        <v>32</v>
      </c>
      <c r="H50" s="46" t="s">
        <v>9</v>
      </c>
      <c r="I50" s="46" t="s">
        <v>10</v>
      </c>
      <c r="J50" s="49">
        <v>550</v>
      </c>
      <c r="K50" s="29">
        <f>0</f>
        <v>0</v>
      </c>
      <c r="L50" s="28">
        <f t="shared" si="0"/>
        <v>0</v>
      </c>
      <c r="M50" s="27" t="str">
        <f t="shared" si="1"/>
        <v>OK</v>
      </c>
      <c r="N50" s="24"/>
      <c r="O50" s="24"/>
      <c r="P50" s="24"/>
      <c r="Q50" s="24"/>
      <c r="R50" s="26"/>
      <c r="S50" s="26"/>
      <c r="T50" s="26"/>
      <c r="U50" s="24"/>
      <c r="V50" s="24"/>
      <c r="W50" s="24"/>
      <c r="X50" s="24"/>
      <c r="Y50" s="24"/>
      <c r="Z50" s="24"/>
      <c r="AA50" s="24"/>
    </row>
    <row r="51" spans="1:27" ht="30" customHeight="1" x14ac:dyDescent="0.25">
      <c r="A51" s="79"/>
      <c r="B51" s="46">
        <v>48</v>
      </c>
      <c r="C51" s="76"/>
      <c r="D51" s="48" t="s">
        <v>11</v>
      </c>
      <c r="E51" s="50" t="s">
        <v>9</v>
      </c>
      <c r="F51" s="52" t="s">
        <v>31</v>
      </c>
      <c r="G51" s="46" t="s">
        <v>32</v>
      </c>
      <c r="H51" s="46" t="s">
        <v>9</v>
      </c>
      <c r="I51" s="46" t="s">
        <v>10</v>
      </c>
      <c r="J51" s="49">
        <v>850</v>
      </c>
      <c r="K51" s="29">
        <f>0</f>
        <v>0</v>
      </c>
      <c r="L51" s="28">
        <f t="shared" si="0"/>
        <v>0</v>
      </c>
      <c r="M51" s="27" t="str">
        <f t="shared" si="1"/>
        <v>OK</v>
      </c>
      <c r="N51" s="24"/>
      <c r="O51" s="24"/>
      <c r="P51" s="24"/>
      <c r="Q51" s="24"/>
      <c r="R51" s="26"/>
      <c r="S51" s="26"/>
      <c r="T51" s="26"/>
      <c r="U51" s="24"/>
      <c r="V51" s="24"/>
      <c r="W51" s="24"/>
      <c r="X51" s="24"/>
      <c r="Y51" s="24"/>
      <c r="Z51" s="24"/>
      <c r="AA51" s="24"/>
    </row>
    <row r="52" spans="1:27" ht="30" customHeight="1" x14ac:dyDescent="0.25">
      <c r="A52" s="79"/>
      <c r="B52" s="46">
        <v>49</v>
      </c>
      <c r="C52" s="76"/>
      <c r="D52" s="48" t="s">
        <v>12</v>
      </c>
      <c r="E52" s="50" t="s">
        <v>9</v>
      </c>
      <c r="F52" s="52" t="s">
        <v>31</v>
      </c>
      <c r="G52" s="46" t="s">
        <v>32</v>
      </c>
      <c r="H52" s="46" t="s">
        <v>9</v>
      </c>
      <c r="I52" s="46" t="s">
        <v>10</v>
      </c>
      <c r="J52" s="49">
        <v>800</v>
      </c>
      <c r="K52" s="29">
        <f>0</f>
        <v>0</v>
      </c>
      <c r="L52" s="28">
        <f t="shared" si="0"/>
        <v>0</v>
      </c>
      <c r="M52" s="27" t="str">
        <f t="shared" si="1"/>
        <v>OK</v>
      </c>
      <c r="N52" s="24"/>
      <c r="O52" s="24"/>
      <c r="P52" s="24"/>
      <c r="Q52" s="24"/>
      <c r="R52" s="26"/>
      <c r="S52" s="26"/>
      <c r="T52" s="26"/>
      <c r="U52" s="24"/>
      <c r="V52" s="24"/>
      <c r="W52" s="24"/>
      <c r="X52" s="24"/>
      <c r="Y52" s="24"/>
      <c r="Z52" s="24"/>
      <c r="AA52" s="24"/>
    </row>
    <row r="53" spans="1:27" ht="30" customHeight="1" x14ac:dyDescent="0.25">
      <c r="A53" s="79"/>
      <c r="B53" s="46">
        <v>50</v>
      </c>
      <c r="C53" s="76"/>
      <c r="D53" s="48" t="s">
        <v>13</v>
      </c>
      <c r="E53" s="50" t="s">
        <v>9</v>
      </c>
      <c r="F53" s="52" t="s">
        <v>31</v>
      </c>
      <c r="G53" s="46" t="s">
        <v>32</v>
      </c>
      <c r="H53" s="46" t="s">
        <v>37</v>
      </c>
      <c r="I53" s="46" t="s">
        <v>10</v>
      </c>
      <c r="J53" s="49">
        <v>50</v>
      </c>
      <c r="K53" s="29">
        <f>0</f>
        <v>0</v>
      </c>
      <c r="L53" s="28">
        <f t="shared" si="0"/>
        <v>0</v>
      </c>
      <c r="M53" s="27" t="str">
        <f t="shared" si="1"/>
        <v>OK</v>
      </c>
      <c r="N53" s="24"/>
      <c r="O53" s="24"/>
      <c r="P53" s="24"/>
      <c r="Q53" s="24"/>
      <c r="R53" s="26"/>
      <c r="S53" s="26"/>
      <c r="T53" s="26"/>
      <c r="U53" s="24"/>
      <c r="V53" s="24"/>
      <c r="W53" s="24"/>
      <c r="X53" s="24"/>
      <c r="Y53" s="24"/>
      <c r="Z53" s="24"/>
      <c r="AA53" s="24"/>
    </row>
    <row r="54" spans="1:27" ht="30" customHeight="1" x14ac:dyDescent="0.25">
      <c r="A54" s="79"/>
      <c r="B54" s="46">
        <v>51</v>
      </c>
      <c r="C54" s="76"/>
      <c r="D54" s="48" t="s">
        <v>161</v>
      </c>
      <c r="E54" s="50" t="s">
        <v>9</v>
      </c>
      <c r="F54" s="52" t="s">
        <v>31</v>
      </c>
      <c r="G54" s="46" t="s">
        <v>32</v>
      </c>
      <c r="H54" s="46" t="s">
        <v>37</v>
      </c>
      <c r="I54" s="46" t="s">
        <v>10</v>
      </c>
      <c r="J54" s="49">
        <v>50</v>
      </c>
      <c r="K54" s="29">
        <f>0</f>
        <v>0</v>
      </c>
      <c r="L54" s="28">
        <f t="shared" si="0"/>
        <v>0</v>
      </c>
      <c r="M54" s="27" t="str">
        <f t="shared" si="1"/>
        <v>OK</v>
      </c>
      <c r="N54" s="24"/>
      <c r="O54" s="24"/>
      <c r="P54" s="24"/>
      <c r="Q54" s="24"/>
      <c r="R54" s="26"/>
      <c r="S54" s="26"/>
      <c r="T54" s="26"/>
      <c r="U54" s="24"/>
      <c r="V54" s="24"/>
      <c r="W54" s="24"/>
      <c r="X54" s="24"/>
      <c r="Y54" s="24"/>
      <c r="Z54" s="24"/>
      <c r="AA54" s="24"/>
    </row>
    <row r="55" spans="1:27" ht="30" customHeight="1" x14ac:dyDescent="0.25">
      <c r="A55" s="79"/>
      <c r="B55" s="46">
        <v>52</v>
      </c>
      <c r="C55" s="76"/>
      <c r="D55" s="48" t="s">
        <v>14</v>
      </c>
      <c r="E55" s="50" t="s">
        <v>9</v>
      </c>
      <c r="F55" s="52" t="s">
        <v>31</v>
      </c>
      <c r="G55" s="46" t="s">
        <v>32</v>
      </c>
      <c r="H55" s="46" t="s">
        <v>37</v>
      </c>
      <c r="I55" s="46" t="s">
        <v>10</v>
      </c>
      <c r="J55" s="49">
        <v>50</v>
      </c>
      <c r="K55" s="29">
        <f>0</f>
        <v>0</v>
      </c>
      <c r="L55" s="28">
        <f t="shared" si="0"/>
        <v>0</v>
      </c>
      <c r="M55" s="27" t="str">
        <f t="shared" si="1"/>
        <v>OK</v>
      </c>
      <c r="N55" s="24"/>
      <c r="O55" s="24"/>
      <c r="P55" s="24"/>
      <c r="Q55" s="24"/>
      <c r="R55" s="26"/>
      <c r="S55" s="26"/>
      <c r="T55" s="26"/>
      <c r="U55" s="24"/>
      <c r="V55" s="24"/>
      <c r="W55" s="24"/>
      <c r="X55" s="24"/>
      <c r="Y55" s="24"/>
      <c r="Z55" s="24"/>
      <c r="AA55" s="24"/>
    </row>
    <row r="56" spans="1:27" ht="30" customHeight="1" x14ac:dyDescent="0.25">
      <c r="A56" s="79"/>
      <c r="B56" s="46">
        <v>53</v>
      </c>
      <c r="C56" s="76"/>
      <c r="D56" s="48" t="s">
        <v>162</v>
      </c>
      <c r="E56" s="50" t="s">
        <v>9</v>
      </c>
      <c r="F56" s="52" t="s">
        <v>31</v>
      </c>
      <c r="G56" s="46" t="s">
        <v>32</v>
      </c>
      <c r="H56" s="46" t="s">
        <v>9</v>
      </c>
      <c r="I56" s="46" t="s">
        <v>10</v>
      </c>
      <c r="J56" s="49">
        <v>50</v>
      </c>
      <c r="K56" s="29">
        <f>0</f>
        <v>0</v>
      </c>
      <c r="L56" s="28">
        <f t="shared" si="0"/>
        <v>0</v>
      </c>
      <c r="M56" s="27" t="str">
        <f t="shared" si="1"/>
        <v>OK</v>
      </c>
      <c r="N56" s="24"/>
      <c r="O56" s="24"/>
      <c r="P56" s="24"/>
      <c r="Q56" s="24"/>
      <c r="R56" s="26"/>
      <c r="S56" s="26"/>
      <c r="T56" s="26"/>
      <c r="U56" s="24"/>
      <c r="V56" s="24"/>
      <c r="W56" s="24"/>
      <c r="X56" s="24"/>
      <c r="Y56" s="24"/>
      <c r="Z56" s="24"/>
      <c r="AA56" s="24"/>
    </row>
    <row r="57" spans="1:27" ht="30" customHeight="1" x14ac:dyDescent="0.25">
      <c r="A57" s="79"/>
      <c r="B57" s="46">
        <v>54</v>
      </c>
      <c r="C57" s="76"/>
      <c r="D57" s="48" t="s">
        <v>33</v>
      </c>
      <c r="E57" s="50" t="s">
        <v>9</v>
      </c>
      <c r="F57" s="52" t="s">
        <v>31</v>
      </c>
      <c r="G57" s="46" t="s">
        <v>32</v>
      </c>
      <c r="H57" s="46" t="s">
        <v>9</v>
      </c>
      <c r="I57" s="46" t="s">
        <v>10</v>
      </c>
      <c r="J57" s="49">
        <v>80</v>
      </c>
      <c r="K57" s="29">
        <f>0</f>
        <v>0</v>
      </c>
      <c r="L57" s="28">
        <f t="shared" si="0"/>
        <v>0</v>
      </c>
      <c r="M57" s="27" t="str">
        <f t="shared" si="1"/>
        <v>OK</v>
      </c>
      <c r="N57" s="24"/>
      <c r="O57" s="24"/>
      <c r="P57" s="24"/>
      <c r="Q57" s="24"/>
      <c r="R57" s="26"/>
      <c r="S57" s="26"/>
      <c r="T57" s="26"/>
      <c r="U57" s="24"/>
      <c r="V57" s="24"/>
      <c r="W57" s="24"/>
      <c r="X57" s="24"/>
      <c r="Y57" s="24"/>
      <c r="Z57" s="24"/>
      <c r="AA57" s="24"/>
    </row>
    <row r="58" spans="1:27" ht="30" customHeight="1" x14ac:dyDescent="0.25">
      <c r="A58" s="79"/>
      <c r="B58" s="46">
        <v>55</v>
      </c>
      <c r="C58" s="76"/>
      <c r="D58" s="48" t="s">
        <v>167</v>
      </c>
      <c r="E58" s="50" t="s">
        <v>9</v>
      </c>
      <c r="F58" s="52" t="s">
        <v>31</v>
      </c>
      <c r="G58" s="46" t="s">
        <v>164</v>
      </c>
      <c r="H58" s="46" t="s">
        <v>9</v>
      </c>
      <c r="I58" s="46" t="s">
        <v>10</v>
      </c>
      <c r="J58" s="49">
        <v>1114</v>
      </c>
      <c r="K58" s="29">
        <f>0</f>
        <v>0</v>
      </c>
      <c r="L58" s="28">
        <f t="shared" si="0"/>
        <v>0</v>
      </c>
      <c r="M58" s="27" t="str">
        <f t="shared" si="1"/>
        <v>OK</v>
      </c>
      <c r="N58" s="24"/>
      <c r="O58" s="24"/>
      <c r="P58" s="24"/>
      <c r="Q58" s="24"/>
      <c r="R58" s="26"/>
      <c r="S58" s="26"/>
      <c r="T58" s="26"/>
      <c r="U58" s="24"/>
      <c r="V58" s="24"/>
      <c r="W58" s="24"/>
      <c r="X58" s="24"/>
      <c r="Y58" s="24"/>
      <c r="Z58" s="24"/>
      <c r="AA58" s="24"/>
    </row>
    <row r="59" spans="1:27" ht="30" customHeight="1" x14ac:dyDescent="0.25">
      <c r="A59" s="80"/>
      <c r="B59" s="46">
        <v>56</v>
      </c>
      <c r="C59" s="77"/>
      <c r="D59" s="48" t="s">
        <v>165</v>
      </c>
      <c r="E59" s="50" t="s">
        <v>9</v>
      </c>
      <c r="F59" s="52" t="s">
        <v>31</v>
      </c>
      <c r="G59" s="46" t="s">
        <v>32</v>
      </c>
      <c r="H59" s="46" t="s">
        <v>9</v>
      </c>
      <c r="I59" s="46" t="s">
        <v>10</v>
      </c>
      <c r="J59" s="49">
        <v>2000</v>
      </c>
      <c r="K59" s="29">
        <f>0</f>
        <v>0</v>
      </c>
      <c r="L59" s="28">
        <f t="shared" si="0"/>
        <v>0</v>
      </c>
      <c r="M59" s="27" t="str">
        <f t="shared" si="1"/>
        <v>OK</v>
      </c>
      <c r="N59" s="24"/>
      <c r="O59" s="24"/>
      <c r="P59" s="24"/>
      <c r="Q59" s="24"/>
      <c r="R59" s="26"/>
      <c r="S59" s="26"/>
      <c r="T59" s="26"/>
      <c r="U59" s="24"/>
      <c r="V59" s="24"/>
      <c r="W59" s="24"/>
      <c r="X59" s="24"/>
      <c r="Y59" s="24"/>
      <c r="Z59" s="24"/>
      <c r="AA59" s="24"/>
    </row>
    <row r="60" spans="1:27" ht="30" customHeight="1" x14ac:dyDescent="0.25">
      <c r="A60" s="68" t="s">
        <v>168</v>
      </c>
      <c r="B60" s="39">
        <v>57</v>
      </c>
      <c r="C60" s="65" t="s">
        <v>36</v>
      </c>
      <c r="D60" s="36" t="s">
        <v>30</v>
      </c>
      <c r="E60" s="43" t="s">
        <v>9</v>
      </c>
      <c r="F60" s="45" t="s">
        <v>31</v>
      </c>
      <c r="G60" s="39" t="s">
        <v>32</v>
      </c>
      <c r="H60" s="39" t="s">
        <v>9</v>
      </c>
      <c r="I60" s="39" t="s">
        <v>10</v>
      </c>
      <c r="J60" s="38">
        <v>250.5</v>
      </c>
      <c r="K60" s="29">
        <f>0</f>
        <v>0</v>
      </c>
      <c r="L60" s="28">
        <f t="shared" si="0"/>
        <v>0</v>
      </c>
      <c r="M60" s="27" t="str">
        <f t="shared" si="1"/>
        <v>OK</v>
      </c>
      <c r="N60" s="24"/>
      <c r="O60" s="24"/>
      <c r="P60" s="24"/>
      <c r="Q60" s="24"/>
      <c r="R60" s="26"/>
      <c r="S60" s="26"/>
      <c r="T60" s="26"/>
      <c r="U60" s="24"/>
      <c r="V60" s="24"/>
      <c r="W60" s="24"/>
      <c r="X60" s="24"/>
      <c r="Y60" s="24"/>
      <c r="Z60" s="24"/>
      <c r="AA60" s="24"/>
    </row>
    <row r="61" spans="1:27" ht="30" customHeight="1" x14ac:dyDescent="0.25">
      <c r="A61" s="69"/>
      <c r="B61" s="39">
        <v>58</v>
      </c>
      <c r="C61" s="66"/>
      <c r="D61" s="36" t="s">
        <v>8</v>
      </c>
      <c r="E61" s="43" t="s">
        <v>9</v>
      </c>
      <c r="F61" s="45" t="s">
        <v>31</v>
      </c>
      <c r="G61" s="39" t="s">
        <v>32</v>
      </c>
      <c r="H61" s="39" t="s">
        <v>9</v>
      </c>
      <c r="I61" s="39" t="s">
        <v>10</v>
      </c>
      <c r="J61" s="38">
        <v>1000</v>
      </c>
      <c r="K61" s="29">
        <f>0</f>
        <v>0</v>
      </c>
      <c r="L61" s="28">
        <f t="shared" si="0"/>
        <v>0</v>
      </c>
      <c r="M61" s="27" t="str">
        <f t="shared" si="1"/>
        <v>OK</v>
      </c>
      <c r="N61" s="24"/>
      <c r="O61" s="24"/>
      <c r="P61" s="24"/>
      <c r="Q61" s="24"/>
      <c r="R61" s="26"/>
      <c r="S61" s="26"/>
      <c r="T61" s="26"/>
      <c r="U61" s="24"/>
      <c r="V61" s="24"/>
      <c r="W61" s="24"/>
      <c r="X61" s="24"/>
      <c r="Y61" s="24"/>
      <c r="Z61" s="24"/>
      <c r="AA61" s="24"/>
    </row>
    <row r="62" spans="1:27" ht="30" customHeight="1" x14ac:dyDescent="0.25">
      <c r="A62" s="69"/>
      <c r="B62" s="39">
        <v>59</v>
      </c>
      <c r="C62" s="66"/>
      <c r="D62" s="36" t="s">
        <v>11</v>
      </c>
      <c r="E62" s="43" t="s">
        <v>9</v>
      </c>
      <c r="F62" s="45" t="s">
        <v>31</v>
      </c>
      <c r="G62" s="39" t="s">
        <v>32</v>
      </c>
      <c r="H62" s="39" t="s">
        <v>9</v>
      </c>
      <c r="I62" s="39" t="s">
        <v>10</v>
      </c>
      <c r="J62" s="38">
        <v>1500</v>
      </c>
      <c r="K62" s="29">
        <f>0</f>
        <v>0</v>
      </c>
      <c r="L62" s="28">
        <f t="shared" si="0"/>
        <v>0</v>
      </c>
      <c r="M62" s="27" t="str">
        <f t="shared" si="1"/>
        <v>OK</v>
      </c>
      <c r="N62" s="24"/>
      <c r="O62" s="24"/>
      <c r="P62" s="24"/>
      <c r="Q62" s="24"/>
      <c r="R62" s="26"/>
      <c r="S62" s="26"/>
      <c r="T62" s="26"/>
      <c r="U62" s="24"/>
      <c r="V62" s="24"/>
      <c r="W62" s="24"/>
      <c r="X62" s="24"/>
      <c r="Y62" s="24"/>
      <c r="Z62" s="24"/>
      <c r="AA62" s="24"/>
    </row>
    <row r="63" spans="1:27" ht="30" customHeight="1" x14ac:dyDescent="0.25">
      <c r="A63" s="69"/>
      <c r="B63" s="39">
        <v>60</v>
      </c>
      <c r="C63" s="66"/>
      <c r="D63" s="36" t="s">
        <v>12</v>
      </c>
      <c r="E63" s="43" t="s">
        <v>9</v>
      </c>
      <c r="F63" s="45" t="s">
        <v>31</v>
      </c>
      <c r="G63" s="39" t="s">
        <v>32</v>
      </c>
      <c r="H63" s="39" t="s">
        <v>9</v>
      </c>
      <c r="I63" s="39" t="s">
        <v>10</v>
      </c>
      <c r="J63" s="38">
        <v>1731</v>
      </c>
      <c r="K63" s="29">
        <f>0</f>
        <v>0</v>
      </c>
      <c r="L63" s="28">
        <f t="shared" si="0"/>
        <v>0</v>
      </c>
      <c r="M63" s="27" t="str">
        <f t="shared" si="1"/>
        <v>OK</v>
      </c>
      <c r="N63" s="24"/>
      <c r="O63" s="24"/>
      <c r="P63" s="24"/>
      <c r="Q63" s="24"/>
      <c r="R63" s="26"/>
      <c r="S63" s="26"/>
      <c r="T63" s="26"/>
      <c r="U63" s="24"/>
      <c r="V63" s="24"/>
      <c r="W63" s="24"/>
      <c r="X63" s="24"/>
      <c r="Y63" s="24"/>
      <c r="Z63" s="24"/>
      <c r="AA63" s="24"/>
    </row>
    <row r="64" spans="1:27" ht="30" customHeight="1" x14ac:dyDescent="0.25">
      <c r="A64" s="69"/>
      <c r="B64" s="39">
        <v>61</v>
      </c>
      <c r="C64" s="66"/>
      <c r="D64" s="36" t="s">
        <v>13</v>
      </c>
      <c r="E64" s="43" t="s">
        <v>9</v>
      </c>
      <c r="F64" s="45" t="s">
        <v>31</v>
      </c>
      <c r="G64" s="39" t="s">
        <v>32</v>
      </c>
      <c r="H64" s="39" t="s">
        <v>37</v>
      </c>
      <c r="I64" s="39" t="s">
        <v>10</v>
      </c>
      <c r="J64" s="38">
        <v>160</v>
      </c>
      <c r="K64" s="29">
        <f>0</f>
        <v>0</v>
      </c>
      <c r="L64" s="28">
        <f t="shared" si="0"/>
        <v>0</v>
      </c>
      <c r="M64" s="27" t="str">
        <f t="shared" si="1"/>
        <v>OK</v>
      </c>
      <c r="N64" s="24"/>
      <c r="O64" s="24"/>
      <c r="P64" s="24"/>
      <c r="Q64" s="24"/>
      <c r="R64" s="26"/>
      <c r="S64" s="26"/>
      <c r="T64" s="26"/>
      <c r="U64" s="24"/>
      <c r="V64" s="24"/>
      <c r="W64" s="24"/>
      <c r="X64" s="24"/>
      <c r="Y64" s="24"/>
      <c r="Z64" s="24"/>
      <c r="AA64" s="24"/>
    </row>
    <row r="65" spans="1:27" ht="30" customHeight="1" x14ac:dyDescent="0.25">
      <c r="A65" s="69"/>
      <c r="B65" s="39">
        <v>62</v>
      </c>
      <c r="C65" s="66"/>
      <c r="D65" s="36" t="s">
        <v>161</v>
      </c>
      <c r="E65" s="43" t="s">
        <v>9</v>
      </c>
      <c r="F65" s="45" t="s">
        <v>31</v>
      </c>
      <c r="G65" s="39" t="s">
        <v>32</v>
      </c>
      <c r="H65" s="39" t="s">
        <v>37</v>
      </c>
      <c r="I65" s="39" t="s">
        <v>10</v>
      </c>
      <c r="J65" s="38">
        <v>135</v>
      </c>
      <c r="K65" s="29">
        <f>0</f>
        <v>0</v>
      </c>
      <c r="L65" s="28">
        <f t="shared" si="0"/>
        <v>0</v>
      </c>
      <c r="M65" s="27" t="str">
        <f t="shared" si="1"/>
        <v>OK</v>
      </c>
      <c r="N65" s="24"/>
      <c r="O65" s="24"/>
      <c r="P65" s="24"/>
      <c r="Q65" s="24"/>
      <c r="R65" s="26"/>
      <c r="S65" s="26"/>
      <c r="T65" s="26"/>
      <c r="U65" s="24"/>
      <c r="V65" s="24"/>
      <c r="W65" s="24"/>
      <c r="X65" s="24"/>
      <c r="Y65" s="24"/>
      <c r="Z65" s="24"/>
      <c r="AA65" s="24"/>
    </row>
    <row r="66" spans="1:27" ht="30" customHeight="1" x14ac:dyDescent="0.25">
      <c r="A66" s="69"/>
      <c r="B66" s="39">
        <v>63</v>
      </c>
      <c r="C66" s="66"/>
      <c r="D66" s="36" t="s">
        <v>14</v>
      </c>
      <c r="E66" s="43" t="s">
        <v>9</v>
      </c>
      <c r="F66" s="45" t="s">
        <v>31</v>
      </c>
      <c r="G66" s="39" t="s">
        <v>32</v>
      </c>
      <c r="H66" s="39" t="s">
        <v>37</v>
      </c>
      <c r="I66" s="39" t="s">
        <v>10</v>
      </c>
      <c r="J66" s="38">
        <v>135</v>
      </c>
      <c r="K66" s="29">
        <f>0</f>
        <v>0</v>
      </c>
      <c r="L66" s="28">
        <f t="shared" si="0"/>
        <v>0</v>
      </c>
      <c r="M66" s="27" t="str">
        <f t="shared" si="1"/>
        <v>OK</v>
      </c>
      <c r="N66" s="24"/>
      <c r="O66" s="24"/>
      <c r="P66" s="24"/>
      <c r="Q66" s="24"/>
      <c r="R66" s="26"/>
      <c r="S66" s="26"/>
      <c r="T66" s="26"/>
      <c r="U66" s="24"/>
      <c r="V66" s="24"/>
      <c r="W66" s="24"/>
      <c r="X66" s="24"/>
      <c r="Y66" s="24"/>
      <c r="Z66" s="24"/>
      <c r="AA66" s="24"/>
    </row>
    <row r="67" spans="1:27" ht="30" customHeight="1" x14ac:dyDescent="0.25">
      <c r="A67" s="69"/>
      <c r="B67" s="39">
        <v>64</v>
      </c>
      <c r="C67" s="66"/>
      <c r="D67" s="36" t="s">
        <v>162</v>
      </c>
      <c r="E67" s="43" t="s">
        <v>9</v>
      </c>
      <c r="F67" s="45" t="s">
        <v>31</v>
      </c>
      <c r="G67" s="39" t="s">
        <v>32</v>
      </c>
      <c r="H67" s="39" t="s">
        <v>9</v>
      </c>
      <c r="I67" s="39" t="s">
        <v>10</v>
      </c>
      <c r="J67" s="38">
        <v>365</v>
      </c>
      <c r="K67" s="29">
        <f>0</f>
        <v>0</v>
      </c>
      <c r="L67" s="28">
        <f t="shared" si="0"/>
        <v>0</v>
      </c>
      <c r="M67" s="27" t="str">
        <f t="shared" si="1"/>
        <v>OK</v>
      </c>
      <c r="N67" s="24"/>
      <c r="O67" s="24"/>
      <c r="P67" s="24"/>
      <c r="Q67" s="24"/>
      <c r="R67" s="26"/>
      <c r="S67" s="26"/>
      <c r="T67" s="26"/>
      <c r="U67" s="24"/>
      <c r="V67" s="24"/>
      <c r="W67" s="24"/>
      <c r="X67" s="24"/>
      <c r="Y67" s="24"/>
      <c r="Z67" s="24"/>
      <c r="AA67" s="24"/>
    </row>
    <row r="68" spans="1:27" ht="30" customHeight="1" x14ac:dyDescent="0.25">
      <c r="A68" s="70"/>
      <c r="B68" s="39">
        <v>65</v>
      </c>
      <c r="C68" s="67"/>
      <c r="D68" s="36" t="s">
        <v>33</v>
      </c>
      <c r="E68" s="43" t="s">
        <v>9</v>
      </c>
      <c r="F68" s="45" t="s">
        <v>31</v>
      </c>
      <c r="G68" s="39" t="s">
        <v>32</v>
      </c>
      <c r="H68" s="39" t="s">
        <v>9</v>
      </c>
      <c r="I68" s="39" t="s">
        <v>10</v>
      </c>
      <c r="J68" s="38">
        <v>100</v>
      </c>
      <c r="K68" s="29">
        <f>0</f>
        <v>0</v>
      </c>
      <c r="L68" s="28">
        <f t="shared" si="0"/>
        <v>0</v>
      </c>
      <c r="M68" s="27" t="str">
        <f t="shared" si="1"/>
        <v>OK</v>
      </c>
      <c r="N68" s="24"/>
      <c r="O68" s="24"/>
      <c r="P68" s="24"/>
      <c r="Q68" s="24"/>
      <c r="R68" s="26"/>
      <c r="S68" s="26"/>
      <c r="T68" s="26"/>
      <c r="U68" s="24"/>
      <c r="V68" s="24"/>
      <c r="W68" s="24"/>
      <c r="X68" s="24"/>
      <c r="Y68" s="24"/>
      <c r="Z68" s="24"/>
      <c r="AA68" s="24"/>
    </row>
    <row r="69" spans="1:27" ht="30" customHeight="1" x14ac:dyDescent="0.25">
      <c r="A69" s="78" t="s">
        <v>169</v>
      </c>
      <c r="B69" s="46">
        <v>66</v>
      </c>
      <c r="C69" s="75" t="s">
        <v>97</v>
      </c>
      <c r="D69" s="48" t="s">
        <v>30</v>
      </c>
      <c r="E69" s="50" t="s">
        <v>9</v>
      </c>
      <c r="F69" s="52" t="s">
        <v>31</v>
      </c>
      <c r="G69" s="46" t="s">
        <v>32</v>
      </c>
      <c r="H69" s="46" t="s">
        <v>9</v>
      </c>
      <c r="I69" s="46" t="s">
        <v>10</v>
      </c>
      <c r="J69" s="49">
        <v>140</v>
      </c>
      <c r="K69" s="29">
        <f>0</f>
        <v>0</v>
      </c>
      <c r="L69" s="28">
        <f t="shared" ref="L69:L81" si="2">K69-SUM(N69:AA69)</f>
        <v>0</v>
      </c>
      <c r="M69" s="27" t="str">
        <f t="shared" ref="M69:M81" si="3">IF(L69&lt;0,"ATENÇÃO","OK")</f>
        <v>OK</v>
      </c>
      <c r="N69" s="24"/>
      <c r="O69" s="24"/>
      <c r="P69" s="24"/>
      <c r="Q69" s="24"/>
      <c r="R69" s="26"/>
      <c r="S69" s="26"/>
      <c r="T69" s="26"/>
      <c r="U69" s="24"/>
      <c r="V69" s="24"/>
      <c r="W69" s="24"/>
      <c r="X69" s="24"/>
      <c r="Y69" s="24"/>
      <c r="Z69" s="24"/>
      <c r="AA69" s="24"/>
    </row>
    <row r="70" spans="1:27" ht="30" customHeight="1" x14ac:dyDescent="0.25">
      <c r="A70" s="79"/>
      <c r="B70" s="46">
        <v>67</v>
      </c>
      <c r="C70" s="76"/>
      <c r="D70" s="48" t="s">
        <v>8</v>
      </c>
      <c r="E70" s="50" t="s">
        <v>9</v>
      </c>
      <c r="F70" s="52" t="s">
        <v>31</v>
      </c>
      <c r="G70" s="46" t="s">
        <v>32</v>
      </c>
      <c r="H70" s="46" t="s">
        <v>9</v>
      </c>
      <c r="I70" s="46" t="s">
        <v>10</v>
      </c>
      <c r="J70" s="49">
        <v>530</v>
      </c>
      <c r="K70" s="29">
        <f>0</f>
        <v>0</v>
      </c>
      <c r="L70" s="28">
        <f t="shared" si="2"/>
        <v>0</v>
      </c>
      <c r="M70" s="27" t="str">
        <f t="shared" si="3"/>
        <v>OK</v>
      </c>
      <c r="N70" s="24"/>
      <c r="O70" s="24"/>
      <c r="P70" s="24"/>
      <c r="Q70" s="24"/>
      <c r="R70" s="26"/>
      <c r="S70" s="26"/>
      <c r="T70" s="26"/>
      <c r="U70" s="24"/>
      <c r="V70" s="24"/>
      <c r="W70" s="24"/>
      <c r="X70" s="24"/>
      <c r="Y70" s="24"/>
      <c r="Z70" s="24"/>
      <c r="AA70" s="24"/>
    </row>
    <row r="71" spans="1:27" ht="30" customHeight="1" x14ac:dyDescent="0.25">
      <c r="A71" s="79"/>
      <c r="B71" s="46">
        <v>68</v>
      </c>
      <c r="C71" s="76"/>
      <c r="D71" s="48" t="s">
        <v>11</v>
      </c>
      <c r="E71" s="50" t="s">
        <v>9</v>
      </c>
      <c r="F71" s="52" t="s">
        <v>31</v>
      </c>
      <c r="G71" s="46" t="s">
        <v>32</v>
      </c>
      <c r="H71" s="46" t="s">
        <v>9</v>
      </c>
      <c r="I71" s="46" t="s">
        <v>10</v>
      </c>
      <c r="J71" s="49">
        <v>660</v>
      </c>
      <c r="K71" s="29">
        <f>0</f>
        <v>0</v>
      </c>
      <c r="L71" s="28">
        <f t="shared" si="2"/>
        <v>0</v>
      </c>
      <c r="M71" s="27" t="str">
        <f t="shared" si="3"/>
        <v>OK</v>
      </c>
      <c r="N71" s="24"/>
      <c r="O71" s="24"/>
      <c r="P71" s="24"/>
      <c r="Q71" s="24"/>
      <c r="R71" s="26"/>
      <c r="S71" s="26"/>
      <c r="T71" s="26"/>
      <c r="U71" s="24"/>
      <c r="V71" s="24"/>
      <c r="W71" s="24"/>
      <c r="X71" s="24"/>
      <c r="Y71" s="24"/>
      <c r="Z71" s="24"/>
      <c r="AA71" s="24"/>
    </row>
    <row r="72" spans="1:27" ht="30" customHeight="1" x14ac:dyDescent="0.25">
      <c r="A72" s="79"/>
      <c r="B72" s="46">
        <v>69</v>
      </c>
      <c r="C72" s="76"/>
      <c r="D72" s="48" t="s">
        <v>12</v>
      </c>
      <c r="E72" s="50" t="s">
        <v>9</v>
      </c>
      <c r="F72" s="52" t="s">
        <v>31</v>
      </c>
      <c r="G72" s="46" t="s">
        <v>32</v>
      </c>
      <c r="H72" s="46" t="s">
        <v>9</v>
      </c>
      <c r="I72" s="46" t="s">
        <v>10</v>
      </c>
      <c r="J72" s="49">
        <v>760</v>
      </c>
      <c r="K72" s="29">
        <f>0</f>
        <v>0</v>
      </c>
      <c r="L72" s="28">
        <f t="shared" si="2"/>
        <v>0</v>
      </c>
      <c r="M72" s="27" t="str">
        <f t="shared" si="3"/>
        <v>OK</v>
      </c>
      <c r="N72" s="24"/>
      <c r="O72" s="24"/>
      <c r="P72" s="24"/>
      <c r="Q72" s="24"/>
      <c r="R72" s="26"/>
      <c r="S72" s="26"/>
      <c r="T72" s="26"/>
      <c r="U72" s="24"/>
      <c r="V72" s="24"/>
      <c r="W72" s="24"/>
      <c r="X72" s="24"/>
      <c r="Y72" s="24"/>
      <c r="Z72" s="24"/>
      <c r="AA72" s="24"/>
    </row>
    <row r="73" spans="1:27" ht="30" customHeight="1" x14ac:dyDescent="0.25">
      <c r="A73" s="79"/>
      <c r="B73" s="46">
        <v>70</v>
      </c>
      <c r="C73" s="76"/>
      <c r="D73" s="48" t="s">
        <v>13</v>
      </c>
      <c r="E73" s="50" t="s">
        <v>9</v>
      </c>
      <c r="F73" s="52" t="s">
        <v>31</v>
      </c>
      <c r="G73" s="46" t="s">
        <v>32</v>
      </c>
      <c r="H73" s="46" t="s">
        <v>37</v>
      </c>
      <c r="I73" s="46" t="s">
        <v>10</v>
      </c>
      <c r="J73" s="49">
        <v>70</v>
      </c>
      <c r="K73" s="29">
        <f>0</f>
        <v>0</v>
      </c>
      <c r="L73" s="28">
        <f t="shared" si="2"/>
        <v>0</v>
      </c>
      <c r="M73" s="27" t="str">
        <f t="shared" si="3"/>
        <v>OK</v>
      </c>
      <c r="N73" s="24"/>
      <c r="O73" s="24"/>
      <c r="P73" s="24"/>
      <c r="Q73" s="24"/>
      <c r="R73" s="26"/>
      <c r="S73" s="26"/>
      <c r="T73" s="26"/>
      <c r="U73" s="24"/>
      <c r="V73" s="24"/>
      <c r="W73" s="24"/>
      <c r="X73" s="24"/>
      <c r="Y73" s="24"/>
      <c r="Z73" s="24"/>
      <c r="AA73" s="24"/>
    </row>
    <row r="74" spans="1:27" ht="30" customHeight="1" x14ac:dyDescent="0.25">
      <c r="A74" s="79"/>
      <c r="B74" s="46">
        <v>71</v>
      </c>
      <c r="C74" s="76"/>
      <c r="D74" s="48" t="s">
        <v>161</v>
      </c>
      <c r="E74" s="50" t="s">
        <v>9</v>
      </c>
      <c r="F74" s="52" t="s">
        <v>31</v>
      </c>
      <c r="G74" s="46" t="s">
        <v>32</v>
      </c>
      <c r="H74" s="46" t="s">
        <v>37</v>
      </c>
      <c r="I74" s="46" t="s">
        <v>10</v>
      </c>
      <c r="J74" s="49">
        <v>75</v>
      </c>
      <c r="K74" s="29">
        <f>0</f>
        <v>0</v>
      </c>
      <c r="L74" s="28">
        <f t="shared" si="2"/>
        <v>0</v>
      </c>
      <c r="M74" s="27" t="str">
        <f t="shared" si="3"/>
        <v>OK</v>
      </c>
      <c r="N74" s="24"/>
      <c r="O74" s="24"/>
      <c r="P74" s="24"/>
      <c r="Q74" s="24"/>
      <c r="R74" s="26"/>
      <c r="S74" s="26"/>
      <c r="T74" s="26"/>
      <c r="U74" s="24"/>
      <c r="V74" s="24"/>
      <c r="W74" s="24"/>
      <c r="X74" s="24"/>
      <c r="Y74" s="24"/>
      <c r="Z74" s="24"/>
      <c r="AA74" s="24"/>
    </row>
    <row r="75" spans="1:27" ht="30" customHeight="1" x14ac:dyDescent="0.25">
      <c r="A75" s="79"/>
      <c r="B75" s="46">
        <v>72</v>
      </c>
      <c r="C75" s="76"/>
      <c r="D75" s="48" t="s">
        <v>14</v>
      </c>
      <c r="E75" s="50" t="s">
        <v>9</v>
      </c>
      <c r="F75" s="52" t="s">
        <v>31</v>
      </c>
      <c r="G75" s="46" t="s">
        <v>32</v>
      </c>
      <c r="H75" s="46" t="s">
        <v>37</v>
      </c>
      <c r="I75" s="46" t="s">
        <v>10</v>
      </c>
      <c r="J75" s="49">
        <v>80</v>
      </c>
      <c r="K75" s="29">
        <f>0</f>
        <v>0</v>
      </c>
      <c r="L75" s="28">
        <f t="shared" si="2"/>
        <v>0</v>
      </c>
      <c r="M75" s="27" t="str">
        <f t="shared" si="3"/>
        <v>OK</v>
      </c>
      <c r="N75" s="24"/>
      <c r="O75" s="24"/>
      <c r="P75" s="24"/>
      <c r="Q75" s="24"/>
      <c r="R75" s="26"/>
      <c r="S75" s="26"/>
      <c r="T75" s="26"/>
      <c r="U75" s="24"/>
      <c r="V75" s="24"/>
      <c r="W75" s="24"/>
      <c r="X75" s="24"/>
      <c r="Y75" s="24"/>
      <c r="Z75" s="24"/>
      <c r="AA75" s="24"/>
    </row>
    <row r="76" spans="1:27" ht="30" customHeight="1" x14ac:dyDescent="0.25">
      <c r="A76" s="79"/>
      <c r="B76" s="46">
        <v>73</v>
      </c>
      <c r="C76" s="76"/>
      <c r="D76" s="48" t="s">
        <v>162</v>
      </c>
      <c r="E76" s="50" t="s">
        <v>9</v>
      </c>
      <c r="F76" s="52" t="s">
        <v>31</v>
      </c>
      <c r="G76" s="46" t="s">
        <v>32</v>
      </c>
      <c r="H76" s="46" t="s">
        <v>9</v>
      </c>
      <c r="I76" s="46" t="s">
        <v>10</v>
      </c>
      <c r="J76" s="49">
        <v>150</v>
      </c>
      <c r="K76" s="29">
        <f>0</f>
        <v>0</v>
      </c>
      <c r="L76" s="28">
        <f t="shared" si="2"/>
        <v>0</v>
      </c>
      <c r="M76" s="27" t="str">
        <f t="shared" si="3"/>
        <v>OK</v>
      </c>
      <c r="N76" s="24"/>
      <c r="O76" s="24"/>
      <c r="P76" s="24"/>
      <c r="Q76" s="24"/>
      <c r="R76" s="26"/>
      <c r="S76" s="26"/>
      <c r="T76" s="26"/>
      <c r="U76" s="24"/>
      <c r="V76" s="24"/>
      <c r="W76" s="24"/>
      <c r="X76" s="24"/>
      <c r="Y76" s="24"/>
      <c r="Z76" s="24"/>
      <c r="AA76" s="24"/>
    </row>
    <row r="77" spans="1:27" ht="30" customHeight="1" x14ac:dyDescent="0.25">
      <c r="A77" s="79"/>
      <c r="B77" s="46">
        <v>74</v>
      </c>
      <c r="C77" s="76"/>
      <c r="D77" s="48" t="s">
        <v>33</v>
      </c>
      <c r="E77" s="50" t="s">
        <v>9</v>
      </c>
      <c r="F77" s="52" t="s">
        <v>31</v>
      </c>
      <c r="G77" s="46" t="s">
        <v>32</v>
      </c>
      <c r="H77" s="46" t="s">
        <v>9</v>
      </c>
      <c r="I77" s="46" t="s">
        <v>10</v>
      </c>
      <c r="J77" s="49">
        <v>150</v>
      </c>
      <c r="K77" s="29">
        <f>0</f>
        <v>0</v>
      </c>
      <c r="L77" s="28">
        <f t="shared" si="2"/>
        <v>0</v>
      </c>
      <c r="M77" s="27" t="str">
        <f t="shared" si="3"/>
        <v>OK</v>
      </c>
      <c r="N77" s="24"/>
      <c r="O77" s="24"/>
      <c r="P77" s="24"/>
      <c r="Q77" s="24"/>
      <c r="R77" s="26"/>
      <c r="S77" s="26"/>
      <c r="T77" s="26"/>
      <c r="U77" s="24"/>
      <c r="V77" s="24"/>
      <c r="W77" s="24"/>
      <c r="X77" s="24"/>
      <c r="Y77" s="24"/>
      <c r="Z77" s="24"/>
      <c r="AA77" s="24"/>
    </row>
    <row r="78" spans="1:27" ht="30" customHeight="1" x14ac:dyDescent="0.25">
      <c r="A78" s="80"/>
      <c r="B78" s="46">
        <v>75</v>
      </c>
      <c r="C78" s="77"/>
      <c r="D78" s="48" t="s">
        <v>170</v>
      </c>
      <c r="E78" s="50" t="s">
        <v>9</v>
      </c>
      <c r="F78" s="52" t="s">
        <v>31</v>
      </c>
      <c r="G78" s="46" t="s">
        <v>32</v>
      </c>
      <c r="H78" s="46" t="s">
        <v>9</v>
      </c>
      <c r="I78" s="46" t="s">
        <v>10</v>
      </c>
      <c r="J78" s="49">
        <v>300</v>
      </c>
      <c r="K78" s="29">
        <f>0</f>
        <v>0</v>
      </c>
      <c r="L78" s="28">
        <f t="shared" si="2"/>
        <v>0</v>
      </c>
      <c r="M78" s="27" t="str">
        <f t="shared" si="3"/>
        <v>OK</v>
      </c>
      <c r="N78" s="24"/>
      <c r="O78" s="24"/>
      <c r="P78" s="24"/>
      <c r="Q78" s="24"/>
      <c r="R78" s="26"/>
      <c r="S78" s="26"/>
      <c r="T78" s="26"/>
      <c r="U78" s="24"/>
      <c r="V78" s="24"/>
      <c r="W78" s="24"/>
      <c r="X78" s="24"/>
      <c r="Y78" s="24"/>
      <c r="Z78" s="24"/>
      <c r="AA78" s="24"/>
    </row>
    <row r="79" spans="1:27" ht="30" customHeight="1" x14ac:dyDescent="0.25">
      <c r="A79" s="68" t="s">
        <v>171</v>
      </c>
      <c r="B79" s="39">
        <v>76</v>
      </c>
      <c r="C79" s="65" t="s">
        <v>36</v>
      </c>
      <c r="D79" s="36" t="s">
        <v>8</v>
      </c>
      <c r="E79" s="43" t="s">
        <v>9</v>
      </c>
      <c r="F79" s="45" t="s">
        <v>31</v>
      </c>
      <c r="G79" s="39" t="s">
        <v>32</v>
      </c>
      <c r="H79" s="39" t="s">
        <v>9</v>
      </c>
      <c r="I79" s="39" t="s">
        <v>10</v>
      </c>
      <c r="J79" s="38">
        <v>1001</v>
      </c>
      <c r="K79" s="29">
        <f>0</f>
        <v>0</v>
      </c>
      <c r="L79" s="28">
        <f t="shared" si="2"/>
        <v>0</v>
      </c>
      <c r="M79" s="27" t="str">
        <f t="shared" si="3"/>
        <v>OK</v>
      </c>
      <c r="N79" s="24"/>
      <c r="O79" s="24"/>
      <c r="P79" s="24"/>
      <c r="Q79" s="24"/>
      <c r="R79" s="26"/>
      <c r="S79" s="26"/>
      <c r="T79" s="26"/>
      <c r="U79" s="24"/>
      <c r="V79" s="24"/>
      <c r="W79" s="24"/>
      <c r="X79" s="24"/>
      <c r="Y79" s="24"/>
      <c r="Z79" s="24"/>
      <c r="AA79" s="24"/>
    </row>
    <row r="80" spans="1:27" ht="30" customHeight="1" x14ac:dyDescent="0.25">
      <c r="A80" s="69"/>
      <c r="B80" s="39">
        <v>77</v>
      </c>
      <c r="C80" s="66"/>
      <c r="D80" s="36" t="s">
        <v>13</v>
      </c>
      <c r="E80" s="43" t="s">
        <v>9</v>
      </c>
      <c r="F80" s="45" t="s">
        <v>31</v>
      </c>
      <c r="G80" s="39" t="s">
        <v>32</v>
      </c>
      <c r="H80" s="39" t="s">
        <v>37</v>
      </c>
      <c r="I80" s="39" t="s">
        <v>10</v>
      </c>
      <c r="J80" s="38">
        <v>130</v>
      </c>
      <c r="K80" s="29">
        <f>0</f>
        <v>0</v>
      </c>
      <c r="L80" s="28">
        <f t="shared" si="2"/>
        <v>0</v>
      </c>
      <c r="M80" s="27" t="str">
        <f t="shared" si="3"/>
        <v>OK</v>
      </c>
      <c r="N80" s="24"/>
      <c r="O80" s="24"/>
      <c r="P80" s="24"/>
      <c r="Q80" s="24"/>
      <c r="R80" s="26"/>
      <c r="S80" s="26"/>
      <c r="T80" s="26"/>
      <c r="U80" s="24"/>
      <c r="V80" s="24"/>
      <c r="W80" s="24"/>
      <c r="X80" s="24"/>
      <c r="Y80" s="24"/>
      <c r="Z80" s="24"/>
      <c r="AA80" s="24"/>
    </row>
    <row r="81" spans="1:27" ht="30" customHeight="1" x14ac:dyDescent="0.25">
      <c r="A81" s="70"/>
      <c r="B81" s="39">
        <v>78</v>
      </c>
      <c r="C81" s="67"/>
      <c r="D81" s="36" t="s">
        <v>162</v>
      </c>
      <c r="E81" s="43" t="s">
        <v>9</v>
      </c>
      <c r="F81" s="45" t="s">
        <v>31</v>
      </c>
      <c r="G81" s="39" t="s">
        <v>32</v>
      </c>
      <c r="H81" s="39" t="s">
        <v>9</v>
      </c>
      <c r="I81" s="39" t="s">
        <v>10</v>
      </c>
      <c r="J81" s="38">
        <v>200</v>
      </c>
      <c r="K81" s="29">
        <f>0</f>
        <v>0</v>
      </c>
      <c r="L81" s="28">
        <f t="shared" si="2"/>
        <v>0</v>
      </c>
      <c r="M81" s="27" t="str">
        <f t="shared" si="3"/>
        <v>OK</v>
      </c>
      <c r="N81" s="24"/>
      <c r="O81" s="24"/>
      <c r="P81" s="24"/>
      <c r="Q81" s="24"/>
      <c r="R81" s="26"/>
      <c r="S81" s="26"/>
      <c r="T81" s="26"/>
      <c r="U81" s="24"/>
      <c r="V81" s="24"/>
      <c r="W81" s="24"/>
      <c r="X81" s="24"/>
      <c r="Y81" s="24"/>
      <c r="Z81" s="24"/>
      <c r="AA81" s="24"/>
    </row>
    <row r="82" spans="1:27" ht="15.75" thickBot="1" x14ac:dyDescent="0.3">
      <c r="K82" s="4">
        <f>SUM(K4:K81)</f>
        <v>183</v>
      </c>
      <c r="N82" s="32">
        <f t="shared" ref="N82:AA82" si="4">SUMPRODUCT($J$4:$J$81,N4:N81)</f>
        <v>0</v>
      </c>
      <c r="O82" s="32">
        <f t="shared" si="4"/>
        <v>0</v>
      </c>
      <c r="P82" s="32">
        <f t="shared" si="4"/>
        <v>0</v>
      </c>
      <c r="Q82" s="32">
        <f t="shared" si="4"/>
        <v>0</v>
      </c>
      <c r="R82" s="32">
        <f t="shared" si="4"/>
        <v>0</v>
      </c>
      <c r="S82" s="32">
        <f t="shared" si="4"/>
        <v>0</v>
      </c>
      <c r="T82" s="32">
        <f t="shared" si="4"/>
        <v>0</v>
      </c>
      <c r="U82" s="32">
        <f t="shared" si="4"/>
        <v>0</v>
      </c>
      <c r="V82" s="32">
        <f t="shared" si="4"/>
        <v>0</v>
      </c>
      <c r="W82" s="32">
        <f t="shared" si="4"/>
        <v>0</v>
      </c>
      <c r="X82" s="32">
        <f t="shared" si="4"/>
        <v>0</v>
      </c>
      <c r="Y82" s="32">
        <f t="shared" si="4"/>
        <v>0</v>
      </c>
      <c r="Z82" s="32">
        <f t="shared" si="4"/>
        <v>0</v>
      </c>
      <c r="AA82" s="32">
        <f t="shared" si="4"/>
        <v>0</v>
      </c>
    </row>
    <row r="83" spans="1:27" ht="15" x14ac:dyDescent="0.25">
      <c r="D83" s="33" t="s">
        <v>57</v>
      </c>
    </row>
    <row r="84" spans="1:27" ht="15" x14ac:dyDescent="0.25">
      <c r="D84" s="34" t="s">
        <v>58</v>
      </c>
    </row>
    <row r="85" spans="1:27" ht="15.75" thickBot="1" x14ac:dyDescent="0.3">
      <c r="D85" s="35" t="s">
        <v>59</v>
      </c>
    </row>
    <row r="86" spans="1:27" ht="15" x14ac:dyDescent="0.25"/>
    <row r="87" spans="1:27" ht="15" x14ac:dyDescent="0.25"/>
    <row r="88" spans="1:27" ht="15" x14ac:dyDescent="0.25"/>
    <row r="89" spans="1:27" ht="15" x14ac:dyDescent="0.25"/>
    <row r="90" spans="1:27" ht="15" x14ac:dyDescent="0.25"/>
    <row r="91" spans="1:27" ht="15" x14ac:dyDescent="0.25"/>
    <row r="92" spans="1:27" ht="15" x14ac:dyDescent="0.25"/>
  </sheetData>
  <mergeCells count="29">
    <mergeCell ref="A69:A78"/>
    <mergeCell ref="C69:C78"/>
    <mergeCell ref="A79:A81"/>
    <mergeCell ref="C79:C81"/>
    <mergeCell ref="A38:A48"/>
    <mergeCell ref="C38:C48"/>
    <mergeCell ref="A49:A59"/>
    <mergeCell ref="C49:C59"/>
    <mergeCell ref="A60:A68"/>
    <mergeCell ref="C60:C68"/>
    <mergeCell ref="W1:W2"/>
    <mergeCell ref="X1:X2"/>
    <mergeCell ref="Y1:Y2"/>
    <mergeCell ref="Z1:Z2"/>
    <mergeCell ref="AA1:AA2"/>
    <mergeCell ref="T1:T2"/>
    <mergeCell ref="U1:U2"/>
    <mergeCell ref="V1:V2"/>
    <mergeCell ref="A1:C1"/>
    <mergeCell ref="D1:J1"/>
    <mergeCell ref="K1:M1"/>
    <mergeCell ref="N1:N2"/>
    <mergeCell ref="O1:O2"/>
    <mergeCell ref="P1:P2"/>
    <mergeCell ref="A2:J2"/>
    <mergeCell ref="K2:M2"/>
    <mergeCell ref="Q1:Q2"/>
    <mergeCell ref="R1:R2"/>
    <mergeCell ref="S1:S2"/>
  </mergeCells>
  <conditionalFormatting sqref="M1 M3:M1048576">
    <cfRule type="cellIs" dxfId="3" priority="2" operator="equal">
      <formula>"ATENÇÃO"</formula>
    </cfRule>
  </conditionalFormatting>
  <conditionalFormatting sqref="N4:AA81">
    <cfRule type="cellIs" dxfId="2" priority="1" operator="greaterThan">
      <formula>0</formula>
    </cfRule>
  </conditionalFormatting>
  <pageMargins left="0.511811024" right="0.511811024" top="0.78740157499999996" bottom="0.78740157499999996" header="0.31496062000000002" footer="0.31496062000000002"/>
  <pageSetup paperSize="9" scale="60" orientation="landscape" r:id="rId1"/>
  <colBreaks count="1" manualBreakCount="1">
    <brk id="1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sheetPr>
  <dimension ref="A1:O90"/>
  <sheetViews>
    <sheetView zoomScale="73" zoomScaleNormal="73" workbookViewId="0">
      <selection activeCell="F89" sqref="F89"/>
    </sheetView>
  </sheetViews>
  <sheetFormatPr defaultColWidth="9.7109375" defaultRowHeight="35.1" customHeight="1" x14ac:dyDescent="0.25"/>
  <cols>
    <col min="1" max="2" width="6.42578125" style="1" customWidth="1"/>
    <col min="3" max="3" width="17.5703125" style="1" customWidth="1"/>
    <col min="4" max="4" width="36.140625" style="3" customWidth="1"/>
    <col min="5" max="5" width="10.5703125" style="1" customWidth="1"/>
    <col min="6" max="6" width="9.85546875" style="1" customWidth="1"/>
    <col min="7" max="7" width="8.5703125" style="1" customWidth="1"/>
    <col min="8" max="8" width="10.140625" style="1" customWidth="1"/>
    <col min="9" max="9" width="12.5703125" style="1" customWidth="1"/>
    <col min="10" max="10" width="16.140625" style="3" customWidth="1"/>
    <col min="11" max="11" width="15.85546875" style="4" customWidth="1"/>
    <col min="12" max="12" width="13.28515625" style="12" customWidth="1"/>
    <col min="13" max="13" width="12.5703125" style="5" customWidth="1"/>
    <col min="14" max="14" width="20" style="2" customWidth="1"/>
    <col min="15" max="15" width="19.140625" style="2" customWidth="1"/>
    <col min="16" max="16384" width="9.7109375" style="2"/>
  </cols>
  <sheetData>
    <row r="1" spans="1:15" ht="45.95" customHeight="1" x14ac:dyDescent="0.25">
      <c r="A1" s="72" t="s">
        <v>56</v>
      </c>
      <c r="B1" s="73"/>
      <c r="C1" s="73"/>
      <c r="D1" s="59" t="s">
        <v>52</v>
      </c>
      <c r="E1" s="60"/>
      <c r="F1" s="60"/>
      <c r="G1" s="60"/>
      <c r="H1" s="60"/>
      <c r="I1" s="60"/>
      <c r="J1" s="61"/>
      <c r="K1" s="72" t="s">
        <v>53</v>
      </c>
      <c r="L1" s="73"/>
      <c r="M1" s="73"/>
      <c r="N1" s="73"/>
      <c r="O1" s="73"/>
    </row>
    <row r="2" spans="1:15" ht="35.1" customHeight="1" x14ac:dyDescent="0.25">
      <c r="A2" s="99" t="s">
        <v>176</v>
      </c>
      <c r="B2" s="100"/>
      <c r="C2" s="100"/>
      <c r="D2" s="100"/>
      <c r="E2" s="100"/>
      <c r="F2" s="100"/>
      <c r="G2" s="100"/>
      <c r="H2" s="100"/>
      <c r="I2" s="100"/>
      <c r="J2" s="100"/>
      <c r="K2" s="100"/>
      <c r="L2" s="100"/>
      <c r="M2" s="100"/>
      <c r="N2" s="100"/>
      <c r="O2" s="101"/>
    </row>
    <row r="3" spans="1:15" s="3" customFormat="1" ht="35.1" customHeight="1" x14ac:dyDescent="0.2">
      <c r="A3" s="53" t="s">
        <v>3</v>
      </c>
      <c r="B3" s="53" t="s">
        <v>60</v>
      </c>
      <c r="C3" s="53" t="s">
        <v>61</v>
      </c>
      <c r="D3" s="54" t="s">
        <v>62</v>
      </c>
      <c r="E3" s="54" t="s">
        <v>63</v>
      </c>
      <c r="F3" s="54" t="s">
        <v>21</v>
      </c>
      <c r="G3" s="54" t="s">
        <v>22</v>
      </c>
      <c r="H3" s="54" t="s">
        <v>64</v>
      </c>
      <c r="I3" s="54" t="s">
        <v>65</v>
      </c>
      <c r="J3" s="55" t="s">
        <v>54</v>
      </c>
      <c r="K3" s="10" t="s">
        <v>4</v>
      </c>
      <c r="L3" s="11" t="s">
        <v>5</v>
      </c>
      <c r="M3" s="7" t="s">
        <v>16</v>
      </c>
      <c r="N3" s="7" t="s">
        <v>17</v>
      </c>
      <c r="O3" s="7" t="s">
        <v>18</v>
      </c>
    </row>
    <row r="4" spans="1:15" ht="35.1" customHeight="1" x14ac:dyDescent="0.25">
      <c r="A4" s="39">
        <v>1</v>
      </c>
      <c r="B4" s="39">
        <v>1</v>
      </c>
      <c r="C4" s="37" t="s">
        <v>67</v>
      </c>
      <c r="D4" s="36" t="s">
        <v>68</v>
      </c>
      <c r="E4" s="37" t="s">
        <v>69</v>
      </c>
      <c r="F4" s="37" t="s">
        <v>23</v>
      </c>
      <c r="G4" s="37" t="s">
        <v>70</v>
      </c>
      <c r="H4" s="37" t="s">
        <v>6</v>
      </c>
      <c r="I4" s="37" t="s">
        <v>7</v>
      </c>
      <c r="J4" s="38">
        <v>1670</v>
      </c>
      <c r="K4" s="14">
        <f>REITORIA_SEMS!K4+REITORIA_MUSEU!K4+CAV!K4+CCT!K4+CEAD!K4+CEART!K4+CEAVI!K4+CEFID!K4+CEO!K4+CEPLAN!K4+CERES!K4+CESFI!K4+CESMO!K4+ESAG!K4+FAED!K4</f>
        <v>28</v>
      </c>
      <c r="L4" s="13">
        <f>REITORIA_SEMS!K4-REITORIA_SEMS!L4+REITORIA_MUSEU!K4-REITORIA_MUSEU!L4+CAV!K4-CAV!L4+CCT!K4-CCT!L4+CEAD!K4-CEAD!L4+CEART!K4-CEART!L4+CEAVI!K4-CEAVI!L4+CEFID!K4-CEFID!L4+CEO!K4-CEO!L4+CEPLAN!K4-CEPLAN!L4+CERES!K4-CERES!L4+CESFI!K4-CESFI!L4+CESMO!K4-CESMO!L4+ESAG!K4-ESAG!L4+FAED!K4-FAED!L4</f>
        <v>0</v>
      </c>
      <c r="M4" s="15">
        <f>K4-L4</f>
        <v>28</v>
      </c>
      <c r="N4" s="16">
        <f>J4*K4</f>
        <v>46760</v>
      </c>
      <c r="O4" s="16">
        <f>J4*L4</f>
        <v>0</v>
      </c>
    </row>
    <row r="5" spans="1:15" ht="35.1" customHeight="1" x14ac:dyDescent="0.25">
      <c r="A5" s="46">
        <v>2</v>
      </c>
      <c r="B5" s="46">
        <v>2</v>
      </c>
      <c r="C5" s="47" t="s">
        <v>71</v>
      </c>
      <c r="D5" s="48" t="s">
        <v>72</v>
      </c>
      <c r="E5" s="47" t="s">
        <v>73</v>
      </c>
      <c r="F5" s="47" t="s">
        <v>23</v>
      </c>
      <c r="G5" s="47" t="s">
        <v>70</v>
      </c>
      <c r="H5" s="47" t="s">
        <v>6</v>
      </c>
      <c r="I5" s="47" t="s">
        <v>7</v>
      </c>
      <c r="J5" s="49">
        <v>1651.67</v>
      </c>
      <c r="K5" s="14">
        <f>REITORIA_SEMS!K5+REITORIA_MUSEU!K5+CAV!K5+CCT!K5+CEAD!K5+CEART!K5+CEAVI!K5+CEFID!K5+CEO!K5+CEPLAN!K5+CERES!K5+CESFI!K5+CESMO!K5+ESAG!K5+FAED!K5</f>
        <v>42</v>
      </c>
      <c r="L5" s="13">
        <f>REITORIA_SEMS!K5-REITORIA_SEMS!L5+REITORIA_MUSEU!K5-REITORIA_MUSEU!L5+CAV!K5-CAV!L5+CCT!K5-CCT!L5+CEAD!K5-CEAD!L5+CEART!K5-CEART!L5+CEAVI!K5-CEAVI!L5+CEFID!K5-CEFID!L5+CEO!K5-CEO!L5+CEPLAN!K5-CEPLAN!L5+CERES!K5-CERES!L5+CESFI!K5-CESFI!L5+CESMO!K5-CESMO!L5+ESAG!K5-ESAG!L5+FAED!K5-FAED!L5</f>
        <v>0</v>
      </c>
      <c r="M5" s="15">
        <f t="shared" ref="M5:M45" si="0">K5-L5</f>
        <v>42</v>
      </c>
      <c r="N5" s="16">
        <f t="shared" ref="N5:N45" si="1">J5*K5</f>
        <v>69370.14</v>
      </c>
      <c r="O5" s="16">
        <f t="shared" ref="O5:O45" si="2">J5*L5</f>
        <v>0</v>
      </c>
    </row>
    <row r="6" spans="1:15" ht="35.1" customHeight="1" x14ac:dyDescent="0.25">
      <c r="A6" s="39">
        <v>3</v>
      </c>
      <c r="B6" s="39">
        <v>3</v>
      </c>
      <c r="C6" s="37" t="s">
        <v>67</v>
      </c>
      <c r="D6" s="36" t="s">
        <v>74</v>
      </c>
      <c r="E6" s="37" t="s">
        <v>75</v>
      </c>
      <c r="F6" s="37" t="s">
        <v>23</v>
      </c>
      <c r="G6" s="37" t="s">
        <v>76</v>
      </c>
      <c r="H6" s="37" t="s">
        <v>6</v>
      </c>
      <c r="I6" s="37" t="s">
        <v>7</v>
      </c>
      <c r="J6" s="38">
        <v>1802</v>
      </c>
      <c r="K6" s="14">
        <f>REITORIA_SEMS!K6+REITORIA_MUSEU!K6+CAV!K6+CCT!K6+CEAD!K6+CEART!K6+CEAVI!K6+CEFID!K6+CEO!K6+CEPLAN!K6+CERES!K6+CESFI!K6+CESMO!K6+ESAG!K6+FAED!K6</f>
        <v>28</v>
      </c>
      <c r="L6" s="13">
        <f>REITORIA_SEMS!K6-REITORIA_SEMS!L6+REITORIA_MUSEU!K6-REITORIA_MUSEU!L6+CAV!K6-CAV!L6+CCT!K6-CCT!L6+CEAD!K6-CEAD!L6+CEART!K6-CEART!L6+CEAVI!K6-CEAVI!L6+CEFID!K6-CEFID!L6+CEO!K6-CEO!L6+CEPLAN!K6-CEPLAN!L6+CERES!K6-CERES!L6+CESFI!K6-CESFI!L6+CESMO!K6-CESMO!L6+ESAG!K6-ESAG!L6+FAED!K6-FAED!L6</f>
        <v>0</v>
      </c>
      <c r="M6" s="15">
        <f t="shared" si="0"/>
        <v>28</v>
      </c>
      <c r="N6" s="16">
        <f t="shared" si="1"/>
        <v>50456</v>
      </c>
      <c r="O6" s="16">
        <f t="shared" si="2"/>
        <v>0</v>
      </c>
    </row>
    <row r="7" spans="1:15" ht="35.1" customHeight="1" x14ac:dyDescent="0.25">
      <c r="A7" s="46">
        <v>4</v>
      </c>
      <c r="B7" s="46">
        <v>4</v>
      </c>
      <c r="C7" s="47" t="s">
        <v>71</v>
      </c>
      <c r="D7" s="48" t="s">
        <v>77</v>
      </c>
      <c r="E7" s="47" t="s">
        <v>78</v>
      </c>
      <c r="F7" s="47" t="s">
        <v>23</v>
      </c>
      <c r="G7" s="47" t="s">
        <v>79</v>
      </c>
      <c r="H7" s="47" t="s">
        <v>6</v>
      </c>
      <c r="I7" s="47" t="s">
        <v>7</v>
      </c>
      <c r="J7" s="49">
        <v>1800</v>
      </c>
      <c r="K7" s="14">
        <f>REITORIA_SEMS!K7+REITORIA_MUSEU!K7+CAV!K7+CCT!K7+CEAD!K7+CEART!K7+CEAVI!K7+CEFID!K7+CEO!K7+CEPLAN!K7+CERES!K7+CESFI!K7+CESMO!K7+ESAG!K7+FAED!K7</f>
        <v>45</v>
      </c>
      <c r="L7" s="13">
        <f>REITORIA_SEMS!K7-REITORIA_SEMS!L7+REITORIA_MUSEU!K7-REITORIA_MUSEU!L7+CAV!K7-CAV!L7+CCT!K7-CCT!L7+CEAD!K7-CEAD!L7+CEART!K7-CEART!L7+CEAVI!K7-CEAVI!L7+CEFID!K7-CEFID!L7+CEO!K7-CEO!L7+CEPLAN!K7-CEPLAN!L7+CERES!K7-CERES!L7+CESFI!K7-CESFI!L7+CESMO!K7-CESMO!L7+ESAG!K7-ESAG!L7+FAED!K7-FAED!L7</f>
        <v>0</v>
      </c>
      <c r="M7" s="15">
        <f t="shared" si="0"/>
        <v>45</v>
      </c>
      <c r="N7" s="16">
        <f t="shared" si="1"/>
        <v>81000</v>
      </c>
      <c r="O7" s="16">
        <f t="shared" si="2"/>
        <v>0</v>
      </c>
    </row>
    <row r="8" spans="1:15" ht="35.1" customHeight="1" x14ac:dyDescent="0.25">
      <c r="A8" s="39">
        <v>5</v>
      </c>
      <c r="B8" s="39">
        <v>5</v>
      </c>
      <c r="C8" s="37" t="s">
        <v>67</v>
      </c>
      <c r="D8" s="36" t="s">
        <v>80</v>
      </c>
      <c r="E8" s="37" t="s">
        <v>81</v>
      </c>
      <c r="F8" s="37" t="s">
        <v>23</v>
      </c>
      <c r="G8" s="37" t="s">
        <v>82</v>
      </c>
      <c r="H8" s="37" t="s">
        <v>6</v>
      </c>
      <c r="I8" s="37" t="s">
        <v>7</v>
      </c>
      <c r="J8" s="38">
        <v>2686</v>
      </c>
      <c r="K8" s="14">
        <f>REITORIA_SEMS!K8+REITORIA_MUSEU!K8+CAV!K8+CCT!K8+CEAD!K8+CEART!K8+CEAVI!K8+CEFID!K8+CEO!K8+CEPLAN!K8+CERES!K8+CESFI!K8+CESMO!K8+ESAG!K8+FAED!K8</f>
        <v>40</v>
      </c>
      <c r="L8" s="13">
        <f>REITORIA_SEMS!K8-REITORIA_SEMS!L8+REITORIA_MUSEU!K8-REITORIA_MUSEU!L8+CAV!K8-CAV!L8+CCT!K8-CCT!L8+CEAD!K8-CEAD!L8+CEART!K8-CEART!L8+CEAVI!K8-CEAVI!L8+CEFID!K8-CEFID!L8+CEO!K8-CEO!L8+CEPLAN!K8-CEPLAN!L8+CERES!K8-CERES!L8+CESFI!K8-CESFI!L8+CESMO!K8-CESMO!L8+ESAG!K8-ESAG!L8+FAED!K8-FAED!L8</f>
        <v>0</v>
      </c>
      <c r="M8" s="15">
        <f t="shared" si="0"/>
        <v>40</v>
      </c>
      <c r="N8" s="16">
        <f t="shared" si="1"/>
        <v>107440</v>
      </c>
      <c r="O8" s="16">
        <f t="shared" si="2"/>
        <v>0</v>
      </c>
    </row>
    <row r="9" spans="1:15" ht="35.1" customHeight="1" x14ac:dyDescent="0.25">
      <c r="A9" s="46">
        <v>6</v>
      </c>
      <c r="B9" s="46">
        <v>6</v>
      </c>
      <c r="C9" s="47" t="s">
        <v>71</v>
      </c>
      <c r="D9" s="48" t="s">
        <v>83</v>
      </c>
      <c r="E9" s="47" t="s">
        <v>84</v>
      </c>
      <c r="F9" s="47" t="s">
        <v>23</v>
      </c>
      <c r="G9" s="47" t="s">
        <v>24</v>
      </c>
      <c r="H9" s="47" t="s">
        <v>6</v>
      </c>
      <c r="I9" s="47" t="s">
        <v>7</v>
      </c>
      <c r="J9" s="49">
        <v>2821.51</v>
      </c>
      <c r="K9" s="14">
        <f>REITORIA_SEMS!K9+REITORIA_MUSEU!K9+CAV!K9+CCT!K9+CEAD!K9+CEART!K9+CEAVI!K9+CEFID!K9+CEO!K9+CEPLAN!K9+CERES!K9+CESFI!K9+CESMO!K9+ESAG!K9+FAED!K9</f>
        <v>55</v>
      </c>
      <c r="L9" s="13">
        <f>REITORIA_SEMS!K9-REITORIA_SEMS!L9+REITORIA_MUSEU!K9-REITORIA_MUSEU!L9+CAV!K9-CAV!L9+CCT!K9-CCT!L9+CEAD!K9-CEAD!L9+CEART!K9-CEART!L9+CEAVI!K9-CEAVI!L9+CEFID!K9-CEFID!L9+CEO!K9-CEO!L9+CEPLAN!K9-CEPLAN!L9+CERES!K9-CERES!L9+CESFI!K9-CESFI!L9+CESMO!K9-CESMO!L9+ESAG!K9-ESAG!L9+FAED!K9-FAED!L9</f>
        <v>0</v>
      </c>
      <c r="M9" s="15">
        <f t="shared" si="0"/>
        <v>55</v>
      </c>
      <c r="N9" s="16">
        <f t="shared" si="1"/>
        <v>155183.05000000002</v>
      </c>
      <c r="O9" s="16">
        <f t="shared" si="2"/>
        <v>0</v>
      </c>
    </row>
    <row r="10" spans="1:15" ht="35.1" customHeight="1" x14ac:dyDescent="0.25">
      <c r="A10" s="39">
        <v>7</v>
      </c>
      <c r="B10" s="39">
        <v>7</v>
      </c>
      <c r="C10" s="37" t="s">
        <v>67</v>
      </c>
      <c r="D10" s="36" t="s">
        <v>85</v>
      </c>
      <c r="E10" s="37" t="s">
        <v>86</v>
      </c>
      <c r="F10" s="37" t="s">
        <v>23</v>
      </c>
      <c r="G10" s="37" t="s">
        <v>24</v>
      </c>
      <c r="H10" s="37" t="s">
        <v>6</v>
      </c>
      <c r="I10" s="37" t="s">
        <v>7</v>
      </c>
      <c r="J10" s="38">
        <v>7446</v>
      </c>
      <c r="K10" s="14">
        <f>REITORIA_SEMS!K10+REITORIA_MUSEU!K10+CAV!K10+CCT!K10+CEAD!K10+CEART!K10+CEAVI!K10+CEFID!K10+CEO!K10+CEPLAN!K10+CERES!K10+CESFI!K10+CESMO!K10+ESAG!K10+FAED!K10</f>
        <v>3</v>
      </c>
      <c r="L10" s="13">
        <f>REITORIA_SEMS!K10-REITORIA_SEMS!L10+REITORIA_MUSEU!K10-REITORIA_MUSEU!L10+CAV!K10-CAV!L10+CCT!K10-CCT!L10+CEAD!K10-CEAD!L10+CEART!K10-CEART!L10+CEAVI!K10-CEAVI!L10+CEFID!K10-CEFID!L10+CEO!K10-CEO!L10+CEPLAN!K10-CEPLAN!L10+CERES!K10-CERES!L10+CESFI!K10-CESFI!L10+CESMO!K10-CESMO!L10+ESAG!K10-ESAG!L10+FAED!K10-FAED!L10</f>
        <v>0</v>
      </c>
      <c r="M10" s="15">
        <f t="shared" si="0"/>
        <v>3</v>
      </c>
      <c r="N10" s="16">
        <f t="shared" si="1"/>
        <v>22338</v>
      </c>
      <c r="O10" s="16">
        <f t="shared" si="2"/>
        <v>0</v>
      </c>
    </row>
    <row r="11" spans="1:15" ht="35.1" customHeight="1" x14ac:dyDescent="0.25">
      <c r="A11" s="46">
        <v>8</v>
      </c>
      <c r="B11" s="46">
        <v>8</v>
      </c>
      <c r="C11" s="47" t="s">
        <v>67</v>
      </c>
      <c r="D11" s="48" t="s">
        <v>87</v>
      </c>
      <c r="E11" s="47" t="s">
        <v>86</v>
      </c>
      <c r="F11" s="47" t="s">
        <v>23</v>
      </c>
      <c r="G11" s="47" t="s">
        <v>24</v>
      </c>
      <c r="H11" s="47" t="s">
        <v>6</v>
      </c>
      <c r="I11" s="47" t="s">
        <v>7</v>
      </c>
      <c r="J11" s="49">
        <v>7375</v>
      </c>
      <c r="K11" s="14">
        <f>REITORIA_SEMS!K11+REITORIA_MUSEU!K11+CAV!K11+CCT!K11+CEAD!K11+CEART!K11+CEAVI!K11+CEFID!K11+CEO!K11+CEPLAN!K11+CERES!K11+CESFI!K11+CESMO!K11+ESAG!K11+FAED!K11</f>
        <v>2</v>
      </c>
      <c r="L11" s="13">
        <f>REITORIA_SEMS!K11-REITORIA_SEMS!L11+REITORIA_MUSEU!K11-REITORIA_MUSEU!L11+CAV!K11-CAV!L11+CCT!K11-CCT!L11+CEAD!K11-CEAD!L11+CEART!K11-CEART!L11+CEAVI!K11-CEAVI!L11+CEFID!K11-CEFID!L11+CEO!K11-CEO!L11+CEPLAN!K11-CEPLAN!L11+CERES!K11-CERES!L11+CESFI!K11-CESFI!L11+CESMO!K11-CESMO!L11+ESAG!K11-ESAG!L11+FAED!K11-FAED!L11</f>
        <v>0</v>
      </c>
      <c r="M11" s="15">
        <f t="shared" si="0"/>
        <v>2</v>
      </c>
      <c r="N11" s="16">
        <f t="shared" si="1"/>
        <v>14750</v>
      </c>
      <c r="O11" s="16">
        <f t="shared" si="2"/>
        <v>0</v>
      </c>
    </row>
    <row r="12" spans="1:15" ht="35.1" customHeight="1" x14ac:dyDescent="0.25">
      <c r="A12" s="39">
        <v>9</v>
      </c>
      <c r="B12" s="39">
        <v>9</v>
      </c>
      <c r="C12" s="37" t="s">
        <v>88</v>
      </c>
      <c r="D12" s="36" t="s">
        <v>89</v>
      </c>
      <c r="E12" s="37" t="s">
        <v>90</v>
      </c>
      <c r="F12" s="37" t="s">
        <v>23</v>
      </c>
      <c r="G12" s="37" t="s">
        <v>25</v>
      </c>
      <c r="H12" s="37" t="s">
        <v>6</v>
      </c>
      <c r="I12" s="37" t="s">
        <v>7</v>
      </c>
      <c r="J12" s="38">
        <v>6213.51</v>
      </c>
      <c r="K12" s="14">
        <f>REITORIA_SEMS!K12+REITORIA_MUSEU!K12+CAV!K12+CCT!K12+CEAD!K12+CEART!K12+CEAVI!K12+CEFID!K12+CEO!K12+CEPLAN!K12+CERES!K12+CESFI!K12+CESMO!K12+ESAG!K12+FAED!K12</f>
        <v>15</v>
      </c>
      <c r="L12" s="13">
        <f>REITORIA_SEMS!K12-REITORIA_SEMS!L12+REITORIA_MUSEU!K12-REITORIA_MUSEU!L12+CAV!K12-CAV!L12+CCT!K12-CCT!L12+CEAD!K12-CEAD!L12+CEART!K12-CEART!L12+CEAVI!K12-CEAVI!L12+CEFID!K12-CEFID!L12+CEO!K12-CEO!L12+CEPLAN!K12-CEPLAN!L12+CERES!K12-CERES!L12+CESFI!K12-CESFI!L12+CESMO!K12-CESMO!L12+ESAG!K12-ESAG!L12+FAED!K12-FAED!L12</f>
        <v>0</v>
      </c>
      <c r="M12" s="15">
        <f t="shared" si="0"/>
        <v>15</v>
      </c>
      <c r="N12" s="16">
        <f t="shared" si="1"/>
        <v>93202.650000000009</v>
      </c>
      <c r="O12" s="16">
        <f t="shared" si="2"/>
        <v>0</v>
      </c>
    </row>
    <row r="13" spans="1:15" ht="35.1" customHeight="1" x14ac:dyDescent="0.25">
      <c r="A13" s="46">
        <v>10</v>
      </c>
      <c r="B13" s="46">
        <v>10</v>
      </c>
      <c r="C13" s="47" t="s">
        <v>67</v>
      </c>
      <c r="D13" s="48" t="s">
        <v>91</v>
      </c>
      <c r="E13" s="47" t="s">
        <v>92</v>
      </c>
      <c r="F13" s="47" t="s">
        <v>23</v>
      </c>
      <c r="G13" s="47" t="s">
        <v>25</v>
      </c>
      <c r="H13" s="47" t="s">
        <v>6</v>
      </c>
      <c r="I13" s="47" t="s">
        <v>7</v>
      </c>
      <c r="J13" s="49">
        <v>6689.61</v>
      </c>
      <c r="K13" s="14">
        <f>REITORIA_SEMS!K13+REITORIA_MUSEU!K13+CAV!K13+CCT!K13+CEAD!K13+CEART!K13+CEAVI!K13+CEFID!K13+CEO!K13+CEPLAN!K13+CERES!K13+CESFI!K13+CESMO!K13+ESAG!K13+FAED!K13</f>
        <v>26</v>
      </c>
      <c r="L13" s="13">
        <f>REITORIA_SEMS!K13-REITORIA_SEMS!L13+REITORIA_MUSEU!K13-REITORIA_MUSEU!L13+CAV!K13-CAV!L13+CCT!K13-CCT!L13+CEAD!K13-CEAD!L13+CEART!K13-CEART!L13+CEAVI!K13-CEAVI!L13+CEFID!K13-CEFID!L13+CEO!K13-CEO!L13+CEPLAN!K13-CEPLAN!L13+CERES!K13-CERES!L13+CESFI!K13-CESFI!L13+CESMO!K13-CESMO!L13+ESAG!K13-ESAG!L13+FAED!K13-FAED!L13</f>
        <v>0</v>
      </c>
      <c r="M13" s="15">
        <f t="shared" si="0"/>
        <v>26</v>
      </c>
      <c r="N13" s="16">
        <f t="shared" si="1"/>
        <v>173929.86</v>
      </c>
      <c r="O13" s="16">
        <f t="shared" si="2"/>
        <v>0</v>
      </c>
    </row>
    <row r="14" spans="1:15" ht="35.1" customHeight="1" x14ac:dyDescent="0.25">
      <c r="A14" s="39">
        <v>11</v>
      </c>
      <c r="B14" s="39">
        <v>11</v>
      </c>
      <c r="C14" s="37" t="s">
        <v>88</v>
      </c>
      <c r="D14" s="36" t="s">
        <v>93</v>
      </c>
      <c r="E14" s="37" t="s">
        <v>94</v>
      </c>
      <c r="F14" s="39" t="s">
        <v>23</v>
      </c>
      <c r="G14" s="37" t="s">
        <v>25</v>
      </c>
      <c r="H14" s="39" t="s">
        <v>6</v>
      </c>
      <c r="I14" s="37" t="s">
        <v>7</v>
      </c>
      <c r="J14" s="38">
        <v>3445.06</v>
      </c>
      <c r="K14" s="14">
        <f>REITORIA_SEMS!K14+REITORIA_MUSEU!K14+CAV!K14+CCT!K14+CEAD!K14+CEART!K14+CEAVI!K14+CEFID!K14+CEO!K14+CEPLAN!K14+CERES!K14+CESFI!K14+CESMO!K14+ESAG!K14+FAED!K14</f>
        <v>44</v>
      </c>
      <c r="L14" s="13">
        <f>REITORIA_SEMS!K14-REITORIA_SEMS!L14+REITORIA_MUSEU!K14-REITORIA_MUSEU!L14+CAV!K14-CAV!L14+CCT!K14-CCT!L14+CEAD!K14-CEAD!L14+CEART!K14-CEART!L14+CEAVI!K14-CEAVI!L14+CEFID!K14-CEFID!L14+CEO!K14-CEO!L14+CEPLAN!K14-CEPLAN!L14+CERES!K14-CERES!L14+CESFI!K14-CESFI!L14+CESMO!K14-CESMO!L14+ESAG!K14-ESAG!L14+FAED!K14-FAED!L14</f>
        <v>0</v>
      </c>
      <c r="M14" s="15">
        <f t="shared" si="0"/>
        <v>44</v>
      </c>
      <c r="N14" s="16">
        <f t="shared" si="1"/>
        <v>151582.63999999998</v>
      </c>
      <c r="O14" s="16">
        <f t="shared" si="2"/>
        <v>0</v>
      </c>
    </row>
    <row r="15" spans="1:15" ht="35.1" customHeight="1" x14ac:dyDescent="0.25">
      <c r="A15" s="46">
        <v>12</v>
      </c>
      <c r="B15" s="46">
        <v>12</v>
      </c>
      <c r="C15" s="47" t="s">
        <v>88</v>
      </c>
      <c r="D15" s="48" t="s">
        <v>95</v>
      </c>
      <c r="E15" s="47" t="s">
        <v>96</v>
      </c>
      <c r="F15" s="46" t="s">
        <v>23</v>
      </c>
      <c r="G15" s="46" t="s">
        <v>25</v>
      </c>
      <c r="H15" s="46" t="s">
        <v>6</v>
      </c>
      <c r="I15" s="47" t="s">
        <v>7</v>
      </c>
      <c r="J15" s="49">
        <v>3617.48</v>
      </c>
      <c r="K15" s="14">
        <f>REITORIA_SEMS!K15+REITORIA_MUSEU!K15+CAV!K15+CCT!K15+CEAD!K15+CEART!K15+CEAVI!K15+CEFID!K15+CEO!K15+CEPLAN!K15+CERES!K15+CESFI!K15+CESMO!K15+ESAG!K15+FAED!K15</f>
        <v>29</v>
      </c>
      <c r="L15" s="13">
        <f>REITORIA_SEMS!K15-REITORIA_SEMS!L15+REITORIA_MUSEU!K15-REITORIA_MUSEU!L15+CAV!K15-CAV!L15+CCT!K15-CCT!L15+CEAD!K15-CEAD!L15+CEART!K15-CEART!L15+CEAVI!K15-CEAVI!L15+CEFID!K15-CEFID!L15+CEO!K15-CEO!L15+CEPLAN!K15-CEPLAN!L15+CERES!K15-CERES!L15+CESFI!K15-CESFI!L15+CESMO!K15-CESMO!L15+ESAG!K15-ESAG!L15+FAED!K15-FAED!L15</f>
        <v>0</v>
      </c>
      <c r="M15" s="15">
        <f t="shared" si="0"/>
        <v>29</v>
      </c>
      <c r="N15" s="16">
        <f t="shared" si="1"/>
        <v>104906.92</v>
      </c>
      <c r="O15" s="16">
        <f t="shared" si="2"/>
        <v>0</v>
      </c>
    </row>
    <row r="16" spans="1:15" ht="35.1" customHeight="1" x14ac:dyDescent="0.25">
      <c r="A16" s="39">
        <v>13</v>
      </c>
      <c r="B16" s="39">
        <v>13</v>
      </c>
      <c r="C16" s="37" t="s">
        <v>97</v>
      </c>
      <c r="D16" s="36" t="s">
        <v>98</v>
      </c>
      <c r="E16" s="37" t="s">
        <v>99</v>
      </c>
      <c r="F16" s="39" t="s">
        <v>23</v>
      </c>
      <c r="G16" s="39" t="s">
        <v>25</v>
      </c>
      <c r="H16" s="39" t="s">
        <v>6</v>
      </c>
      <c r="I16" s="37" t="s">
        <v>7</v>
      </c>
      <c r="J16" s="38">
        <v>7453.33</v>
      </c>
      <c r="K16" s="14">
        <f>REITORIA_SEMS!K16+REITORIA_MUSEU!K16+CAV!K16+CCT!K16+CEAD!K16+CEART!K16+CEAVI!K16+CEFID!K16+CEO!K16+CEPLAN!K16+CERES!K16+CESFI!K16+CESMO!K16+ESAG!K16+FAED!K16</f>
        <v>3</v>
      </c>
      <c r="L16" s="13">
        <f>REITORIA_SEMS!K16-REITORIA_SEMS!L16+REITORIA_MUSEU!K16-REITORIA_MUSEU!L16+CAV!K16-CAV!L16+CCT!K16-CCT!L16+CEAD!K16-CEAD!L16+CEART!K16-CEART!L16+CEAVI!K16-CEAVI!L16+CEFID!K16-CEFID!L16+CEO!K16-CEO!L16+CEPLAN!K16-CEPLAN!L16+CERES!K16-CERES!L16+CESFI!K16-CESFI!L16+CESMO!K16-CESMO!L16+ESAG!K16-ESAG!L16+FAED!K16-FAED!L16</f>
        <v>0</v>
      </c>
      <c r="M16" s="15">
        <f t="shared" si="0"/>
        <v>3</v>
      </c>
      <c r="N16" s="16">
        <f t="shared" si="1"/>
        <v>22359.989999999998</v>
      </c>
      <c r="O16" s="16">
        <f t="shared" si="2"/>
        <v>0</v>
      </c>
    </row>
    <row r="17" spans="1:15" ht="35.1" customHeight="1" x14ac:dyDescent="0.25">
      <c r="A17" s="46">
        <v>14</v>
      </c>
      <c r="B17" s="46">
        <v>14</v>
      </c>
      <c r="C17" s="47" t="s">
        <v>97</v>
      </c>
      <c r="D17" s="48" t="s">
        <v>100</v>
      </c>
      <c r="E17" s="47" t="s">
        <v>99</v>
      </c>
      <c r="F17" s="47" t="s">
        <v>23</v>
      </c>
      <c r="G17" s="47" t="s">
        <v>25</v>
      </c>
      <c r="H17" s="47" t="s">
        <v>6</v>
      </c>
      <c r="I17" s="47" t="s">
        <v>7</v>
      </c>
      <c r="J17" s="49">
        <v>9561.2000000000007</v>
      </c>
      <c r="K17" s="14">
        <f>REITORIA_SEMS!K17+REITORIA_MUSEU!K17+CAV!K17+CCT!K17+CEAD!K17+CEART!K17+CEAVI!K17+CEFID!K17+CEO!K17+CEPLAN!K17+CERES!K17+CESFI!K17+CESMO!K17+ESAG!K17+FAED!K17</f>
        <v>5</v>
      </c>
      <c r="L17" s="13">
        <f>REITORIA_SEMS!K17-REITORIA_SEMS!L17+REITORIA_MUSEU!K17-REITORIA_MUSEU!L17+CAV!K17-CAV!L17+CCT!K17-CCT!L17+CEAD!K17-CEAD!L17+CEART!K17-CEART!L17+CEAVI!K17-CEAVI!L17+CEFID!K17-CEFID!L17+CEO!K17-CEO!L17+CEPLAN!K17-CEPLAN!L17+CERES!K17-CERES!L17+CESFI!K17-CESFI!L17+CESMO!K17-CESMO!L17+ESAG!K17-ESAG!L17+FAED!K17-FAED!L17</f>
        <v>0</v>
      </c>
      <c r="M17" s="15">
        <f t="shared" si="0"/>
        <v>5</v>
      </c>
      <c r="N17" s="16">
        <f t="shared" si="1"/>
        <v>47806</v>
      </c>
      <c r="O17" s="16">
        <f t="shared" si="2"/>
        <v>0</v>
      </c>
    </row>
    <row r="18" spans="1:15" ht="35.1" customHeight="1" x14ac:dyDescent="0.25">
      <c r="A18" s="39">
        <v>15</v>
      </c>
      <c r="B18" s="39">
        <v>15</v>
      </c>
      <c r="C18" s="37" t="s">
        <v>67</v>
      </c>
      <c r="D18" s="36" t="s">
        <v>101</v>
      </c>
      <c r="E18" s="37" t="s">
        <v>102</v>
      </c>
      <c r="F18" s="37" t="s">
        <v>23</v>
      </c>
      <c r="G18" s="37" t="s">
        <v>34</v>
      </c>
      <c r="H18" s="37" t="s">
        <v>6</v>
      </c>
      <c r="I18" s="37" t="s">
        <v>7</v>
      </c>
      <c r="J18" s="38">
        <v>7598</v>
      </c>
      <c r="K18" s="14">
        <f>REITORIA_SEMS!K18+REITORIA_MUSEU!K18+CAV!K18+CCT!K18+CEAD!K18+CEART!K18+CEAVI!K18+CEFID!K18+CEO!K18+CEPLAN!K18+CERES!K18+CESFI!K18+CESMO!K18+ESAG!K18+FAED!K18</f>
        <v>9</v>
      </c>
      <c r="L18" s="13">
        <f>REITORIA_SEMS!K18-REITORIA_SEMS!L18+REITORIA_MUSEU!K18-REITORIA_MUSEU!L18+CAV!K18-CAV!L18+CCT!K18-CCT!L18+CEAD!K18-CEAD!L18+CEART!K18-CEART!L18+CEAVI!K18-CEAVI!L18+CEFID!K18-CEFID!L18+CEO!K18-CEO!L18+CEPLAN!K18-CEPLAN!L18+CERES!K18-CERES!L18+CESFI!K18-CESFI!L18+CESMO!K18-CESMO!L18+ESAG!K18-ESAG!L18+FAED!K18-FAED!L18</f>
        <v>0</v>
      </c>
      <c r="M18" s="15">
        <f t="shared" si="0"/>
        <v>9</v>
      </c>
      <c r="N18" s="16">
        <f t="shared" si="1"/>
        <v>68382</v>
      </c>
      <c r="O18" s="16">
        <f t="shared" si="2"/>
        <v>0</v>
      </c>
    </row>
    <row r="19" spans="1:15" ht="35.1" customHeight="1" x14ac:dyDescent="0.25">
      <c r="A19" s="46">
        <v>16</v>
      </c>
      <c r="B19" s="46">
        <v>16</v>
      </c>
      <c r="C19" s="47" t="s">
        <v>88</v>
      </c>
      <c r="D19" s="48" t="s">
        <v>103</v>
      </c>
      <c r="E19" s="47" t="s">
        <v>104</v>
      </c>
      <c r="F19" s="47" t="s">
        <v>23</v>
      </c>
      <c r="G19" s="47" t="s">
        <v>105</v>
      </c>
      <c r="H19" s="47" t="s">
        <v>6</v>
      </c>
      <c r="I19" s="47" t="s">
        <v>7</v>
      </c>
      <c r="J19" s="49">
        <v>4540.34</v>
      </c>
      <c r="K19" s="14">
        <f>REITORIA_SEMS!K19+REITORIA_MUSEU!K19+CAV!K19+CCT!K19+CEAD!K19+CEART!K19+CEAVI!K19+CEFID!K19+CEO!K19+CEPLAN!K19+CERES!K19+CESFI!K19+CESMO!K19+ESAG!K19+FAED!K19</f>
        <v>29</v>
      </c>
      <c r="L19" s="13">
        <f>REITORIA_SEMS!K19-REITORIA_SEMS!L19+REITORIA_MUSEU!K19-REITORIA_MUSEU!L19+CAV!K19-CAV!L19+CCT!K19-CCT!L19+CEAD!K19-CEAD!L19+CEART!K19-CEART!L19+CEAVI!K19-CEAVI!L19+CEFID!K19-CEFID!L19+CEO!K19-CEO!L19+CEPLAN!K19-CEPLAN!L19+CERES!K19-CERES!L19+CESFI!K19-CESFI!L19+CESMO!K19-CESMO!L19+ESAG!K19-ESAG!L19+FAED!K19-FAED!L19</f>
        <v>0</v>
      </c>
      <c r="M19" s="15">
        <f t="shared" si="0"/>
        <v>29</v>
      </c>
      <c r="N19" s="16">
        <f t="shared" si="1"/>
        <v>131669.86000000002</v>
      </c>
      <c r="O19" s="16">
        <f t="shared" si="2"/>
        <v>0</v>
      </c>
    </row>
    <row r="20" spans="1:15" ht="35.1" customHeight="1" x14ac:dyDescent="0.25">
      <c r="A20" s="39">
        <v>17</v>
      </c>
      <c r="B20" s="39">
        <v>17</v>
      </c>
      <c r="C20" s="37" t="s">
        <v>67</v>
      </c>
      <c r="D20" s="40" t="s">
        <v>106</v>
      </c>
      <c r="E20" s="41" t="s">
        <v>107</v>
      </c>
      <c r="F20" s="42" t="s">
        <v>23</v>
      </c>
      <c r="G20" s="42" t="s">
        <v>108</v>
      </c>
      <c r="H20" s="42" t="s">
        <v>6</v>
      </c>
      <c r="I20" s="42" t="s">
        <v>7</v>
      </c>
      <c r="J20" s="38">
        <v>7499</v>
      </c>
      <c r="K20" s="14">
        <f>REITORIA_SEMS!K20+REITORIA_MUSEU!K20+CAV!K20+CCT!K20+CEAD!K20+CEART!K20+CEAVI!K20+CEFID!K20+CEO!K20+CEPLAN!K20+CERES!K20+CESFI!K20+CESMO!K20+ESAG!K20+FAED!K20</f>
        <v>38</v>
      </c>
      <c r="L20" s="13">
        <f>REITORIA_SEMS!K20-REITORIA_SEMS!L20+REITORIA_MUSEU!K20-REITORIA_MUSEU!L20+CAV!K20-CAV!L20+CCT!K20-CCT!L20+CEAD!K20-CEAD!L20+CEART!K20-CEART!L20+CEAVI!K20-CEAVI!L20+CEFID!K20-CEFID!L20+CEO!K20-CEO!L20+CEPLAN!K20-CEPLAN!L20+CERES!K20-CERES!L20+CESFI!K20-CESFI!L20+CESMO!K20-CESMO!L20+ESAG!K20-ESAG!L20+FAED!K20-FAED!L20</f>
        <v>0</v>
      </c>
      <c r="M20" s="15">
        <f t="shared" si="0"/>
        <v>38</v>
      </c>
      <c r="N20" s="16">
        <f t="shared" si="1"/>
        <v>284962</v>
      </c>
      <c r="O20" s="16">
        <f t="shared" si="2"/>
        <v>0</v>
      </c>
    </row>
    <row r="21" spans="1:15" ht="35.1" customHeight="1" x14ac:dyDescent="0.25">
      <c r="A21" s="46">
        <v>18</v>
      </c>
      <c r="B21" s="46">
        <v>18</v>
      </c>
      <c r="C21" s="47" t="s">
        <v>109</v>
      </c>
      <c r="D21" s="48" t="s">
        <v>110</v>
      </c>
      <c r="E21" s="50" t="s">
        <v>111</v>
      </c>
      <c r="F21" s="51" t="s">
        <v>23</v>
      </c>
      <c r="G21" s="46" t="s">
        <v>112</v>
      </c>
      <c r="H21" s="46" t="s">
        <v>6</v>
      </c>
      <c r="I21" s="46" t="s">
        <v>7</v>
      </c>
      <c r="J21" s="49">
        <v>9553.2000000000007</v>
      </c>
      <c r="K21" s="14">
        <f>REITORIA_SEMS!K21+REITORIA_MUSEU!K21+CAV!K21+CCT!K21+CEAD!K21+CEART!K21+CEAVI!K21+CEFID!K21+CEO!K21+CEPLAN!K21+CERES!K21+CESFI!K21+CESMO!K21+ESAG!K21+FAED!K21</f>
        <v>48</v>
      </c>
      <c r="L21" s="13">
        <f>REITORIA_SEMS!K21-REITORIA_SEMS!L21+REITORIA_MUSEU!K21-REITORIA_MUSEU!L21+CAV!K21-CAV!L21+CCT!K21-CCT!L21+CEAD!K21-CEAD!L21+CEART!K21-CEART!L21+CEAVI!K21-CEAVI!L21+CEFID!K21-CEFID!L21+CEO!K21-CEO!L21+CEPLAN!K21-CEPLAN!L21+CERES!K21-CERES!L21+CESFI!K21-CESFI!L21+CESMO!K21-CESMO!L21+ESAG!K21-ESAG!L21+FAED!K21-FAED!L21</f>
        <v>0</v>
      </c>
      <c r="M21" s="15">
        <f t="shared" si="0"/>
        <v>48</v>
      </c>
      <c r="N21" s="16">
        <f t="shared" si="1"/>
        <v>458553.60000000003</v>
      </c>
      <c r="O21" s="16">
        <f t="shared" si="2"/>
        <v>0</v>
      </c>
    </row>
    <row r="22" spans="1:15" ht="35.1" customHeight="1" x14ac:dyDescent="0.25">
      <c r="A22" s="39">
        <v>19</v>
      </c>
      <c r="B22" s="39">
        <v>19</v>
      </c>
      <c r="C22" s="37" t="s">
        <v>67</v>
      </c>
      <c r="D22" s="36" t="s">
        <v>113</v>
      </c>
      <c r="E22" s="43" t="s">
        <v>114</v>
      </c>
      <c r="F22" s="45" t="s">
        <v>23</v>
      </c>
      <c r="G22" s="39" t="s">
        <v>112</v>
      </c>
      <c r="H22" s="39" t="s">
        <v>6</v>
      </c>
      <c r="I22" s="39" t="s">
        <v>7</v>
      </c>
      <c r="J22" s="38">
        <v>8608</v>
      </c>
      <c r="K22" s="14">
        <f>REITORIA_SEMS!K22+REITORIA_MUSEU!K22+CAV!K22+CCT!K22+CEAD!K22+CEART!K22+CEAVI!K22+CEFID!K22+CEO!K22+CEPLAN!K22+CERES!K22+CESFI!K22+CESMO!K22+ESAG!K22+FAED!K22</f>
        <v>23</v>
      </c>
      <c r="L22" s="13">
        <f>REITORIA_SEMS!K22-REITORIA_SEMS!L22+REITORIA_MUSEU!K22-REITORIA_MUSEU!L22+CAV!K22-CAV!L22+CCT!K22-CCT!L22+CEAD!K22-CEAD!L22+CEART!K22-CEART!L22+CEAVI!K22-CEAVI!L22+CEFID!K22-CEFID!L22+CEO!K22-CEO!L22+CEPLAN!K22-CEPLAN!L22+CERES!K22-CERES!L22+CESFI!K22-CESFI!L22+CESMO!K22-CESMO!L22+ESAG!K22-ESAG!L22+FAED!K22-FAED!L22</f>
        <v>0</v>
      </c>
      <c r="M22" s="15">
        <f t="shared" si="0"/>
        <v>23</v>
      </c>
      <c r="N22" s="16">
        <f t="shared" si="1"/>
        <v>197984</v>
      </c>
      <c r="O22" s="16">
        <f t="shared" si="2"/>
        <v>0</v>
      </c>
    </row>
    <row r="23" spans="1:15" ht="35.1" customHeight="1" x14ac:dyDescent="0.25">
      <c r="A23" s="46">
        <v>20</v>
      </c>
      <c r="B23" s="46">
        <v>20</v>
      </c>
      <c r="C23" s="47" t="s">
        <v>67</v>
      </c>
      <c r="D23" s="48" t="s">
        <v>115</v>
      </c>
      <c r="E23" s="50" t="s">
        <v>116</v>
      </c>
      <c r="F23" s="52" t="s">
        <v>23</v>
      </c>
      <c r="G23" s="46" t="s">
        <v>117</v>
      </c>
      <c r="H23" s="46" t="s">
        <v>6</v>
      </c>
      <c r="I23" s="46" t="s">
        <v>7</v>
      </c>
      <c r="J23" s="49">
        <v>10488</v>
      </c>
      <c r="K23" s="14">
        <f>REITORIA_SEMS!K23+REITORIA_MUSEU!K23+CAV!K23+CCT!K23+CEAD!K23+CEART!K23+CEAVI!K23+CEFID!K23+CEO!K23+CEPLAN!K23+CERES!K23+CESFI!K23+CESMO!K23+ESAG!K23+FAED!K23</f>
        <v>25</v>
      </c>
      <c r="L23" s="13">
        <f>REITORIA_SEMS!K23-REITORIA_SEMS!L23+REITORIA_MUSEU!K23-REITORIA_MUSEU!L23+CAV!K23-CAV!L23+CCT!K23-CCT!L23+CEAD!K23-CEAD!L23+CEART!K23-CEART!L23+CEAVI!K23-CEAVI!L23+CEFID!K23-CEFID!L23+CEO!K23-CEO!L23+CEPLAN!K23-CEPLAN!L23+CERES!K23-CERES!L23+CESFI!K23-CESFI!L23+CESMO!K23-CESMO!L23+ESAG!K23-ESAG!L23+FAED!K23-FAED!L23</f>
        <v>0</v>
      </c>
      <c r="M23" s="15">
        <f t="shared" si="0"/>
        <v>25</v>
      </c>
      <c r="N23" s="16">
        <f t="shared" si="1"/>
        <v>262200</v>
      </c>
      <c r="O23" s="16">
        <f t="shared" si="2"/>
        <v>0</v>
      </c>
    </row>
    <row r="24" spans="1:15" ht="35.1" customHeight="1" x14ac:dyDescent="0.25">
      <c r="A24" s="39">
        <v>21</v>
      </c>
      <c r="B24" s="39">
        <v>21</v>
      </c>
      <c r="C24" s="37" t="s">
        <v>67</v>
      </c>
      <c r="D24" s="36" t="s">
        <v>118</v>
      </c>
      <c r="E24" s="43" t="s">
        <v>119</v>
      </c>
      <c r="F24" s="45" t="s">
        <v>23</v>
      </c>
      <c r="G24" s="39" t="s">
        <v>120</v>
      </c>
      <c r="H24" s="39" t="s">
        <v>6</v>
      </c>
      <c r="I24" s="39" t="s">
        <v>7</v>
      </c>
      <c r="J24" s="38">
        <v>10968</v>
      </c>
      <c r="K24" s="14">
        <f>REITORIA_SEMS!K24+REITORIA_MUSEU!K24+CAV!K24+CCT!K24+CEAD!K24+CEART!K24+CEAVI!K24+CEFID!K24+CEO!K24+CEPLAN!K24+CERES!K24+CESFI!K24+CESMO!K24+ESAG!K24+FAED!K24</f>
        <v>21</v>
      </c>
      <c r="L24" s="13">
        <f>REITORIA_SEMS!K24-REITORIA_SEMS!L24+REITORIA_MUSEU!K24-REITORIA_MUSEU!L24+CAV!K24-CAV!L24+CCT!K24-CCT!L24+CEAD!K24-CEAD!L24+CEART!K24-CEART!L24+CEAVI!K24-CEAVI!L24+CEFID!K24-CEFID!L24+CEO!K24-CEO!L24+CEPLAN!K24-CEPLAN!L24+CERES!K24-CERES!L24+CESFI!K24-CESFI!L24+CESMO!K24-CESMO!L24+ESAG!K24-ESAG!L24+FAED!K24-FAED!L24</f>
        <v>0</v>
      </c>
      <c r="M24" s="15">
        <f t="shared" si="0"/>
        <v>21</v>
      </c>
      <c r="N24" s="16">
        <f t="shared" si="1"/>
        <v>230328</v>
      </c>
      <c r="O24" s="16">
        <f t="shared" si="2"/>
        <v>0</v>
      </c>
    </row>
    <row r="25" spans="1:15" ht="35.1" customHeight="1" x14ac:dyDescent="0.25">
      <c r="A25" s="46">
        <v>22</v>
      </c>
      <c r="B25" s="46">
        <v>22</v>
      </c>
      <c r="C25" s="47" t="s">
        <v>35</v>
      </c>
      <c r="D25" s="48" t="s">
        <v>121</v>
      </c>
      <c r="E25" s="50" t="s">
        <v>122</v>
      </c>
      <c r="F25" s="52" t="s">
        <v>23</v>
      </c>
      <c r="G25" s="46" t="s">
        <v>123</v>
      </c>
      <c r="H25" s="46" t="s">
        <v>6</v>
      </c>
      <c r="I25" s="46" t="s">
        <v>7</v>
      </c>
      <c r="J25" s="49">
        <v>13446</v>
      </c>
      <c r="K25" s="14">
        <f>REITORIA_SEMS!K25+REITORIA_MUSEU!K25+CAV!K25+CCT!K25+CEAD!K25+CEART!K25+CEAVI!K25+CEFID!K25+CEO!K25+CEPLAN!K25+CERES!K25+CESFI!K25+CESMO!K25+ESAG!K25+FAED!K25</f>
        <v>40</v>
      </c>
      <c r="L25" s="13">
        <f>REITORIA_SEMS!K25-REITORIA_SEMS!L25+REITORIA_MUSEU!K25-REITORIA_MUSEU!L25+CAV!K25-CAV!L25+CCT!K25-CCT!L25+CEAD!K25-CEAD!L25+CEART!K25-CEART!L25+CEAVI!K25-CEAVI!L25+CEFID!K25-CEFID!L25+CEO!K25-CEO!L25+CEPLAN!K25-CEPLAN!L25+CERES!K25-CERES!L25+CESFI!K25-CESFI!L25+CESMO!K25-CESMO!L25+ESAG!K25-ESAG!L25+FAED!K25-FAED!L25</f>
        <v>0</v>
      </c>
      <c r="M25" s="15">
        <f t="shared" si="0"/>
        <v>40</v>
      </c>
      <c r="N25" s="16">
        <f t="shared" si="1"/>
        <v>537840</v>
      </c>
      <c r="O25" s="16">
        <f t="shared" si="2"/>
        <v>0</v>
      </c>
    </row>
    <row r="26" spans="1:15" ht="35.1" customHeight="1" x14ac:dyDescent="0.25">
      <c r="A26" s="39">
        <v>23</v>
      </c>
      <c r="B26" s="39">
        <v>23</v>
      </c>
      <c r="C26" s="37" t="s">
        <v>124</v>
      </c>
      <c r="D26" s="36" t="s">
        <v>125</v>
      </c>
      <c r="E26" s="43" t="s">
        <v>126</v>
      </c>
      <c r="F26" s="45" t="s">
        <v>23</v>
      </c>
      <c r="G26" s="39" t="s">
        <v>120</v>
      </c>
      <c r="H26" s="39" t="s">
        <v>6</v>
      </c>
      <c r="I26" s="39" t="s">
        <v>7</v>
      </c>
      <c r="J26" s="38">
        <v>11764.7</v>
      </c>
      <c r="K26" s="14">
        <f>REITORIA_SEMS!K26+REITORIA_MUSEU!K26+CAV!K26+CCT!K26+CEAD!K26+CEART!K26+CEAVI!K26+CEFID!K26+CEO!K26+CEPLAN!K26+CERES!K26+CESFI!K26+CESMO!K26+ESAG!K26+FAED!K26</f>
        <v>17</v>
      </c>
      <c r="L26" s="13">
        <f>REITORIA_SEMS!K26-REITORIA_SEMS!L26+REITORIA_MUSEU!K26-REITORIA_MUSEU!L26+CAV!K26-CAV!L26+CCT!K26-CCT!L26+CEAD!K26-CEAD!L26+CEART!K26-CEART!L26+CEAVI!K26-CEAVI!L26+CEFID!K26-CEFID!L26+CEO!K26-CEO!L26+CEPLAN!K26-CEPLAN!L26+CERES!K26-CERES!L26+CESFI!K26-CESFI!L26+CESMO!K26-CESMO!L26+ESAG!K26-ESAG!L26+FAED!K26-FAED!L26</f>
        <v>0</v>
      </c>
      <c r="M26" s="15">
        <f t="shared" si="0"/>
        <v>17</v>
      </c>
      <c r="N26" s="16">
        <f t="shared" si="1"/>
        <v>199999.90000000002</v>
      </c>
      <c r="O26" s="16">
        <f t="shared" si="2"/>
        <v>0</v>
      </c>
    </row>
    <row r="27" spans="1:15" ht="35.1" customHeight="1" x14ac:dyDescent="0.25">
      <c r="A27" s="46">
        <v>24</v>
      </c>
      <c r="B27" s="46">
        <v>24</v>
      </c>
      <c r="C27" s="47" t="s">
        <v>35</v>
      </c>
      <c r="D27" s="48" t="s">
        <v>127</v>
      </c>
      <c r="E27" s="50" t="s">
        <v>128</v>
      </c>
      <c r="F27" s="52" t="s">
        <v>23</v>
      </c>
      <c r="G27" s="46" t="s">
        <v>129</v>
      </c>
      <c r="H27" s="46" t="s">
        <v>64</v>
      </c>
      <c r="I27" s="46" t="s">
        <v>7</v>
      </c>
      <c r="J27" s="49">
        <v>13333.33</v>
      </c>
      <c r="K27" s="14">
        <f>REITORIA_SEMS!K27+REITORIA_MUSEU!K27+CAV!K27+CCT!K27+CEAD!K27+CEART!K27+CEAVI!K27+CEFID!K27+CEO!K27+CEPLAN!K27+CERES!K27+CESFI!K27+CESMO!K27+ESAG!K27+FAED!K27</f>
        <v>3</v>
      </c>
      <c r="L27" s="13">
        <f>REITORIA_SEMS!K27-REITORIA_SEMS!L27+REITORIA_MUSEU!K27-REITORIA_MUSEU!L27+CAV!K27-CAV!L27+CCT!K27-CCT!L27+CEAD!K27-CEAD!L27+CEART!K27-CEART!L27+CEAVI!K27-CEAVI!L27+CEFID!K27-CEFID!L27+CEO!K27-CEO!L27+CEPLAN!K27-CEPLAN!L27+CERES!K27-CERES!L27+CESFI!K27-CESFI!L27+CESMO!K27-CESMO!L27+ESAG!K27-ESAG!L27+FAED!K27-FAED!L27</f>
        <v>0</v>
      </c>
      <c r="M27" s="15">
        <f t="shared" si="0"/>
        <v>3</v>
      </c>
      <c r="N27" s="16">
        <f t="shared" si="1"/>
        <v>39999.99</v>
      </c>
      <c r="O27" s="16">
        <f t="shared" si="2"/>
        <v>0</v>
      </c>
    </row>
    <row r="28" spans="1:15" ht="35.1" customHeight="1" x14ac:dyDescent="0.25">
      <c r="A28" s="39">
        <v>25</v>
      </c>
      <c r="B28" s="39">
        <v>25</v>
      </c>
      <c r="C28" s="37" t="s">
        <v>130</v>
      </c>
      <c r="D28" s="36" t="s">
        <v>131</v>
      </c>
      <c r="E28" s="43" t="s">
        <v>132</v>
      </c>
      <c r="F28" s="45" t="s">
        <v>27</v>
      </c>
      <c r="G28" s="39" t="s">
        <v>28</v>
      </c>
      <c r="H28" s="39" t="s">
        <v>6</v>
      </c>
      <c r="I28" s="39" t="s">
        <v>29</v>
      </c>
      <c r="J28" s="38">
        <v>1320</v>
      </c>
      <c r="K28" s="14">
        <f>REITORIA_SEMS!K28+REITORIA_MUSEU!K28+CAV!K28+CCT!K28+CEAD!K28+CEART!K28+CEAVI!K28+CEFID!K28+CEO!K28+CEPLAN!K28+CERES!K28+CESFI!K28+CESMO!K28+ESAG!K28+FAED!K28</f>
        <v>61</v>
      </c>
      <c r="L28" s="13">
        <f>REITORIA_SEMS!K28-REITORIA_SEMS!L28+REITORIA_MUSEU!K28-REITORIA_MUSEU!L28+CAV!K28-CAV!L28+CCT!K28-CCT!L28+CEAD!K28-CEAD!L28+CEART!K28-CEART!L28+CEAVI!K28-CEAVI!L28+CEFID!K28-CEFID!L28+CEO!K28-CEO!L28+CEPLAN!K28-CEPLAN!L28+CERES!K28-CERES!L28+CESFI!K28-CESFI!L28+CESMO!K28-CESMO!L28+ESAG!K28-ESAG!L28+FAED!K28-FAED!L28</f>
        <v>0</v>
      </c>
      <c r="M28" s="15">
        <f t="shared" si="0"/>
        <v>61</v>
      </c>
      <c r="N28" s="16">
        <f t="shared" si="1"/>
        <v>80520</v>
      </c>
      <c r="O28" s="16">
        <f t="shared" si="2"/>
        <v>0</v>
      </c>
    </row>
    <row r="29" spans="1:15" ht="35.1" customHeight="1" x14ac:dyDescent="0.25">
      <c r="A29" s="46">
        <v>26</v>
      </c>
      <c r="B29" s="46">
        <v>26</v>
      </c>
      <c r="C29" s="47" t="s">
        <v>124</v>
      </c>
      <c r="D29" s="48" t="s">
        <v>15</v>
      </c>
      <c r="E29" s="50" t="s">
        <v>133</v>
      </c>
      <c r="F29" s="52" t="s">
        <v>26</v>
      </c>
      <c r="G29" s="46" t="s">
        <v>134</v>
      </c>
      <c r="H29" s="46" t="s">
        <v>6</v>
      </c>
      <c r="I29" s="46" t="s">
        <v>7</v>
      </c>
      <c r="J29" s="49">
        <v>650</v>
      </c>
      <c r="K29" s="14">
        <f>REITORIA_SEMS!K29+REITORIA_MUSEU!K29+CAV!K29+CCT!K29+CEAD!K29+CEART!K29+CEAVI!K29+CEFID!K29+CEO!K29+CEPLAN!K29+CERES!K29+CESFI!K29+CESMO!K29+ESAG!K29+FAED!K29</f>
        <v>36</v>
      </c>
      <c r="L29" s="13">
        <f>REITORIA_SEMS!K29-REITORIA_SEMS!L29+REITORIA_MUSEU!K29-REITORIA_MUSEU!L29+CAV!K29-CAV!L29+CCT!K29-CCT!L29+CEAD!K29-CEAD!L29+CEART!K29-CEART!L29+CEAVI!K29-CEAVI!L29+CEFID!K29-CEFID!L29+CEO!K29-CEO!L29+CEPLAN!K29-CEPLAN!L29+CERES!K29-CERES!L29+CESFI!K29-CESFI!L29+CESMO!K29-CESMO!L29+ESAG!K29-ESAG!L29+FAED!K29-FAED!L29</f>
        <v>0</v>
      </c>
      <c r="M29" s="15">
        <f t="shared" si="0"/>
        <v>36</v>
      </c>
      <c r="N29" s="16">
        <f t="shared" si="1"/>
        <v>23400</v>
      </c>
      <c r="O29" s="16">
        <f t="shared" si="2"/>
        <v>0</v>
      </c>
    </row>
    <row r="30" spans="1:15" ht="35.1" customHeight="1" x14ac:dyDescent="0.25">
      <c r="A30" s="39">
        <v>27</v>
      </c>
      <c r="B30" s="39">
        <v>27</v>
      </c>
      <c r="C30" s="37" t="s">
        <v>135</v>
      </c>
      <c r="D30" s="36" t="s">
        <v>136</v>
      </c>
      <c r="E30" s="43" t="s">
        <v>137</v>
      </c>
      <c r="F30" s="45" t="s">
        <v>31</v>
      </c>
      <c r="G30" s="39" t="s">
        <v>32</v>
      </c>
      <c r="H30" s="39" t="s">
        <v>9</v>
      </c>
      <c r="I30" s="39" t="s">
        <v>29</v>
      </c>
      <c r="J30" s="38">
        <v>39.78</v>
      </c>
      <c r="K30" s="14">
        <f>REITORIA_SEMS!K30+REITORIA_MUSEU!K30+CAV!K30+CCT!K30+CEAD!K30+CEART!K30+CEAVI!K30+CEFID!K30+CEO!K30+CEPLAN!K30+CERES!K30+CESFI!K30+CESMO!K30+ESAG!K30+FAED!K30</f>
        <v>103</v>
      </c>
      <c r="L30" s="13">
        <f>REITORIA_SEMS!K30-REITORIA_SEMS!L30+REITORIA_MUSEU!K30-REITORIA_MUSEU!L30+CAV!K30-CAV!L30+CCT!K30-CCT!L30+CEAD!K30-CEAD!L30+CEART!K30-CEART!L30+CEAVI!K30-CEAVI!L30+CEFID!K30-CEFID!L30+CEO!K30-CEO!L30+CEPLAN!K30-CEPLAN!L30+CERES!K30-CERES!L30+CESFI!K30-CESFI!L30+CESMO!K30-CESMO!L30+ESAG!K30-ESAG!L30+FAED!K30-FAED!L30</f>
        <v>0</v>
      </c>
      <c r="M30" s="15">
        <f t="shared" si="0"/>
        <v>103</v>
      </c>
      <c r="N30" s="16">
        <f t="shared" si="1"/>
        <v>4097.34</v>
      </c>
      <c r="O30" s="16">
        <f t="shared" si="2"/>
        <v>0</v>
      </c>
    </row>
    <row r="31" spans="1:15" ht="35.1" customHeight="1" x14ac:dyDescent="0.25">
      <c r="A31" s="46">
        <v>28</v>
      </c>
      <c r="B31" s="46">
        <v>28</v>
      </c>
      <c r="C31" s="47" t="s">
        <v>138</v>
      </c>
      <c r="D31" s="48" t="s">
        <v>139</v>
      </c>
      <c r="E31" s="50" t="s">
        <v>140</v>
      </c>
      <c r="F31" s="52" t="s">
        <v>141</v>
      </c>
      <c r="G31" s="46" t="s">
        <v>142</v>
      </c>
      <c r="H31" s="46" t="s">
        <v>6</v>
      </c>
      <c r="I31" s="46" t="s">
        <v>7</v>
      </c>
      <c r="J31" s="49">
        <v>2259.91</v>
      </c>
      <c r="K31" s="14">
        <f>REITORIA_SEMS!K31+REITORIA_MUSEU!K31+CAV!K31+CCT!K31+CEAD!K31+CEART!K31+CEAVI!K31+CEFID!K31+CEO!K31+CEPLAN!K31+CERES!K31+CESFI!K31+CESMO!K31+ESAG!K31+FAED!K31</f>
        <v>17</v>
      </c>
      <c r="L31" s="13">
        <f>REITORIA_SEMS!K31-REITORIA_SEMS!L31+REITORIA_MUSEU!K31-REITORIA_MUSEU!L31+CAV!K31-CAV!L31+CCT!K31-CCT!L31+CEAD!K31-CEAD!L31+CEART!K31-CEART!L31+CEAVI!K31-CEAVI!L31+CEFID!K31-CEFID!L31+CEO!K31-CEO!L31+CEPLAN!K31-CEPLAN!L31+CERES!K31-CERES!L31+CESFI!K31-CESFI!L31+CESMO!K31-CESMO!L31+ESAG!K31-ESAG!L31+FAED!K31-FAED!L31</f>
        <v>0</v>
      </c>
      <c r="M31" s="15">
        <f t="shared" si="0"/>
        <v>17</v>
      </c>
      <c r="N31" s="16">
        <f t="shared" si="1"/>
        <v>38418.47</v>
      </c>
      <c r="O31" s="16">
        <f t="shared" si="2"/>
        <v>0</v>
      </c>
    </row>
    <row r="32" spans="1:15" ht="35.1" customHeight="1" x14ac:dyDescent="0.25">
      <c r="A32" s="39">
        <v>29</v>
      </c>
      <c r="B32" s="39">
        <v>29</v>
      </c>
      <c r="C32" s="37" t="s">
        <v>143</v>
      </c>
      <c r="D32" s="36" t="s">
        <v>144</v>
      </c>
      <c r="E32" s="43" t="s">
        <v>145</v>
      </c>
      <c r="F32" s="45" t="s">
        <v>141</v>
      </c>
      <c r="G32" s="39" t="s">
        <v>142</v>
      </c>
      <c r="H32" s="39" t="s">
        <v>6</v>
      </c>
      <c r="I32" s="39" t="s">
        <v>7</v>
      </c>
      <c r="J32" s="38">
        <v>3391.3</v>
      </c>
      <c r="K32" s="14">
        <f>REITORIA_SEMS!K32+REITORIA_MUSEU!K32+CAV!K32+CCT!K32+CEAD!K32+CEART!K32+CEAVI!K32+CEFID!K32+CEO!K32+CEPLAN!K32+CERES!K32+CESFI!K32+CESMO!K32+ESAG!K32+FAED!K32</f>
        <v>23</v>
      </c>
      <c r="L32" s="13">
        <f>REITORIA_SEMS!K32-REITORIA_SEMS!L32+REITORIA_MUSEU!K32-REITORIA_MUSEU!L32+CAV!K32-CAV!L32+CCT!K32-CCT!L32+CEAD!K32-CEAD!L32+CEART!K32-CEART!L32+CEAVI!K32-CEAVI!L32+CEFID!K32-CEFID!L32+CEO!K32-CEO!L32+CEPLAN!K32-CEPLAN!L32+CERES!K32-CERES!L32+CESFI!K32-CESFI!L32+CESMO!K32-CESMO!L32+ESAG!K32-ESAG!L32+FAED!K32-FAED!L32</f>
        <v>0</v>
      </c>
      <c r="M32" s="15">
        <f t="shared" si="0"/>
        <v>23</v>
      </c>
      <c r="N32" s="16">
        <f t="shared" si="1"/>
        <v>77999.900000000009</v>
      </c>
      <c r="O32" s="16">
        <f t="shared" si="2"/>
        <v>0</v>
      </c>
    </row>
    <row r="33" spans="1:15" ht="35.1" customHeight="1" x14ac:dyDescent="0.25">
      <c r="A33" s="46">
        <v>30</v>
      </c>
      <c r="B33" s="46">
        <v>30</v>
      </c>
      <c r="C33" s="47" t="s">
        <v>146</v>
      </c>
      <c r="D33" s="48" t="s">
        <v>147</v>
      </c>
      <c r="E33" s="50" t="s">
        <v>148</v>
      </c>
      <c r="F33" s="52" t="s">
        <v>141</v>
      </c>
      <c r="G33" s="46" t="s">
        <v>142</v>
      </c>
      <c r="H33" s="46" t="s">
        <v>6</v>
      </c>
      <c r="I33" s="46" t="s">
        <v>7</v>
      </c>
      <c r="J33" s="49">
        <v>9961.5300000000007</v>
      </c>
      <c r="K33" s="14">
        <f>REITORIA_SEMS!K33+REITORIA_MUSEU!K33+CAV!K33+CCT!K33+CEAD!K33+CEART!K33+CEAVI!K33+CEFID!K33+CEO!K33+CEPLAN!K33+CERES!K33+CESFI!K33+CESMO!K33+ESAG!K33+FAED!K33</f>
        <v>26</v>
      </c>
      <c r="L33" s="13">
        <f>REITORIA_SEMS!K33-REITORIA_SEMS!L33+REITORIA_MUSEU!K33-REITORIA_MUSEU!L33+CAV!K33-CAV!L33+CCT!K33-CCT!L33+CEAD!K33-CEAD!L33+CEART!K33-CEART!L33+CEAVI!K33-CEAVI!L33+CEFID!K33-CEFID!L33+CEO!K33-CEO!L33+CEPLAN!K33-CEPLAN!L33+CERES!K33-CERES!L33+CESFI!K33-CESFI!L33+CESMO!K33-CESMO!L33+ESAG!K33-ESAG!L33+FAED!K33-FAED!L33</f>
        <v>0</v>
      </c>
      <c r="M33" s="15">
        <f t="shared" si="0"/>
        <v>26</v>
      </c>
      <c r="N33" s="16">
        <f t="shared" si="1"/>
        <v>258999.78000000003</v>
      </c>
      <c r="O33" s="16">
        <f t="shared" si="2"/>
        <v>0</v>
      </c>
    </row>
    <row r="34" spans="1:15" ht="35.1" customHeight="1" x14ac:dyDescent="0.25">
      <c r="A34" s="39">
        <v>31</v>
      </c>
      <c r="B34" s="39">
        <v>31</v>
      </c>
      <c r="C34" s="37" t="s">
        <v>149</v>
      </c>
      <c r="D34" s="36" t="s">
        <v>150</v>
      </c>
      <c r="E34" s="43" t="s">
        <v>151</v>
      </c>
      <c r="F34" s="45" t="s">
        <v>23</v>
      </c>
      <c r="G34" s="39" t="s">
        <v>152</v>
      </c>
      <c r="H34" s="39" t="s">
        <v>64</v>
      </c>
      <c r="I34" s="39">
        <v>44905212</v>
      </c>
      <c r="J34" s="38">
        <v>630</v>
      </c>
      <c r="K34" s="14">
        <f>REITORIA_SEMS!K34+REITORIA_MUSEU!K34+CAV!K34+CCT!K34+CEAD!K34+CEART!K34+CEAVI!K34+CEFID!K34+CEO!K34+CEPLAN!K34+CERES!K34+CESFI!K34+CESMO!K34+ESAG!K34+FAED!K34</f>
        <v>2</v>
      </c>
      <c r="L34" s="13">
        <f>REITORIA_SEMS!K34-REITORIA_SEMS!L34+REITORIA_MUSEU!K34-REITORIA_MUSEU!L34+CAV!K34-CAV!L34+CCT!K34-CCT!L34+CEAD!K34-CEAD!L34+CEART!K34-CEART!L34+CEAVI!K34-CEAVI!L34+CEFID!K34-CEFID!L34+CEO!K34-CEO!L34+CEPLAN!K34-CEPLAN!L34+CERES!K34-CERES!L34+CESFI!K34-CESFI!L34+CESMO!K34-CESMO!L34+ESAG!K34-ESAG!L34+FAED!K34-FAED!L34</f>
        <v>0</v>
      </c>
      <c r="M34" s="15">
        <f t="shared" si="0"/>
        <v>2</v>
      </c>
      <c r="N34" s="16">
        <f t="shared" si="1"/>
        <v>1260</v>
      </c>
      <c r="O34" s="16">
        <f t="shared" si="2"/>
        <v>0</v>
      </c>
    </row>
    <row r="35" spans="1:15" ht="35.1" customHeight="1" x14ac:dyDescent="0.25">
      <c r="A35" s="46">
        <v>32</v>
      </c>
      <c r="B35" s="46">
        <v>32</v>
      </c>
      <c r="C35" s="47" t="s">
        <v>149</v>
      </c>
      <c r="D35" s="48" t="s">
        <v>153</v>
      </c>
      <c r="E35" s="50" t="s">
        <v>154</v>
      </c>
      <c r="F35" s="52" t="s">
        <v>23</v>
      </c>
      <c r="G35" s="46" t="s">
        <v>152</v>
      </c>
      <c r="H35" s="46" t="s">
        <v>64</v>
      </c>
      <c r="I35" s="46">
        <v>44905212</v>
      </c>
      <c r="J35" s="49">
        <v>1550</v>
      </c>
      <c r="K35" s="14">
        <f>REITORIA_SEMS!K35+REITORIA_MUSEU!K35+CAV!K35+CCT!K35+CEAD!K35+CEART!K35+CEAVI!K35+CEFID!K35+CEO!K35+CEPLAN!K35+CERES!K35+CESFI!K35+CESMO!K35+ESAG!K35+FAED!K35</f>
        <v>2</v>
      </c>
      <c r="L35" s="13">
        <f>REITORIA_SEMS!K35-REITORIA_SEMS!L35+REITORIA_MUSEU!K35-REITORIA_MUSEU!L35+CAV!K35-CAV!L35+CCT!K35-CCT!L35+CEAD!K35-CEAD!L35+CEART!K35-CEART!L35+CEAVI!K35-CEAVI!L35+CEFID!K35-CEFID!L35+CEO!K35-CEO!L35+CEPLAN!K35-CEPLAN!L35+CERES!K35-CERES!L35+CESFI!K35-CESFI!L35+CESMO!K35-CESMO!L35+ESAG!K35-ESAG!L35+FAED!K35-FAED!L35</f>
        <v>0</v>
      </c>
      <c r="M35" s="15">
        <f t="shared" si="0"/>
        <v>2</v>
      </c>
      <c r="N35" s="16">
        <f t="shared" si="1"/>
        <v>3100</v>
      </c>
      <c r="O35" s="16">
        <f t="shared" si="2"/>
        <v>0</v>
      </c>
    </row>
    <row r="36" spans="1:15" ht="35.1" customHeight="1" x14ac:dyDescent="0.25">
      <c r="A36" s="39">
        <v>33</v>
      </c>
      <c r="B36" s="39">
        <v>33</v>
      </c>
      <c r="C36" s="37" t="s">
        <v>155</v>
      </c>
      <c r="D36" s="36" t="s">
        <v>156</v>
      </c>
      <c r="E36" s="43" t="s">
        <v>157</v>
      </c>
      <c r="F36" s="45" t="s">
        <v>23</v>
      </c>
      <c r="G36" s="39" t="s">
        <v>152</v>
      </c>
      <c r="H36" s="39" t="s">
        <v>64</v>
      </c>
      <c r="I36" s="39">
        <v>44905212</v>
      </c>
      <c r="J36" s="38">
        <v>930</v>
      </c>
      <c r="K36" s="14">
        <f>REITORIA_SEMS!K36+REITORIA_MUSEU!K36+CAV!K36+CCT!K36+CEAD!K36+CEART!K36+CEAVI!K36+CEFID!K36+CEO!K36+CEPLAN!K36+CERES!K36+CESFI!K36+CESMO!K36+ESAG!K36+FAED!K36</f>
        <v>1</v>
      </c>
      <c r="L36" s="13">
        <f>REITORIA_SEMS!K36-REITORIA_SEMS!L36+REITORIA_MUSEU!K36-REITORIA_MUSEU!L36+CAV!K36-CAV!L36+CCT!K36-CCT!L36+CEAD!K36-CEAD!L36+CEART!K36-CEART!L36+CEAVI!K36-CEAVI!L36+CEFID!K36-CEFID!L36+CEO!K36-CEO!L36+CEPLAN!K36-CEPLAN!L36+CERES!K36-CERES!L36+CESFI!K36-CESFI!L36+CESMO!K36-CESMO!L36+ESAG!K36-ESAG!L36+FAED!K36-FAED!L36</f>
        <v>0</v>
      </c>
      <c r="M36" s="15">
        <f t="shared" si="0"/>
        <v>1</v>
      </c>
      <c r="N36" s="16">
        <f t="shared" si="1"/>
        <v>930</v>
      </c>
      <c r="O36" s="16">
        <f t="shared" si="2"/>
        <v>0</v>
      </c>
    </row>
    <row r="37" spans="1:15" ht="35.1" customHeight="1" x14ac:dyDescent="0.25">
      <c r="A37" s="46">
        <v>34</v>
      </c>
      <c r="B37" s="46">
        <v>34</v>
      </c>
      <c r="C37" s="47" t="s">
        <v>155</v>
      </c>
      <c r="D37" s="48" t="s">
        <v>158</v>
      </c>
      <c r="E37" s="50" t="s">
        <v>159</v>
      </c>
      <c r="F37" s="52" t="s">
        <v>23</v>
      </c>
      <c r="G37" s="46" t="s">
        <v>152</v>
      </c>
      <c r="H37" s="46" t="s">
        <v>64</v>
      </c>
      <c r="I37" s="46">
        <v>44905212</v>
      </c>
      <c r="J37" s="49">
        <v>2560</v>
      </c>
      <c r="K37" s="14">
        <f>REITORIA_SEMS!K37+REITORIA_MUSEU!K37+CAV!K37+CCT!K37+CEAD!K37+CEART!K37+CEAVI!K37+CEFID!K37+CEO!K37+CEPLAN!K37+CERES!K37+CESFI!K37+CESMO!K37+ESAG!K37+FAED!K37</f>
        <v>1</v>
      </c>
      <c r="L37" s="13">
        <f>REITORIA_SEMS!K37-REITORIA_SEMS!L37+REITORIA_MUSEU!K37-REITORIA_MUSEU!L37+CAV!K37-CAV!L37+CCT!K37-CCT!L37+CEAD!K37-CEAD!L37+CEART!K37-CEART!L37+CEAVI!K37-CEAVI!L37+CEFID!K37-CEFID!L37+CEO!K37-CEO!L37+CEPLAN!K37-CEPLAN!L37+CERES!K37-CERES!L37+CESFI!K37-CESFI!L37+CESMO!K37-CESMO!L37+ESAG!K37-ESAG!L37+FAED!K37-FAED!L37</f>
        <v>0</v>
      </c>
      <c r="M37" s="15">
        <f t="shared" si="0"/>
        <v>1</v>
      </c>
      <c r="N37" s="16">
        <f t="shared" si="1"/>
        <v>2560</v>
      </c>
      <c r="O37" s="16">
        <f t="shared" si="2"/>
        <v>0</v>
      </c>
    </row>
    <row r="38" spans="1:15" ht="35.1" customHeight="1" x14ac:dyDescent="0.25">
      <c r="A38" s="68" t="s">
        <v>160</v>
      </c>
      <c r="B38" s="39">
        <v>35</v>
      </c>
      <c r="C38" s="65" t="s">
        <v>36</v>
      </c>
      <c r="D38" s="36" t="s">
        <v>30</v>
      </c>
      <c r="E38" s="43" t="s">
        <v>9</v>
      </c>
      <c r="F38" s="44" t="s">
        <v>31</v>
      </c>
      <c r="G38" s="39" t="s">
        <v>32</v>
      </c>
      <c r="H38" s="39" t="s">
        <v>9</v>
      </c>
      <c r="I38" s="39" t="s">
        <v>10</v>
      </c>
      <c r="J38" s="38">
        <v>150.13999999999999</v>
      </c>
      <c r="K38" s="14">
        <f>REITORIA_SEMS!K38+REITORIA_MUSEU!K38+CAV!K38+CCT!K38+CEAD!K38+CEART!K38+CEAVI!K38+CEFID!K38+CEO!K38+CEPLAN!K38+CERES!K38+CESFI!K38+CESMO!K38+ESAG!K38+FAED!K38</f>
        <v>33</v>
      </c>
      <c r="L38" s="13">
        <f>REITORIA_SEMS!K38-REITORIA_SEMS!L38+REITORIA_MUSEU!K38-REITORIA_MUSEU!L38+CAV!K38-CAV!L38+CCT!K38-CCT!L38+CEAD!K38-CEAD!L38+CEART!K38-CEART!L38+CEAVI!K38-CEAVI!L38+CEFID!K38-CEFID!L38+CEO!K38-CEO!L38+CEPLAN!K38-CEPLAN!L38+CERES!K38-CERES!L38+CESFI!K38-CESFI!L38+CESMO!K38-CESMO!L38+ESAG!K38-ESAG!L38+FAED!K38-FAED!L38</f>
        <v>0</v>
      </c>
      <c r="M38" s="15">
        <f t="shared" si="0"/>
        <v>33</v>
      </c>
      <c r="N38" s="16">
        <f t="shared" si="1"/>
        <v>4954.62</v>
      </c>
      <c r="O38" s="16">
        <f t="shared" si="2"/>
        <v>0</v>
      </c>
    </row>
    <row r="39" spans="1:15" ht="35.1" customHeight="1" x14ac:dyDescent="0.25">
      <c r="A39" s="69"/>
      <c r="B39" s="39">
        <v>36</v>
      </c>
      <c r="C39" s="66"/>
      <c r="D39" s="36" t="s">
        <v>8</v>
      </c>
      <c r="E39" s="43" t="s">
        <v>9</v>
      </c>
      <c r="F39" s="45" t="s">
        <v>31</v>
      </c>
      <c r="G39" s="39" t="s">
        <v>32</v>
      </c>
      <c r="H39" s="39" t="s">
        <v>9</v>
      </c>
      <c r="I39" s="39" t="s">
        <v>10</v>
      </c>
      <c r="J39" s="38">
        <v>1076</v>
      </c>
      <c r="K39" s="14">
        <f>REITORIA_SEMS!K39+REITORIA_MUSEU!K39+CAV!K39+CCT!K39+CEAD!K39+CEART!K39+CEAVI!K39+CEFID!K39+CEO!K39+CEPLAN!K39+CERES!K39+CESFI!K39+CESMO!K39+ESAG!K39+FAED!K39</f>
        <v>212</v>
      </c>
      <c r="L39" s="13">
        <f>REITORIA_SEMS!K39-REITORIA_SEMS!L39+REITORIA_MUSEU!K39-REITORIA_MUSEU!L39+CAV!K39-CAV!L39+CCT!K39-CCT!L39+CEAD!K39-CEAD!L39+CEART!K39-CEART!L39+CEAVI!K39-CEAVI!L39+CEFID!K39-CEFID!L39+CEO!K39-CEO!L39+CEPLAN!K39-CEPLAN!L39+CERES!K39-CERES!L39+CESFI!K39-CESFI!L39+CESMO!K39-CESMO!L39+ESAG!K39-ESAG!L39+FAED!K39-FAED!L39</f>
        <v>0</v>
      </c>
      <c r="M39" s="15">
        <f t="shared" si="0"/>
        <v>212</v>
      </c>
      <c r="N39" s="16">
        <f t="shared" si="1"/>
        <v>228112</v>
      </c>
      <c r="O39" s="16">
        <f t="shared" si="2"/>
        <v>0</v>
      </c>
    </row>
    <row r="40" spans="1:15" ht="35.1" customHeight="1" x14ac:dyDescent="0.25">
      <c r="A40" s="69"/>
      <c r="B40" s="39">
        <v>37</v>
      </c>
      <c r="C40" s="66"/>
      <c r="D40" s="36" t="s">
        <v>161</v>
      </c>
      <c r="E40" s="43" t="s">
        <v>9</v>
      </c>
      <c r="F40" s="45" t="s">
        <v>31</v>
      </c>
      <c r="G40" s="39" t="s">
        <v>32</v>
      </c>
      <c r="H40" s="39" t="s">
        <v>37</v>
      </c>
      <c r="I40" s="39" t="s">
        <v>10</v>
      </c>
      <c r="J40" s="38">
        <v>75</v>
      </c>
      <c r="K40" s="14">
        <f>REITORIA_SEMS!K40+REITORIA_MUSEU!K40+CAV!K40+CCT!K40+CEAD!K40+CEART!K40+CEAVI!K40+CEFID!K40+CEO!K40+CEPLAN!K40+CERES!K40+CESFI!K40+CESMO!K40+ESAG!K40+FAED!K40</f>
        <v>826</v>
      </c>
      <c r="L40" s="13">
        <f>REITORIA_SEMS!K40-REITORIA_SEMS!L40+REITORIA_MUSEU!K40-REITORIA_MUSEU!L40+CAV!K40-CAV!L40+CCT!K40-CCT!L40+CEAD!K40-CEAD!L40+CEART!K40-CEART!L40+CEAVI!K40-CEAVI!L40+CEFID!K40-CEFID!L40+CEO!K40-CEO!L40+CEPLAN!K40-CEPLAN!L40+CERES!K40-CERES!L40+CESFI!K40-CESFI!L40+CESMO!K40-CESMO!L40+ESAG!K40-ESAG!L40+FAED!K40-FAED!L40</f>
        <v>0</v>
      </c>
      <c r="M40" s="15">
        <f t="shared" si="0"/>
        <v>826</v>
      </c>
      <c r="N40" s="16">
        <f t="shared" si="1"/>
        <v>61950</v>
      </c>
      <c r="O40" s="16">
        <f t="shared" si="2"/>
        <v>0</v>
      </c>
    </row>
    <row r="41" spans="1:15" ht="35.1" customHeight="1" x14ac:dyDescent="0.25">
      <c r="A41" s="69"/>
      <c r="B41" s="39">
        <v>38</v>
      </c>
      <c r="C41" s="66"/>
      <c r="D41" s="36" t="s">
        <v>12</v>
      </c>
      <c r="E41" s="43" t="s">
        <v>9</v>
      </c>
      <c r="F41" s="45" t="s">
        <v>31</v>
      </c>
      <c r="G41" s="39" t="s">
        <v>32</v>
      </c>
      <c r="H41" s="39" t="s">
        <v>9</v>
      </c>
      <c r="I41" s="39" t="s">
        <v>10</v>
      </c>
      <c r="J41" s="38">
        <v>1400</v>
      </c>
      <c r="K41" s="14">
        <f>REITORIA_SEMS!K41+REITORIA_MUSEU!K41+CAV!K41+CCT!K41+CEAD!K41+CEART!K41+CEAVI!K41+CEFID!K41+CEO!K41+CEPLAN!K41+CERES!K41+CESFI!K41+CESMO!K41+ESAG!K41+FAED!K41</f>
        <v>70</v>
      </c>
      <c r="L41" s="13">
        <f>REITORIA_SEMS!K41-REITORIA_SEMS!L41+REITORIA_MUSEU!K41-REITORIA_MUSEU!L41+CAV!K41-CAV!L41+CCT!K41-CCT!L41+CEAD!K41-CEAD!L41+CEART!K41-CEART!L41+CEAVI!K41-CEAVI!L41+CEFID!K41-CEFID!L41+CEO!K41-CEO!L41+CEPLAN!K41-CEPLAN!L41+CERES!K41-CERES!L41+CESFI!K41-CESFI!L41+CESMO!K41-CESMO!L41+ESAG!K41-ESAG!L41+FAED!K41-FAED!L41</f>
        <v>1</v>
      </c>
      <c r="M41" s="15">
        <f t="shared" si="0"/>
        <v>69</v>
      </c>
      <c r="N41" s="16">
        <f t="shared" si="1"/>
        <v>98000</v>
      </c>
      <c r="O41" s="16">
        <f t="shared" si="2"/>
        <v>1400</v>
      </c>
    </row>
    <row r="42" spans="1:15" ht="35.1" customHeight="1" x14ac:dyDescent="0.25">
      <c r="A42" s="69"/>
      <c r="B42" s="39">
        <v>39</v>
      </c>
      <c r="C42" s="66"/>
      <c r="D42" s="36" t="s">
        <v>13</v>
      </c>
      <c r="E42" s="43" t="s">
        <v>9</v>
      </c>
      <c r="F42" s="45" t="s">
        <v>31</v>
      </c>
      <c r="G42" s="39" t="s">
        <v>32</v>
      </c>
      <c r="H42" s="39" t="s">
        <v>37</v>
      </c>
      <c r="I42" s="39" t="s">
        <v>10</v>
      </c>
      <c r="J42" s="38">
        <v>75.5</v>
      </c>
      <c r="K42" s="14">
        <f>REITORIA_SEMS!K42+REITORIA_MUSEU!K42+CAV!K42+CCT!K42+CEAD!K42+CEART!K42+CEAVI!K42+CEFID!K42+CEO!K42+CEPLAN!K42+CERES!K42+CESFI!K42+CESMO!K42+ESAG!K42+FAED!K42</f>
        <v>936</v>
      </c>
      <c r="L42" s="13">
        <f>REITORIA_SEMS!K42-REITORIA_SEMS!L42+REITORIA_MUSEU!K42-REITORIA_MUSEU!L42+CAV!K42-CAV!L42+CCT!K42-CCT!L42+CEAD!K42-CEAD!L42+CEART!K42-CEART!L42+CEAVI!K42-CEAVI!L42+CEFID!K42-CEFID!L42+CEO!K42-CEO!L42+CEPLAN!K42-CEPLAN!L42+CERES!K42-CERES!L42+CESFI!K42-CESFI!L42+CESMO!K42-CESMO!L42+ESAG!K42-ESAG!L42+FAED!K42-FAED!L42</f>
        <v>0</v>
      </c>
      <c r="M42" s="15">
        <f t="shared" si="0"/>
        <v>936</v>
      </c>
      <c r="N42" s="16">
        <f t="shared" si="1"/>
        <v>70668</v>
      </c>
      <c r="O42" s="16">
        <f t="shared" si="2"/>
        <v>0</v>
      </c>
    </row>
    <row r="43" spans="1:15" ht="35.1" customHeight="1" x14ac:dyDescent="0.25">
      <c r="A43" s="69"/>
      <c r="B43" s="39">
        <v>40</v>
      </c>
      <c r="C43" s="66"/>
      <c r="D43" s="36" t="s">
        <v>11</v>
      </c>
      <c r="E43" s="43" t="s">
        <v>9</v>
      </c>
      <c r="F43" s="45" t="s">
        <v>31</v>
      </c>
      <c r="G43" s="39" t="s">
        <v>32</v>
      </c>
      <c r="H43" s="39" t="s">
        <v>9</v>
      </c>
      <c r="I43" s="39" t="s">
        <v>10</v>
      </c>
      <c r="J43" s="38">
        <v>1600</v>
      </c>
      <c r="K43" s="14">
        <f>REITORIA_SEMS!K43+REITORIA_MUSEU!K43+CAV!K43+CCT!K43+CEAD!K43+CEART!K43+CEAVI!K43+CEFID!K43+CEO!K43+CEPLAN!K43+CERES!K43+CESFI!K43+CESMO!K43+ESAG!K43+FAED!K43</f>
        <v>118</v>
      </c>
      <c r="L43" s="13">
        <f>REITORIA_SEMS!K43-REITORIA_SEMS!L43+REITORIA_MUSEU!K43-REITORIA_MUSEU!L43+CAV!K43-CAV!L43+CCT!K43-CCT!L43+CEAD!K43-CEAD!L43+CEART!K43-CEART!L43+CEAVI!K43-CEAVI!L43+CEFID!K43-CEFID!L43+CEO!K43-CEO!L43+CEPLAN!K43-CEPLAN!L43+CERES!K43-CERES!L43+CESFI!K43-CESFI!L43+CESMO!K43-CESMO!L43+ESAG!K43-ESAG!L43+FAED!K43-FAED!L43</f>
        <v>0</v>
      </c>
      <c r="M43" s="15">
        <f t="shared" si="0"/>
        <v>118</v>
      </c>
      <c r="N43" s="16">
        <f t="shared" si="1"/>
        <v>188800</v>
      </c>
      <c r="O43" s="16">
        <f t="shared" si="2"/>
        <v>0</v>
      </c>
    </row>
    <row r="44" spans="1:15" ht="35.1" customHeight="1" x14ac:dyDescent="0.25">
      <c r="A44" s="69"/>
      <c r="B44" s="39">
        <v>41</v>
      </c>
      <c r="C44" s="66"/>
      <c r="D44" s="36" t="s">
        <v>14</v>
      </c>
      <c r="E44" s="43" t="s">
        <v>9</v>
      </c>
      <c r="F44" s="45" t="s">
        <v>31</v>
      </c>
      <c r="G44" s="39" t="s">
        <v>32</v>
      </c>
      <c r="H44" s="39" t="s">
        <v>37</v>
      </c>
      <c r="I44" s="39" t="s">
        <v>10</v>
      </c>
      <c r="J44" s="38">
        <v>75</v>
      </c>
      <c r="K44" s="14">
        <f>REITORIA_SEMS!K44+REITORIA_MUSEU!K44+CAV!K44+CCT!K44+CEAD!K44+CEART!K44+CEAVI!K44+CEFID!K44+CEO!K44+CEPLAN!K44+CERES!K44+CESFI!K44+CESMO!K44+ESAG!K44+FAED!K44</f>
        <v>682</v>
      </c>
      <c r="L44" s="13">
        <f>REITORIA_SEMS!K44-REITORIA_SEMS!L44+REITORIA_MUSEU!K44-REITORIA_MUSEU!L44+CAV!K44-CAV!L44+CCT!K44-CCT!L44+CEAD!K44-CEAD!L44+CEART!K44-CEART!L44+CEAVI!K44-CEAVI!L44+CEFID!K44-CEFID!L44+CEO!K44-CEO!L44+CEPLAN!K44-CEPLAN!L44+CERES!K44-CERES!L44+CESFI!K44-CESFI!L44+CESMO!K44-CESMO!L44+ESAG!K44-ESAG!L44+FAED!K44-FAED!L44</f>
        <v>0</v>
      </c>
      <c r="M44" s="15">
        <f t="shared" si="0"/>
        <v>682</v>
      </c>
      <c r="N44" s="16">
        <f t="shared" si="1"/>
        <v>51150</v>
      </c>
      <c r="O44" s="16">
        <f t="shared" si="2"/>
        <v>0</v>
      </c>
    </row>
    <row r="45" spans="1:15" ht="35.1" customHeight="1" x14ac:dyDescent="0.25">
      <c r="A45" s="69"/>
      <c r="B45" s="39">
        <v>42</v>
      </c>
      <c r="C45" s="66"/>
      <c r="D45" s="36" t="s">
        <v>162</v>
      </c>
      <c r="E45" s="43" t="s">
        <v>9</v>
      </c>
      <c r="F45" s="45" t="s">
        <v>31</v>
      </c>
      <c r="G45" s="39" t="s">
        <v>32</v>
      </c>
      <c r="H45" s="39" t="s">
        <v>9</v>
      </c>
      <c r="I45" s="39" t="s">
        <v>10</v>
      </c>
      <c r="J45" s="38">
        <v>350</v>
      </c>
      <c r="K45" s="14">
        <f>REITORIA_SEMS!K45+REITORIA_MUSEU!K45+CAV!K45+CCT!K45+CEAD!K45+CEART!K45+CEAVI!K45+CEFID!K45+CEO!K45+CEPLAN!K45+CERES!K45+CESFI!K45+CESMO!K45+ESAG!K45+FAED!K45</f>
        <v>231</v>
      </c>
      <c r="L45" s="13">
        <f>REITORIA_SEMS!K45-REITORIA_SEMS!L45+REITORIA_MUSEU!K45-REITORIA_MUSEU!L45+CAV!K45-CAV!L45+CCT!K45-CCT!L45+CEAD!K45-CEAD!L45+CEART!K45-CEART!L45+CEAVI!K45-CEAVI!L45+CEFID!K45-CEFID!L45+CEO!K45-CEO!L45+CEPLAN!K45-CEPLAN!L45+CERES!K45-CERES!L45+CESFI!K45-CESFI!L45+CESMO!K45-CESMO!L45+ESAG!K45-ESAG!L45+FAED!K45-FAED!L45</f>
        <v>1</v>
      </c>
      <c r="M45" s="15">
        <f t="shared" si="0"/>
        <v>230</v>
      </c>
      <c r="N45" s="16">
        <f t="shared" si="1"/>
        <v>80850</v>
      </c>
      <c r="O45" s="16">
        <f t="shared" si="2"/>
        <v>350</v>
      </c>
    </row>
    <row r="46" spans="1:15" ht="35.1" customHeight="1" x14ac:dyDescent="0.25">
      <c r="A46" s="69"/>
      <c r="B46" s="39">
        <v>43</v>
      </c>
      <c r="C46" s="66"/>
      <c r="D46" s="36" t="s">
        <v>33</v>
      </c>
      <c r="E46" s="43" t="s">
        <v>9</v>
      </c>
      <c r="F46" s="45" t="s">
        <v>31</v>
      </c>
      <c r="G46" s="39" t="s">
        <v>32</v>
      </c>
      <c r="H46" s="39" t="s">
        <v>9</v>
      </c>
      <c r="I46" s="39" t="s">
        <v>10</v>
      </c>
      <c r="J46" s="38">
        <v>100.25</v>
      </c>
      <c r="K46" s="14">
        <f>REITORIA_SEMS!K46+REITORIA_MUSEU!K46+CAV!K46+CCT!K46+CEAD!K46+CEART!K46+CEAVI!K46+CEFID!K46+CEO!K46+CEPLAN!K46+CERES!K46+CESFI!K46+CESMO!K46+ESAG!K46+FAED!K46</f>
        <v>65</v>
      </c>
      <c r="L46" s="13">
        <f>REITORIA_SEMS!K46-REITORIA_SEMS!L46+REITORIA_MUSEU!K46-REITORIA_MUSEU!L46+CAV!K46-CAV!L46+CCT!K46-CCT!L46+CEAD!K46-CEAD!L46+CEART!K46-CEART!L46+CEAVI!K46-CEAVI!L46+CEFID!K46-CEFID!L46+CEO!K46-CEO!L46+CEPLAN!K46-CEPLAN!L46+CERES!K46-CERES!L46+CESFI!K46-CESFI!L46+CESMO!K46-CESMO!L46+ESAG!K46-ESAG!L46+FAED!K46-FAED!L46</f>
        <v>0</v>
      </c>
      <c r="M46" s="15">
        <f t="shared" ref="M46:M81" si="3">K46-L46</f>
        <v>65</v>
      </c>
      <c r="N46" s="16">
        <f t="shared" ref="N46:N81" si="4">J46*K46</f>
        <v>6516.25</v>
      </c>
      <c r="O46" s="16">
        <f t="shared" ref="O46:O81" si="5">J46*L46</f>
        <v>0</v>
      </c>
    </row>
    <row r="47" spans="1:15" ht="35.1" customHeight="1" x14ac:dyDescent="0.25">
      <c r="A47" s="69"/>
      <c r="B47" s="39">
        <v>44</v>
      </c>
      <c r="C47" s="66"/>
      <c r="D47" s="36" t="s">
        <v>163</v>
      </c>
      <c r="E47" s="43" t="s">
        <v>9</v>
      </c>
      <c r="F47" s="44" t="s">
        <v>31</v>
      </c>
      <c r="G47" s="39" t="s">
        <v>164</v>
      </c>
      <c r="H47" s="39" t="s">
        <v>9</v>
      </c>
      <c r="I47" s="39" t="s">
        <v>10</v>
      </c>
      <c r="J47" s="38">
        <v>1424</v>
      </c>
      <c r="K47" s="14">
        <f>REITORIA_SEMS!K47+REITORIA_MUSEU!K47+CAV!K47+CCT!K47+CEAD!K47+CEART!K47+CEAVI!K47+CEFID!K47+CEO!K47+CEPLAN!K47+CERES!K47+CESFI!K47+CESMO!K47+ESAG!K47+FAED!K47</f>
        <v>15</v>
      </c>
      <c r="L47" s="13">
        <f>REITORIA_SEMS!K47-REITORIA_SEMS!L47+REITORIA_MUSEU!K47-REITORIA_MUSEU!L47+CAV!K47-CAV!L47+CCT!K47-CCT!L47+CEAD!K47-CEAD!L47+CEART!K47-CEART!L47+CEAVI!K47-CEAVI!L47+CEFID!K47-CEFID!L47+CEO!K47-CEO!L47+CEPLAN!K47-CEPLAN!L47+CERES!K47-CERES!L47+CESFI!K47-CESFI!L47+CESMO!K47-CESMO!L47+ESAG!K47-ESAG!L47+FAED!K47-FAED!L47</f>
        <v>0</v>
      </c>
      <c r="M47" s="15">
        <f t="shared" si="3"/>
        <v>15</v>
      </c>
      <c r="N47" s="16">
        <f t="shared" si="4"/>
        <v>21360</v>
      </c>
      <c r="O47" s="16">
        <f t="shared" si="5"/>
        <v>0</v>
      </c>
    </row>
    <row r="48" spans="1:15" ht="35.1" customHeight="1" x14ac:dyDescent="0.25">
      <c r="A48" s="70"/>
      <c r="B48" s="39">
        <v>45</v>
      </c>
      <c r="C48" s="67"/>
      <c r="D48" s="36" t="s">
        <v>165</v>
      </c>
      <c r="E48" s="43" t="s">
        <v>9</v>
      </c>
      <c r="F48" s="45" t="s">
        <v>31</v>
      </c>
      <c r="G48" s="39" t="s">
        <v>32</v>
      </c>
      <c r="H48" s="39" t="s">
        <v>9</v>
      </c>
      <c r="I48" s="39" t="s">
        <v>10</v>
      </c>
      <c r="J48" s="38">
        <v>2503.0100000000002</v>
      </c>
      <c r="K48" s="14">
        <f>REITORIA_SEMS!K48+REITORIA_MUSEU!K48+CAV!K48+CCT!K48+CEAD!K48+CEART!K48+CEAVI!K48+CEFID!K48+CEO!K48+CEPLAN!K48+CERES!K48+CESFI!K48+CESMO!K48+ESAG!K48+FAED!K48</f>
        <v>13</v>
      </c>
      <c r="L48" s="13">
        <f>REITORIA_SEMS!K48-REITORIA_SEMS!L48+REITORIA_MUSEU!K48-REITORIA_MUSEU!L48+CAV!K48-CAV!L48+CCT!K48-CCT!L48+CEAD!K48-CEAD!L48+CEART!K48-CEART!L48+CEAVI!K48-CEAVI!L48+CEFID!K48-CEFID!L48+CEO!K48-CEO!L48+CEPLAN!K48-CEPLAN!L48+CERES!K48-CERES!L48+CESFI!K48-CESFI!L48+CESMO!K48-CESMO!L48+ESAG!K48-ESAG!L48+FAED!K48-FAED!L48</f>
        <v>0</v>
      </c>
      <c r="M48" s="15">
        <f t="shared" si="3"/>
        <v>13</v>
      </c>
      <c r="N48" s="16">
        <f t="shared" si="4"/>
        <v>32539.130000000005</v>
      </c>
      <c r="O48" s="16">
        <f t="shared" si="5"/>
        <v>0</v>
      </c>
    </row>
    <row r="49" spans="1:15" ht="35.1" customHeight="1" x14ac:dyDescent="0.25">
      <c r="A49" s="78" t="s">
        <v>166</v>
      </c>
      <c r="B49" s="46">
        <v>46</v>
      </c>
      <c r="C49" s="75" t="s">
        <v>36</v>
      </c>
      <c r="D49" s="48" t="s">
        <v>30</v>
      </c>
      <c r="E49" s="50" t="s">
        <v>9</v>
      </c>
      <c r="F49" s="52" t="s">
        <v>31</v>
      </c>
      <c r="G49" s="46" t="s">
        <v>32</v>
      </c>
      <c r="H49" s="46" t="s">
        <v>9</v>
      </c>
      <c r="I49" s="46" t="s">
        <v>10</v>
      </c>
      <c r="J49" s="49">
        <v>80</v>
      </c>
      <c r="K49" s="14">
        <f>REITORIA_SEMS!K49+REITORIA_MUSEU!K49+CAV!K49+CCT!K49+CEAD!K49+CEART!K49+CEAVI!K49+CEFID!K49+CEO!K49+CEPLAN!K49+CERES!K49+CESFI!K49+CESMO!K49+ESAG!K49+FAED!K49</f>
        <v>2</v>
      </c>
      <c r="L49" s="13">
        <f>REITORIA_SEMS!K49-REITORIA_SEMS!L49+REITORIA_MUSEU!K49-REITORIA_MUSEU!L49+CAV!K49-CAV!L49+CCT!K49-CCT!L49+CEAD!K49-CEAD!L49+CEART!K49-CEART!L49+CEAVI!K49-CEAVI!L49+CEFID!K49-CEFID!L49+CEO!K49-CEO!L49+CEPLAN!K49-CEPLAN!L49+CERES!K49-CERES!L49+CESFI!K49-CESFI!L49+CESMO!K49-CESMO!L49+ESAG!K49-ESAG!L49+FAED!K49-FAED!L49</f>
        <v>0</v>
      </c>
      <c r="M49" s="15">
        <f t="shared" si="3"/>
        <v>2</v>
      </c>
      <c r="N49" s="16">
        <f t="shared" si="4"/>
        <v>160</v>
      </c>
      <c r="O49" s="16">
        <f t="shared" si="5"/>
        <v>0</v>
      </c>
    </row>
    <row r="50" spans="1:15" ht="35.1" customHeight="1" x14ac:dyDescent="0.25">
      <c r="A50" s="79"/>
      <c r="B50" s="46">
        <v>47</v>
      </c>
      <c r="C50" s="76"/>
      <c r="D50" s="48" t="s">
        <v>8</v>
      </c>
      <c r="E50" s="50" t="s">
        <v>9</v>
      </c>
      <c r="F50" s="52" t="s">
        <v>31</v>
      </c>
      <c r="G50" s="46" t="s">
        <v>32</v>
      </c>
      <c r="H50" s="46" t="s">
        <v>9</v>
      </c>
      <c r="I50" s="46" t="s">
        <v>10</v>
      </c>
      <c r="J50" s="49">
        <v>550</v>
      </c>
      <c r="K50" s="14">
        <f>REITORIA_SEMS!K50+REITORIA_MUSEU!K50+CAV!K50+CCT!K50+CEAD!K50+CEART!K50+CEAVI!K50+CEFID!K50+CEO!K50+CEPLAN!K50+CERES!K50+CESFI!K50+CESMO!K50+ESAG!K50+FAED!K50</f>
        <v>65</v>
      </c>
      <c r="L50" s="13">
        <f>REITORIA_SEMS!K50-REITORIA_SEMS!L50+REITORIA_MUSEU!K50-REITORIA_MUSEU!L50+CAV!K50-CAV!L50+CCT!K50-CCT!L50+CEAD!K50-CEAD!L50+CEART!K50-CEART!L50+CEAVI!K50-CEAVI!L50+CEFID!K50-CEFID!L50+CEO!K50-CEO!L50+CEPLAN!K50-CEPLAN!L50+CERES!K50-CERES!L50+CESFI!K50-CESFI!L50+CESMO!K50-CESMO!L50+ESAG!K50-ESAG!L50+FAED!K50-FAED!L50</f>
        <v>0</v>
      </c>
      <c r="M50" s="15">
        <f t="shared" si="3"/>
        <v>65</v>
      </c>
      <c r="N50" s="16">
        <f t="shared" si="4"/>
        <v>35750</v>
      </c>
      <c r="O50" s="16">
        <f t="shared" si="5"/>
        <v>0</v>
      </c>
    </row>
    <row r="51" spans="1:15" ht="35.1" customHeight="1" x14ac:dyDescent="0.25">
      <c r="A51" s="79"/>
      <c r="B51" s="46">
        <v>48</v>
      </c>
      <c r="C51" s="76"/>
      <c r="D51" s="48" t="s">
        <v>11</v>
      </c>
      <c r="E51" s="50" t="s">
        <v>9</v>
      </c>
      <c r="F51" s="52" t="s">
        <v>31</v>
      </c>
      <c r="G51" s="46" t="s">
        <v>32</v>
      </c>
      <c r="H51" s="46" t="s">
        <v>9</v>
      </c>
      <c r="I51" s="46" t="s">
        <v>10</v>
      </c>
      <c r="J51" s="49">
        <v>850</v>
      </c>
      <c r="K51" s="14">
        <f>REITORIA_SEMS!K51+REITORIA_MUSEU!K51+CAV!K51+CCT!K51+CEAD!K51+CEART!K51+CEAVI!K51+CEFID!K51+CEO!K51+CEPLAN!K51+CERES!K51+CESFI!K51+CESMO!K51+ESAG!K51+FAED!K51</f>
        <v>30</v>
      </c>
      <c r="L51" s="13">
        <f>REITORIA_SEMS!K51-REITORIA_SEMS!L51+REITORIA_MUSEU!K51-REITORIA_MUSEU!L51+CAV!K51-CAV!L51+CCT!K51-CCT!L51+CEAD!K51-CEAD!L51+CEART!K51-CEART!L51+CEAVI!K51-CEAVI!L51+CEFID!K51-CEFID!L51+CEO!K51-CEO!L51+CEPLAN!K51-CEPLAN!L51+CERES!K51-CERES!L51+CESFI!K51-CESFI!L51+CESMO!K51-CESMO!L51+ESAG!K51-ESAG!L51+FAED!K51-FAED!L51</f>
        <v>0</v>
      </c>
      <c r="M51" s="15">
        <f t="shared" si="3"/>
        <v>30</v>
      </c>
      <c r="N51" s="16">
        <f t="shared" si="4"/>
        <v>25500</v>
      </c>
      <c r="O51" s="16">
        <f t="shared" si="5"/>
        <v>0</v>
      </c>
    </row>
    <row r="52" spans="1:15" ht="35.1" customHeight="1" x14ac:dyDescent="0.25">
      <c r="A52" s="79"/>
      <c r="B52" s="46">
        <v>49</v>
      </c>
      <c r="C52" s="76"/>
      <c r="D52" s="48" t="s">
        <v>12</v>
      </c>
      <c r="E52" s="50" t="s">
        <v>9</v>
      </c>
      <c r="F52" s="52" t="s">
        <v>31</v>
      </c>
      <c r="G52" s="46" t="s">
        <v>32</v>
      </c>
      <c r="H52" s="46" t="s">
        <v>9</v>
      </c>
      <c r="I52" s="46" t="s">
        <v>10</v>
      </c>
      <c r="J52" s="49">
        <v>800</v>
      </c>
      <c r="K52" s="14">
        <f>REITORIA_SEMS!K52+REITORIA_MUSEU!K52+CAV!K52+CCT!K52+CEAD!K52+CEART!K52+CEAVI!K52+CEFID!K52+CEO!K52+CEPLAN!K52+CERES!K52+CESFI!K52+CESMO!K52+ESAG!K52+FAED!K52</f>
        <v>15</v>
      </c>
      <c r="L52" s="13">
        <f>REITORIA_SEMS!K52-REITORIA_SEMS!L52+REITORIA_MUSEU!K52-REITORIA_MUSEU!L52+CAV!K52-CAV!L52+CCT!K52-CCT!L52+CEAD!K52-CEAD!L52+CEART!K52-CEART!L52+CEAVI!K52-CEAVI!L52+CEFID!K52-CEFID!L52+CEO!K52-CEO!L52+CEPLAN!K52-CEPLAN!L52+CERES!K52-CERES!L52+CESFI!K52-CESFI!L52+CESMO!K52-CESMO!L52+ESAG!K52-ESAG!L52+FAED!K52-FAED!L52</f>
        <v>0</v>
      </c>
      <c r="M52" s="15">
        <f t="shared" si="3"/>
        <v>15</v>
      </c>
      <c r="N52" s="16">
        <f t="shared" si="4"/>
        <v>12000</v>
      </c>
      <c r="O52" s="16">
        <f t="shared" si="5"/>
        <v>0</v>
      </c>
    </row>
    <row r="53" spans="1:15" ht="35.1" customHeight="1" x14ac:dyDescent="0.25">
      <c r="A53" s="79"/>
      <c r="B53" s="46">
        <v>50</v>
      </c>
      <c r="C53" s="76"/>
      <c r="D53" s="48" t="s">
        <v>13</v>
      </c>
      <c r="E53" s="50" t="s">
        <v>9</v>
      </c>
      <c r="F53" s="52" t="s">
        <v>31</v>
      </c>
      <c r="G53" s="46" t="s">
        <v>32</v>
      </c>
      <c r="H53" s="46" t="s">
        <v>37</v>
      </c>
      <c r="I53" s="46" t="s">
        <v>10</v>
      </c>
      <c r="J53" s="49">
        <v>50</v>
      </c>
      <c r="K53" s="14">
        <f>REITORIA_SEMS!K53+REITORIA_MUSEU!K53+CAV!K53+CCT!K53+CEAD!K53+CEART!K53+CEAVI!K53+CEFID!K53+CEO!K53+CEPLAN!K53+CERES!K53+CESFI!K53+CESMO!K53+ESAG!K53+FAED!K53</f>
        <v>30</v>
      </c>
      <c r="L53" s="13">
        <f>REITORIA_SEMS!K53-REITORIA_SEMS!L53+REITORIA_MUSEU!K53-REITORIA_MUSEU!L53+CAV!K53-CAV!L53+CCT!K53-CCT!L53+CEAD!K53-CEAD!L53+CEART!K53-CEART!L53+CEAVI!K53-CEAVI!L53+CEFID!K53-CEFID!L53+CEO!K53-CEO!L53+CEPLAN!K53-CEPLAN!L53+CERES!K53-CERES!L53+CESFI!K53-CESFI!L53+CESMO!K53-CESMO!L53+ESAG!K53-ESAG!L53+FAED!K53-FAED!L53</f>
        <v>0</v>
      </c>
      <c r="M53" s="15">
        <f t="shared" si="3"/>
        <v>30</v>
      </c>
      <c r="N53" s="16">
        <f t="shared" si="4"/>
        <v>1500</v>
      </c>
      <c r="O53" s="16">
        <f t="shared" si="5"/>
        <v>0</v>
      </c>
    </row>
    <row r="54" spans="1:15" ht="35.1" customHeight="1" x14ac:dyDescent="0.25">
      <c r="A54" s="79"/>
      <c r="B54" s="46">
        <v>51</v>
      </c>
      <c r="C54" s="76"/>
      <c r="D54" s="48" t="s">
        <v>161</v>
      </c>
      <c r="E54" s="50" t="s">
        <v>9</v>
      </c>
      <c r="F54" s="52" t="s">
        <v>31</v>
      </c>
      <c r="G54" s="46" t="s">
        <v>32</v>
      </c>
      <c r="H54" s="46" t="s">
        <v>37</v>
      </c>
      <c r="I54" s="46" t="s">
        <v>10</v>
      </c>
      <c r="J54" s="49">
        <v>50</v>
      </c>
      <c r="K54" s="14">
        <f>REITORIA_SEMS!K54+REITORIA_MUSEU!K54+CAV!K54+CCT!K54+CEAD!K54+CEART!K54+CEAVI!K54+CEFID!K54+CEO!K54+CEPLAN!K54+CERES!K54+CESFI!K54+CESMO!K54+ESAG!K54+FAED!K54</f>
        <v>30</v>
      </c>
      <c r="L54" s="13">
        <f>REITORIA_SEMS!K54-REITORIA_SEMS!L54+REITORIA_MUSEU!K54-REITORIA_MUSEU!L54+CAV!K54-CAV!L54+CCT!K54-CCT!L54+CEAD!K54-CEAD!L54+CEART!K54-CEART!L54+CEAVI!K54-CEAVI!L54+CEFID!K54-CEFID!L54+CEO!K54-CEO!L54+CEPLAN!K54-CEPLAN!L54+CERES!K54-CERES!L54+CESFI!K54-CESFI!L54+CESMO!K54-CESMO!L54+ESAG!K54-ESAG!L54+FAED!K54-FAED!L54</f>
        <v>0</v>
      </c>
      <c r="M54" s="15">
        <f t="shared" si="3"/>
        <v>30</v>
      </c>
      <c r="N54" s="16">
        <f t="shared" si="4"/>
        <v>1500</v>
      </c>
      <c r="O54" s="16">
        <f t="shared" si="5"/>
        <v>0</v>
      </c>
    </row>
    <row r="55" spans="1:15" ht="35.1" customHeight="1" x14ac:dyDescent="0.25">
      <c r="A55" s="79"/>
      <c r="B55" s="46">
        <v>52</v>
      </c>
      <c r="C55" s="76"/>
      <c r="D55" s="48" t="s">
        <v>14</v>
      </c>
      <c r="E55" s="50" t="s">
        <v>9</v>
      </c>
      <c r="F55" s="52" t="s">
        <v>31</v>
      </c>
      <c r="G55" s="46" t="s">
        <v>32</v>
      </c>
      <c r="H55" s="46" t="s">
        <v>37</v>
      </c>
      <c r="I55" s="46" t="s">
        <v>10</v>
      </c>
      <c r="J55" s="49">
        <v>50</v>
      </c>
      <c r="K55" s="14">
        <f>REITORIA_SEMS!K55+REITORIA_MUSEU!K55+CAV!K55+CCT!K55+CEAD!K55+CEART!K55+CEAVI!K55+CEFID!K55+CEO!K55+CEPLAN!K55+CERES!K55+CESFI!K55+CESMO!K55+ESAG!K55+FAED!K55</f>
        <v>30</v>
      </c>
      <c r="L55" s="13">
        <f>REITORIA_SEMS!K55-REITORIA_SEMS!L55+REITORIA_MUSEU!K55-REITORIA_MUSEU!L55+CAV!K55-CAV!L55+CCT!K55-CCT!L55+CEAD!K55-CEAD!L55+CEART!K55-CEART!L55+CEAVI!K55-CEAVI!L55+CEFID!K55-CEFID!L55+CEO!K55-CEO!L55+CEPLAN!K55-CEPLAN!L55+CERES!K55-CERES!L55+CESFI!K55-CESFI!L55+CESMO!K55-CESMO!L55+ESAG!K55-ESAG!L55+FAED!K55-FAED!L55</f>
        <v>0</v>
      </c>
      <c r="M55" s="15">
        <f t="shared" si="3"/>
        <v>30</v>
      </c>
      <c r="N55" s="16">
        <f t="shared" si="4"/>
        <v>1500</v>
      </c>
      <c r="O55" s="16">
        <f t="shared" si="5"/>
        <v>0</v>
      </c>
    </row>
    <row r="56" spans="1:15" ht="35.1" customHeight="1" x14ac:dyDescent="0.25">
      <c r="A56" s="79"/>
      <c r="B56" s="46">
        <v>53</v>
      </c>
      <c r="C56" s="76"/>
      <c r="D56" s="48" t="s">
        <v>162</v>
      </c>
      <c r="E56" s="50" t="s">
        <v>9</v>
      </c>
      <c r="F56" s="52" t="s">
        <v>31</v>
      </c>
      <c r="G56" s="46" t="s">
        <v>32</v>
      </c>
      <c r="H56" s="46" t="s">
        <v>9</v>
      </c>
      <c r="I56" s="46" t="s">
        <v>10</v>
      </c>
      <c r="J56" s="49">
        <v>50</v>
      </c>
      <c r="K56" s="14">
        <f>REITORIA_SEMS!K56+REITORIA_MUSEU!K56+CAV!K56+CCT!K56+CEAD!K56+CEART!K56+CEAVI!K56+CEFID!K56+CEO!K56+CEPLAN!K56+CERES!K56+CESFI!K56+CESMO!K56+ESAG!K56+FAED!K56</f>
        <v>35</v>
      </c>
      <c r="L56" s="13">
        <f>REITORIA_SEMS!K56-REITORIA_SEMS!L56+REITORIA_MUSEU!K56-REITORIA_MUSEU!L56+CAV!K56-CAV!L56+CCT!K56-CCT!L56+CEAD!K56-CEAD!L56+CEART!K56-CEART!L56+CEAVI!K56-CEAVI!L56+CEFID!K56-CEFID!L56+CEO!K56-CEO!L56+CEPLAN!K56-CEPLAN!L56+CERES!K56-CERES!L56+CESFI!K56-CESFI!L56+CESMO!K56-CESMO!L56+ESAG!K56-ESAG!L56+FAED!K56-FAED!L56</f>
        <v>0</v>
      </c>
      <c r="M56" s="15">
        <f t="shared" si="3"/>
        <v>35</v>
      </c>
      <c r="N56" s="16">
        <f t="shared" si="4"/>
        <v>1750</v>
      </c>
      <c r="O56" s="16">
        <f t="shared" si="5"/>
        <v>0</v>
      </c>
    </row>
    <row r="57" spans="1:15" ht="35.1" customHeight="1" x14ac:dyDescent="0.25">
      <c r="A57" s="79"/>
      <c r="B57" s="46">
        <v>54</v>
      </c>
      <c r="C57" s="76"/>
      <c r="D57" s="48" t="s">
        <v>33</v>
      </c>
      <c r="E57" s="50" t="s">
        <v>9</v>
      </c>
      <c r="F57" s="52" t="s">
        <v>31</v>
      </c>
      <c r="G57" s="46" t="s">
        <v>32</v>
      </c>
      <c r="H57" s="46" t="s">
        <v>9</v>
      </c>
      <c r="I57" s="46" t="s">
        <v>10</v>
      </c>
      <c r="J57" s="49">
        <v>80</v>
      </c>
      <c r="K57" s="14">
        <f>REITORIA_SEMS!K57+REITORIA_MUSEU!K57+CAV!K57+CCT!K57+CEAD!K57+CEART!K57+CEAVI!K57+CEFID!K57+CEO!K57+CEPLAN!K57+CERES!K57+CESFI!K57+CESMO!K57+ESAG!K57+FAED!K57</f>
        <v>5</v>
      </c>
      <c r="L57" s="13">
        <f>REITORIA_SEMS!K57-REITORIA_SEMS!L57+REITORIA_MUSEU!K57-REITORIA_MUSEU!L57+CAV!K57-CAV!L57+CCT!K57-CCT!L57+CEAD!K57-CEAD!L57+CEART!K57-CEART!L57+CEAVI!K57-CEAVI!L57+CEFID!K57-CEFID!L57+CEO!K57-CEO!L57+CEPLAN!K57-CEPLAN!L57+CERES!K57-CERES!L57+CESFI!K57-CESFI!L57+CESMO!K57-CESMO!L57+ESAG!K57-ESAG!L57+FAED!K57-FAED!L57</f>
        <v>0</v>
      </c>
      <c r="M57" s="15">
        <f t="shared" si="3"/>
        <v>5</v>
      </c>
      <c r="N57" s="16">
        <f t="shared" si="4"/>
        <v>400</v>
      </c>
      <c r="O57" s="16">
        <f t="shared" si="5"/>
        <v>0</v>
      </c>
    </row>
    <row r="58" spans="1:15" ht="35.1" customHeight="1" x14ac:dyDescent="0.25">
      <c r="A58" s="79"/>
      <c r="B58" s="46">
        <v>55</v>
      </c>
      <c r="C58" s="76"/>
      <c r="D58" s="48" t="s">
        <v>167</v>
      </c>
      <c r="E58" s="50" t="s">
        <v>9</v>
      </c>
      <c r="F58" s="52" t="s">
        <v>31</v>
      </c>
      <c r="G58" s="46" t="s">
        <v>164</v>
      </c>
      <c r="H58" s="46" t="s">
        <v>9</v>
      </c>
      <c r="I58" s="46" t="s">
        <v>10</v>
      </c>
      <c r="J58" s="49">
        <v>1114</v>
      </c>
      <c r="K58" s="14">
        <f>REITORIA_SEMS!K58+REITORIA_MUSEU!K58+CAV!K58+CCT!K58+CEAD!K58+CEART!K58+CEAVI!K58+CEFID!K58+CEO!K58+CEPLAN!K58+CERES!K58+CESFI!K58+CESMO!K58+ESAG!K58+FAED!K58</f>
        <v>10</v>
      </c>
      <c r="L58" s="13">
        <f>REITORIA_SEMS!K58-REITORIA_SEMS!L58+REITORIA_MUSEU!K58-REITORIA_MUSEU!L58+CAV!K58-CAV!L58+CCT!K58-CCT!L58+CEAD!K58-CEAD!L58+CEART!K58-CEART!L58+CEAVI!K58-CEAVI!L58+CEFID!K58-CEFID!L58+CEO!K58-CEO!L58+CEPLAN!K58-CEPLAN!L58+CERES!K58-CERES!L58+CESFI!K58-CESFI!L58+CESMO!K58-CESMO!L58+ESAG!K58-ESAG!L58+FAED!K58-FAED!L58</f>
        <v>0</v>
      </c>
      <c r="M58" s="15">
        <f t="shared" si="3"/>
        <v>10</v>
      </c>
      <c r="N58" s="16">
        <f t="shared" si="4"/>
        <v>11140</v>
      </c>
      <c r="O58" s="16">
        <f t="shared" si="5"/>
        <v>0</v>
      </c>
    </row>
    <row r="59" spans="1:15" ht="35.1" customHeight="1" x14ac:dyDescent="0.25">
      <c r="A59" s="80"/>
      <c r="B59" s="46">
        <v>56</v>
      </c>
      <c r="C59" s="77"/>
      <c r="D59" s="48" t="s">
        <v>165</v>
      </c>
      <c r="E59" s="50" t="s">
        <v>9</v>
      </c>
      <c r="F59" s="52" t="s">
        <v>31</v>
      </c>
      <c r="G59" s="46" t="s">
        <v>32</v>
      </c>
      <c r="H59" s="46" t="s">
        <v>9</v>
      </c>
      <c r="I59" s="46" t="s">
        <v>10</v>
      </c>
      <c r="J59" s="49">
        <v>2000</v>
      </c>
      <c r="K59" s="14">
        <f>REITORIA_SEMS!K59+REITORIA_MUSEU!K59+CAV!K59+CCT!K59+CEAD!K59+CEART!K59+CEAVI!K59+CEFID!K59+CEO!K59+CEPLAN!K59+CERES!K59+CESFI!K59+CESMO!K59+ESAG!K59+FAED!K59</f>
        <v>10</v>
      </c>
      <c r="L59" s="13">
        <f>REITORIA_SEMS!K59-REITORIA_SEMS!L59+REITORIA_MUSEU!K59-REITORIA_MUSEU!L59+CAV!K59-CAV!L59+CCT!K59-CCT!L59+CEAD!K59-CEAD!L59+CEART!K59-CEART!L59+CEAVI!K59-CEAVI!L59+CEFID!K59-CEFID!L59+CEO!K59-CEO!L59+CEPLAN!K59-CEPLAN!L59+CERES!K59-CERES!L59+CESFI!K59-CESFI!L59+CESMO!K59-CESMO!L59+ESAG!K59-ESAG!L59+FAED!K59-FAED!L59</f>
        <v>0</v>
      </c>
      <c r="M59" s="15">
        <f t="shared" si="3"/>
        <v>10</v>
      </c>
      <c r="N59" s="16">
        <f t="shared" si="4"/>
        <v>20000</v>
      </c>
      <c r="O59" s="16">
        <f t="shared" si="5"/>
        <v>0</v>
      </c>
    </row>
    <row r="60" spans="1:15" ht="35.1" customHeight="1" x14ac:dyDescent="0.25">
      <c r="A60" s="68" t="s">
        <v>168</v>
      </c>
      <c r="B60" s="39">
        <v>57</v>
      </c>
      <c r="C60" s="65" t="s">
        <v>36</v>
      </c>
      <c r="D60" s="36" t="s">
        <v>30</v>
      </c>
      <c r="E60" s="43" t="s">
        <v>9</v>
      </c>
      <c r="F60" s="45" t="s">
        <v>31</v>
      </c>
      <c r="G60" s="39" t="s">
        <v>32</v>
      </c>
      <c r="H60" s="39" t="s">
        <v>9</v>
      </c>
      <c r="I60" s="39" t="s">
        <v>10</v>
      </c>
      <c r="J60" s="38">
        <v>250.5</v>
      </c>
      <c r="K60" s="14">
        <f>REITORIA_SEMS!K60+REITORIA_MUSEU!K60+CAV!K60+CCT!K60+CEAD!K60+CEART!K60+CEAVI!K60+CEFID!K60+CEO!K60+CEPLAN!K60+CERES!K60+CESFI!K60+CESMO!K60+ESAG!K60+FAED!K60</f>
        <v>2</v>
      </c>
      <c r="L60" s="13">
        <f>REITORIA_SEMS!K60-REITORIA_SEMS!L60+REITORIA_MUSEU!K60-REITORIA_MUSEU!L60+CAV!K60-CAV!L60+CCT!K60-CCT!L60+CEAD!K60-CEAD!L60+CEART!K60-CEART!L60+CEAVI!K60-CEAVI!L60+CEFID!K60-CEFID!L60+CEO!K60-CEO!L60+CEPLAN!K60-CEPLAN!L60+CERES!K60-CERES!L60+CESFI!K60-CESFI!L60+CESMO!K60-CESMO!L60+ESAG!K60-ESAG!L60+FAED!K60-FAED!L60</f>
        <v>0</v>
      </c>
      <c r="M60" s="15">
        <f t="shared" si="3"/>
        <v>2</v>
      </c>
      <c r="N60" s="16">
        <f t="shared" si="4"/>
        <v>501</v>
      </c>
      <c r="O60" s="16">
        <f t="shared" si="5"/>
        <v>0</v>
      </c>
    </row>
    <row r="61" spans="1:15" ht="35.1" customHeight="1" x14ac:dyDescent="0.25">
      <c r="A61" s="69"/>
      <c r="B61" s="39">
        <v>58</v>
      </c>
      <c r="C61" s="66"/>
      <c r="D61" s="36" t="s">
        <v>8</v>
      </c>
      <c r="E61" s="43" t="s">
        <v>9</v>
      </c>
      <c r="F61" s="45" t="s">
        <v>31</v>
      </c>
      <c r="G61" s="39" t="s">
        <v>32</v>
      </c>
      <c r="H61" s="39" t="s">
        <v>9</v>
      </c>
      <c r="I61" s="39" t="s">
        <v>10</v>
      </c>
      <c r="J61" s="38">
        <v>1000</v>
      </c>
      <c r="K61" s="14">
        <f>REITORIA_SEMS!K61+REITORIA_MUSEU!K61+CAV!K61+CCT!K61+CEAD!K61+CEART!K61+CEAVI!K61+CEFID!K61+CEO!K61+CEPLAN!K61+CERES!K61+CESFI!K61+CESMO!K61+ESAG!K61+FAED!K61</f>
        <v>48</v>
      </c>
      <c r="L61" s="13">
        <f>REITORIA_SEMS!K61-REITORIA_SEMS!L61+REITORIA_MUSEU!K61-REITORIA_MUSEU!L61+CAV!K61-CAV!L61+CCT!K61-CCT!L61+CEAD!K61-CEAD!L61+CEART!K61-CEART!L61+CEAVI!K61-CEAVI!L61+CEFID!K61-CEFID!L61+CEO!K61-CEO!L61+CEPLAN!K61-CEPLAN!L61+CERES!K61-CERES!L61+CESFI!K61-CESFI!L61+CESMO!K61-CESMO!L61+ESAG!K61-ESAG!L61+FAED!K61-FAED!L61</f>
        <v>0</v>
      </c>
      <c r="M61" s="15">
        <f t="shared" si="3"/>
        <v>48</v>
      </c>
      <c r="N61" s="16">
        <f t="shared" si="4"/>
        <v>48000</v>
      </c>
      <c r="O61" s="16">
        <f t="shared" si="5"/>
        <v>0</v>
      </c>
    </row>
    <row r="62" spans="1:15" ht="35.1" customHeight="1" x14ac:dyDescent="0.25">
      <c r="A62" s="69"/>
      <c r="B62" s="39">
        <v>59</v>
      </c>
      <c r="C62" s="66"/>
      <c r="D62" s="36" t="s">
        <v>11</v>
      </c>
      <c r="E62" s="43" t="s">
        <v>9</v>
      </c>
      <c r="F62" s="45" t="s">
        <v>31</v>
      </c>
      <c r="G62" s="39" t="s">
        <v>32</v>
      </c>
      <c r="H62" s="39" t="s">
        <v>9</v>
      </c>
      <c r="I62" s="39" t="s">
        <v>10</v>
      </c>
      <c r="J62" s="38">
        <v>1500</v>
      </c>
      <c r="K62" s="14">
        <f>REITORIA_SEMS!K62+REITORIA_MUSEU!K62+CAV!K62+CCT!K62+CEAD!K62+CEART!K62+CEAVI!K62+CEFID!K62+CEO!K62+CEPLAN!K62+CERES!K62+CESFI!K62+CESMO!K62+ESAG!K62+FAED!K62</f>
        <v>8</v>
      </c>
      <c r="L62" s="13">
        <f>REITORIA_SEMS!K62-REITORIA_SEMS!L62+REITORIA_MUSEU!K62-REITORIA_MUSEU!L62+CAV!K62-CAV!L62+CCT!K62-CCT!L62+CEAD!K62-CEAD!L62+CEART!K62-CEART!L62+CEAVI!K62-CEAVI!L62+CEFID!K62-CEFID!L62+CEO!K62-CEO!L62+CEPLAN!K62-CEPLAN!L62+CERES!K62-CERES!L62+CESFI!K62-CESFI!L62+CESMO!K62-CESMO!L62+ESAG!K62-ESAG!L62+FAED!K62-FAED!L62</f>
        <v>0</v>
      </c>
      <c r="M62" s="15">
        <f t="shared" si="3"/>
        <v>8</v>
      </c>
      <c r="N62" s="16">
        <f t="shared" si="4"/>
        <v>12000</v>
      </c>
      <c r="O62" s="16">
        <f t="shared" si="5"/>
        <v>0</v>
      </c>
    </row>
    <row r="63" spans="1:15" ht="35.1" customHeight="1" x14ac:dyDescent="0.25">
      <c r="A63" s="69"/>
      <c r="B63" s="39">
        <v>60</v>
      </c>
      <c r="C63" s="66"/>
      <c r="D63" s="36" t="s">
        <v>12</v>
      </c>
      <c r="E63" s="43" t="s">
        <v>9</v>
      </c>
      <c r="F63" s="45" t="s">
        <v>31</v>
      </c>
      <c r="G63" s="39" t="s">
        <v>32</v>
      </c>
      <c r="H63" s="39" t="s">
        <v>9</v>
      </c>
      <c r="I63" s="39" t="s">
        <v>10</v>
      </c>
      <c r="J63" s="38">
        <v>1731</v>
      </c>
      <c r="K63" s="14">
        <f>REITORIA_SEMS!K63+REITORIA_MUSEU!K63+CAV!K63+CCT!K63+CEAD!K63+CEART!K63+CEAVI!K63+CEFID!K63+CEO!K63+CEPLAN!K63+CERES!K63+CESFI!K63+CESMO!K63+ESAG!K63+FAED!K63</f>
        <v>4</v>
      </c>
      <c r="L63" s="13">
        <f>REITORIA_SEMS!K63-REITORIA_SEMS!L63+REITORIA_MUSEU!K63-REITORIA_MUSEU!L63+CAV!K63-CAV!L63+CCT!K63-CCT!L63+CEAD!K63-CEAD!L63+CEART!K63-CEART!L63+CEAVI!K63-CEAVI!L63+CEFID!K63-CEFID!L63+CEO!K63-CEO!L63+CEPLAN!K63-CEPLAN!L63+CERES!K63-CERES!L63+CESFI!K63-CESFI!L63+CESMO!K63-CESMO!L63+ESAG!K63-ESAG!L63+FAED!K63-FAED!L63</f>
        <v>0</v>
      </c>
      <c r="M63" s="15">
        <f t="shared" si="3"/>
        <v>4</v>
      </c>
      <c r="N63" s="16">
        <f t="shared" si="4"/>
        <v>6924</v>
      </c>
      <c r="O63" s="16">
        <f t="shared" si="5"/>
        <v>0</v>
      </c>
    </row>
    <row r="64" spans="1:15" ht="35.1" customHeight="1" x14ac:dyDescent="0.25">
      <c r="A64" s="69"/>
      <c r="B64" s="39">
        <v>61</v>
      </c>
      <c r="C64" s="66"/>
      <c r="D64" s="36" t="s">
        <v>13</v>
      </c>
      <c r="E64" s="43" t="s">
        <v>9</v>
      </c>
      <c r="F64" s="45" t="s">
        <v>31</v>
      </c>
      <c r="G64" s="39" t="s">
        <v>32</v>
      </c>
      <c r="H64" s="39" t="s">
        <v>37</v>
      </c>
      <c r="I64" s="39" t="s">
        <v>10</v>
      </c>
      <c r="J64" s="38">
        <v>160</v>
      </c>
      <c r="K64" s="14">
        <f>REITORIA_SEMS!K64+REITORIA_MUSEU!K64+CAV!K64+CCT!K64+CEAD!K64+CEART!K64+CEAVI!K64+CEFID!K64+CEO!K64+CEPLAN!K64+CERES!K64+CESFI!K64+CESMO!K64+ESAG!K64+FAED!K64</f>
        <v>250</v>
      </c>
      <c r="L64" s="13">
        <f>REITORIA_SEMS!K64-REITORIA_SEMS!L64+REITORIA_MUSEU!K64-REITORIA_MUSEU!L64+CAV!K64-CAV!L64+CCT!K64-CCT!L64+CEAD!K64-CEAD!L64+CEART!K64-CEART!L64+CEAVI!K64-CEAVI!L64+CEFID!K64-CEFID!L64+CEO!K64-CEO!L64+CEPLAN!K64-CEPLAN!L64+CERES!K64-CERES!L64+CESFI!K64-CESFI!L64+CESMO!K64-CESMO!L64+ESAG!K64-ESAG!L64+FAED!K64-FAED!L64</f>
        <v>0</v>
      </c>
      <c r="M64" s="15">
        <f t="shared" si="3"/>
        <v>250</v>
      </c>
      <c r="N64" s="16">
        <f t="shared" si="4"/>
        <v>40000</v>
      </c>
      <c r="O64" s="16">
        <f t="shared" si="5"/>
        <v>0</v>
      </c>
    </row>
    <row r="65" spans="1:15" ht="35.1" customHeight="1" x14ac:dyDescent="0.25">
      <c r="A65" s="69"/>
      <c r="B65" s="39">
        <v>62</v>
      </c>
      <c r="C65" s="66"/>
      <c r="D65" s="36" t="s">
        <v>161</v>
      </c>
      <c r="E65" s="43" t="s">
        <v>9</v>
      </c>
      <c r="F65" s="45" t="s">
        <v>31</v>
      </c>
      <c r="G65" s="39" t="s">
        <v>32</v>
      </c>
      <c r="H65" s="39" t="s">
        <v>37</v>
      </c>
      <c r="I65" s="39" t="s">
        <v>10</v>
      </c>
      <c r="J65" s="38">
        <v>135</v>
      </c>
      <c r="K65" s="14">
        <f>REITORIA_SEMS!K65+REITORIA_MUSEU!K65+CAV!K65+CCT!K65+CEAD!K65+CEART!K65+CEAVI!K65+CEFID!K65+CEO!K65+CEPLAN!K65+CERES!K65+CESFI!K65+CESMO!K65+ESAG!K65+FAED!K65</f>
        <v>70</v>
      </c>
      <c r="L65" s="13">
        <f>REITORIA_SEMS!K65-REITORIA_SEMS!L65+REITORIA_MUSEU!K65-REITORIA_MUSEU!L65+CAV!K65-CAV!L65+CCT!K65-CCT!L65+CEAD!K65-CEAD!L65+CEART!K65-CEART!L65+CEAVI!K65-CEAVI!L65+CEFID!K65-CEFID!L65+CEO!K65-CEO!L65+CEPLAN!K65-CEPLAN!L65+CERES!K65-CERES!L65+CESFI!K65-CESFI!L65+CESMO!K65-CESMO!L65+ESAG!K65-ESAG!L65+FAED!K65-FAED!L65</f>
        <v>0</v>
      </c>
      <c r="M65" s="15">
        <f t="shared" si="3"/>
        <v>70</v>
      </c>
      <c r="N65" s="16">
        <f t="shared" si="4"/>
        <v>9450</v>
      </c>
      <c r="O65" s="16">
        <f t="shared" si="5"/>
        <v>0</v>
      </c>
    </row>
    <row r="66" spans="1:15" ht="35.1" customHeight="1" x14ac:dyDescent="0.25">
      <c r="A66" s="69"/>
      <c r="B66" s="39">
        <v>63</v>
      </c>
      <c r="C66" s="66"/>
      <c r="D66" s="36" t="s">
        <v>14</v>
      </c>
      <c r="E66" s="43" t="s">
        <v>9</v>
      </c>
      <c r="F66" s="45" t="s">
        <v>31</v>
      </c>
      <c r="G66" s="39" t="s">
        <v>32</v>
      </c>
      <c r="H66" s="39" t="s">
        <v>37</v>
      </c>
      <c r="I66" s="39" t="s">
        <v>10</v>
      </c>
      <c r="J66" s="38">
        <v>135</v>
      </c>
      <c r="K66" s="14">
        <f>REITORIA_SEMS!K66+REITORIA_MUSEU!K66+CAV!K66+CCT!K66+CEAD!K66+CEART!K66+CEAVI!K66+CEFID!K66+CEO!K66+CEPLAN!K66+CERES!K66+CESFI!K66+CESMO!K66+ESAG!K66+FAED!K66</f>
        <v>20</v>
      </c>
      <c r="L66" s="13">
        <f>REITORIA_SEMS!K66-REITORIA_SEMS!L66+REITORIA_MUSEU!K66-REITORIA_MUSEU!L66+CAV!K66-CAV!L66+CCT!K66-CCT!L66+CEAD!K66-CEAD!L66+CEART!K66-CEART!L66+CEAVI!K66-CEAVI!L66+CEFID!K66-CEFID!L66+CEO!K66-CEO!L66+CEPLAN!K66-CEPLAN!L66+CERES!K66-CERES!L66+CESFI!K66-CESFI!L66+CESMO!K66-CESMO!L66+ESAG!K66-ESAG!L66+FAED!K66-FAED!L66</f>
        <v>0</v>
      </c>
      <c r="M66" s="15">
        <f t="shared" si="3"/>
        <v>20</v>
      </c>
      <c r="N66" s="16">
        <f t="shared" si="4"/>
        <v>2700</v>
      </c>
      <c r="O66" s="16">
        <f t="shared" si="5"/>
        <v>0</v>
      </c>
    </row>
    <row r="67" spans="1:15" ht="35.1" customHeight="1" x14ac:dyDescent="0.25">
      <c r="A67" s="69"/>
      <c r="B67" s="39">
        <v>64</v>
      </c>
      <c r="C67" s="66"/>
      <c r="D67" s="36" t="s">
        <v>162</v>
      </c>
      <c r="E67" s="43" t="s">
        <v>9</v>
      </c>
      <c r="F67" s="45" t="s">
        <v>31</v>
      </c>
      <c r="G67" s="39" t="s">
        <v>32</v>
      </c>
      <c r="H67" s="39" t="s">
        <v>9</v>
      </c>
      <c r="I67" s="39" t="s">
        <v>10</v>
      </c>
      <c r="J67" s="38">
        <v>365</v>
      </c>
      <c r="K67" s="14">
        <f>REITORIA_SEMS!K67+REITORIA_MUSEU!K67+CAV!K67+CCT!K67+CEAD!K67+CEART!K67+CEAVI!K67+CEFID!K67+CEO!K67+CEPLAN!K67+CERES!K67+CESFI!K67+CESMO!K67+ESAG!K67+FAED!K67</f>
        <v>25</v>
      </c>
      <c r="L67" s="13">
        <f>REITORIA_SEMS!K67-REITORIA_SEMS!L67+REITORIA_MUSEU!K67-REITORIA_MUSEU!L67+CAV!K67-CAV!L67+CCT!K67-CCT!L67+CEAD!K67-CEAD!L67+CEART!K67-CEART!L67+CEAVI!K67-CEAVI!L67+CEFID!K67-CEFID!L67+CEO!K67-CEO!L67+CEPLAN!K67-CEPLAN!L67+CERES!K67-CERES!L67+CESFI!K67-CESFI!L67+CESMO!K67-CESMO!L67+ESAG!K67-ESAG!L67+FAED!K67-FAED!L67</f>
        <v>0</v>
      </c>
      <c r="M67" s="15">
        <f t="shared" si="3"/>
        <v>25</v>
      </c>
      <c r="N67" s="16">
        <f t="shared" si="4"/>
        <v>9125</v>
      </c>
      <c r="O67" s="16">
        <f t="shared" si="5"/>
        <v>0</v>
      </c>
    </row>
    <row r="68" spans="1:15" ht="35.1" customHeight="1" x14ac:dyDescent="0.25">
      <c r="A68" s="70"/>
      <c r="B68" s="39">
        <v>65</v>
      </c>
      <c r="C68" s="67"/>
      <c r="D68" s="36" t="s">
        <v>33</v>
      </c>
      <c r="E68" s="43" t="s">
        <v>9</v>
      </c>
      <c r="F68" s="45" t="s">
        <v>31</v>
      </c>
      <c r="G68" s="39" t="s">
        <v>32</v>
      </c>
      <c r="H68" s="39" t="s">
        <v>9</v>
      </c>
      <c r="I68" s="39" t="s">
        <v>10</v>
      </c>
      <c r="J68" s="38">
        <v>100</v>
      </c>
      <c r="K68" s="14">
        <f>REITORIA_SEMS!K68+REITORIA_MUSEU!K68+CAV!K68+CCT!K68+CEAD!K68+CEART!K68+CEAVI!K68+CEFID!K68+CEO!K68+CEPLAN!K68+CERES!K68+CESFI!K68+CESMO!K68+ESAG!K68+FAED!K68</f>
        <v>13</v>
      </c>
      <c r="L68" s="13">
        <f>REITORIA_SEMS!K68-REITORIA_SEMS!L68+REITORIA_MUSEU!K68-REITORIA_MUSEU!L68+CAV!K68-CAV!L68+CCT!K68-CCT!L68+CEAD!K68-CEAD!L68+CEART!K68-CEART!L68+CEAVI!K68-CEAVI!L68+CEFID!K68-CEFID!L68+CEO!K68-CEO!L68+CEPLAN!K68-CEPLAN!L68+CERES!K68-CERES!L68+CESFI!K68-CESFI!L68+CESMO!K68-CESMO!L68+ESAG!K68-ESAG!L68+FAED!K68-FAED!L68</f>
        <v>0</v>
      </c>
      <c r="M68" s="15">
        <f t="shared" si="3"/>
        <v>13</v>
      </c>
      <c r="N68" s="16">
        <f t="shared" si="4"/>
        <v>1300</v>
      </c>
      <c r="O68" s="16">
        <f t="shared" si="5"/>
        <v>0</v>
      </c>
    </row>
    <row r="69" spans="1:15" ht="35.1" customHeight="1" x14ac:dyDescent="0.25">
      <c r="A69" s="78" t="s">
        <v>169</v>
      </c>
      <c r="B69" s="46">
        <v>66</v>
      </c>
      <c r="C69" s="75" t="s">
        <v>97</v>
      </c>
      <c r="D69" s="48" t="s">
        <v>30</v>
      </c>
      <c r="E69" s="50" t="s">
        <v>9</v>
      </c>
      <c r="F69" s="52" t="s">
        <v>31</v>
      </c>
      <c r="G69" s="46" t="s">
        <v>32</v>
      </c>
      <c r="H69" s="46" t="s">
        <v>9</v>
      </c>
      <c r="I69" s="46" t="s">
        <v>10</v>
      </c>
      <c r="J69" s="49">
        <v>140</v>
      </c>
      <c r="K69" s="14">
        <f>REITORIA_SEMS!K69+REITORIA_MUSEU!K69+CAV!K69+CCT!K69+CEAD!K69+CEART!K69+CEAVI!K69+CEFID!K69+CEO!K69+CEPLAN!K69+CERES!K69+CESFI!K69+CESMO!K69+ESAG!K69+FAED!K69</f>
        <v>1</v>
      </c>
      <c r="L69" s="13">
        <f>REITORIA_SEMS!K69-REITORIA_SEMS!L69+REITORIA_MUSEU!K69-REITORIA_MUSEU!L69+CAV!K69-CAV!L69+CCT!K69-CCT!L69+CEAD!K69-CEAD!L69+CEART!K69-CEART!L69+CEAVI!K69-CEAVI!L69+CEFID!K69-CEFID!L69+CEO!K69-CEO!L69+CEPLAN!K69-CEPLAN!L69+CERES!K69-CERES!L69+CESFI!K69-CESFI!L69+CESMO!K69-CESMO!L69+ESAG!K69-ESAG!L69+FAED!K69-FAED!L69</f>
        <v>0</v>
      </c>
      <c r="M69" s="15">
        <f t="shared" si="3"/>
        <v>1</v>
      </c>
      <c r="N69" s="16">
        <f t="shared" si="4"/>
        <v>140</v>
      </c>
      <c r="O69" s="16">
        <f t="shared" si="5"/>
        <v>0</v>
      </c>
    </row>
    <row r="70" spans="1:15" ht="35.1" customHeight="1" x14ac:dyDescent="0.25">
      <c r="A70" s="79"/>
      <c r="B70" s="46">
        <v>67</v>
      </c>
      <c r="C70" s="76"/>
      <c r="D70" s="48" t="s">
        <v>8</v>
      </c>
      <c r="E70" s="50" t="s">
        <v>9</v>
      </c>
      <c r="F70" s="52" t="s">
        <v>31</v>
      </c>
      <c r="G70" s="46" t="s">
        <v>32</v>
      </c>
      <c r="H70" s="46" t="s">
        <v>9</v>
      </c>
      <c r="I70" s="46" t="s">
        <v>10</v>
      </c>
      <c r="J70" s="49">
        <v>530</v>
      </c>
      <c r="K70" s="14">
        <f>REITORIA_SEMS!K70+REITORIA_MUSEU!K70+CAV!K70+CCT!K70+CEAD!K70+CEART!K70+CEAVI!K70+CEFID!K70+CEO!K70+CEPLAN!K70+CERES!K70+CESFI!K70+CESMO!K70+ESAG!K70+FAED!K70</f>
        <v>40</v>
      </c>
      <c r="L70" s="13">
        <f>REITORIA_SEMS!K70-REITORIA_SEMS!L70+REITORIA_MUSEU!K70-REITORIA_MUSEU!L70+CAV!K70-CAV!L70+CCT!K70-CCT!L70+CEAD!K70-CEAD!L70+CEART!K70-CEART!L70+CEAVI!K70-CEAVI!L70+CEFID!K70-CEFID!L70+CEO!K70-CEO!L70+CEPLAN!K70-CEPLAN!L70+CERES!K70-CERES!L70+CESFI!K70-CESFI!L70+CESMO!K70-CESMO!L70+ESAG!K70-ESAG!L70+FAED!K70-FAED!L70</f>
        <v>0</v>
      </c>
      <c r="M70" s="15">
        <f t="shared" si="3"/>
        <v>40</v>
      </c>
      <c r="N70" s="16">
        <f t="shared" si="4"/>
        <v>21200</v>
      </c>
      <c r="O70" s="16">
        <f t="shared" si="5"/>
        <v>0</v>
      </c>
    </row>
    <row r="71" spans="1:15" ht="35.1" customHeight="1" x14ac:dyDescent="0.25">
      <c r="A71" s="79"/>
      <c r="B71" s="46">
        <v>68</v>
      </c>
      <c r="C71" s="76"/>
      <c r="D71" s="48" t="s">
        <v>11</v>
      </c>
      <c r="E71" s="50" t="s">
        <v>9</v>
      </c>
      <c r="F71" s="52" t="s">
        <v>31</v>
      </c>
      <c r="G71" s="46" t="s">
        <v>32</v>
      </c>
      <c r="H71" s="46" t="s">
        <v>9</v>
      </c>
      <c r="I71" s="46" t="s">
        <v>10</v>
      </c>
      <c r="J71" s="49">
        <v>660</v>
      </c>
      <c r="K71" s="14">
        <f>REITORIA_SEMS!K71+REITORIA_MUSEU!K71+CAV!K71+CCT!K71+CEAD!K71+CEART!K71+CEAVI!K71+CEFID!K71+CEO!K71+CEPLAN!K71+CERES!K71+CESFI!K71+CESMO!K71+ESAG!K71+FAED!K71</f>
        <v>18</v>
      </c>
      <c r="L71" s="13">
        <f>REITORIA_SEMS!K71-REITORIA_SEMS!L71+REITORIA_MUSEU!K71-REITORIA_MUSEU!L71+CAV!K71-CAV!L71+CCT!K71-CCT!L71+CEAD!K71-CEAD!L71+CEART!K71-CEART!L71+CEAVI!K71-CEAVI!L71+CEFID!K71-CEFID!L71+CEO!K71-CEO!L71+CEPLAN!K71-CEPLAN!L71+CERES!K71-CERES!L71+CESFI!K71-CESFI!L71+CESMO!K71-CESMO!L71+ESAG!K71-ESAG!L71+FAED!K71-FAED!L71</f>
        <v>0</v>
      </c>
      <c r="M71" s="15">
        <f t="shared" si="3"/>
        <v>18</v>
      </c>
      <c r="N71" s="16">
        <f t="shared" si="4"/>
        <v>11880</v>
      </c>
      <c r="O71" s="16">
        <f t="shared" si="5"/>
        <v>0</v>
      </c>
    </row>
    <row r="72" spans="1:15" ht="35.1" customHeight="1" x14ac:dyDescent="0.25">
      <c r="A72" s="79"/>
      <c r="B72" s="46">
        <v>69</v>
      </c>
      <c r="C72" s="76"/>
      <c r="D72" s="48" t="s">
        <v>12</v>
      </c>
      <c r="E72" s="50" t="s">
        <v>9</v>
      </c>
      <c r="F72" s="52" t="s">
        <v>31</v>
      </c>
      <c r="G72" s="46" t="s">
        <v>32</v>
      </c>
      <c r="H72" s="46" t="s">
        <v>9</v>
      </c>
      <c r="I72" s="46" t="s">
        <v>10</v>
      </c>
      <c r="J72" s="49">
        <v>760</v>
      </c>
      <c r="K72" s="14">
        <f>REITORIA_SEMS!K72+REITORIA_MUSEU!K72+CAV!K72+CCT!K72+CEAD!K72+CEART!K72+CEAVI!K72+CEFID!K72+CEO!K72+CEPLAN!K72+CERES!K72+CESFI!K72+CESMO!K72+ESAG!K72+FAED!K72</f>
        <v>3</v>
      </c>
      <c r="L72" s="13">
        <f>REITORIA_SEMS!K72-REITORIA_SEMS!L72+REITORIA_MUSEU!K72-REITORIA_MUSEU!L72+CAV!K72-CAV!L72+CCT!K72-CCT!L72+CEAD!K72-CEAD!L72+CEART!K72-CEART!L72+CEAVI!K72-CEAVI!L72+CEFID!K72-CEFID!L72+CEO!K72-CEO!L72+CEPLAN!K72-CEPLAN!L72+CERES!K72-CERES!L72+CESFI!K72-CESFI!L72+CESMO!K72-CESMO!L72+ESAG!K72-ESAG!L72+FAED!K72-FAED!L72</f>
        <v>0</v>
      </c>
      <c r="M72" s="15">
        <f t="shared" si="3"/>
        <v>3</v>
      </c>
      <c r="N72" s="16">
        <f t="shared" si="4"/>
        <v>2280</v>
      </c>
      <c r="O72" s="16">
        <f t="shared" si="5"/>
        <v>0</v>
      </c>
    </row>
    <row r="73" spans="1:15" ht="35.1" customHeight="1" x14ac:dyDescent="0.25">
      <c r="A73" s="79"/>
      <c r="B73" s="46">
        <v>70</v>
      </c>
      <c r="C73" s="76"/>
      <c r="D73" s="48" t="s">
        <v>13</v>
      </c>
      <c r="E73" s="50" t="s">
        <v>9</v>
      </c>
      <c r="F73" s="52" t="s">
        <v>31</v>
      </c>
      <c r="G73" s="46" t="s">
        <v>32</v>
      </c>
      <c r="H73" s="46" t="s">
        <v>37</v>
      </c>
      <c r="I73" s="46" t="s">
        <v>10</v>
      </c>
      <c r="J73" s="49">
        <v>70</v>
      </c>
      <c r="K73" s="14">
        <f>REITORIA_SEMS!K73+REITORIA_MUSEU!K73+CAV!K73+CCT!K73+CEAD!K73+CEART!K73+CEAVI!K73+CEFID!K73+CEO!K73+CEPLAN!K73+CERES!K73+CESFI!K73+CESMO!K73+ESAG!K73+FAED!K73</f>
        <v>130</v>
      </c>
      <c r="L73" s="13">
        <f>REITORIA_SEMS!K73-REITORIA_SEMS!L73+REITORIA_MUSEU!K73-REITORIA_MUSEU!L73+CAV!K73-CAV!L73+CCT!K73-CCT!L73+CEAD!K73-CEAD!L73+CEART!K73-CEART!L73+CEAVI!K73-CEAVI!L73+CEFID!K73-CEFID!L73+CEO!K73-CEO!L73+CEPLAN!K73-CEPLAN!L73+CERES!K73-CERES!L73+CESFI!K73-CESFI!L73+CESMO!K73-CESMO!L73+ESAG!K73-ESAG!L73+FAED!K73-FAED!L73</f>
        <v>0</v>
      </c>
      <c r="M73" s="15">
        <f t="shared" si="3"/>
        <v>130</v>
      </c>
      <c r="N73" s="16">
        <f t="shared" si="4"/>
        <v>9100</v>
      </c>
      <c r="O73" s="16">
        <f t="shared" si="5"/>
        <v>0</v>
      </c>
    </row>
    <row r="74" spans="1:15" ht="35.1" customHeight="1" x14ac:dyDescent="0.25">
      <c r="A74" s="79"/>
      <c r="B74" s="46">
        <v>71</v>
      </c>
      <c r="C74" s="76"/>
      <c r="D74" s="48" t="s">
        <v>161</v>
      </c>
      <c r="E74" s="50" t="s">
        <v>9</v>
      </c>
      <c r="F74" s="52" t="s">
        <v>31</v>
      </c>
      <c r="G74" s="46" t="s">
        <v>32</v>
      </c>
      <c r="H74" s="46" t="s">
        <v>37</v>
      </c>
      <c r="I74" s="46" t="s">
        <v>10</v>
      </c>
      <c r="J74" s="49">
        <v>75</v>
      </c>
      <c r="K74" s="14">
        <f>REITORIA_SEMS!K74+REITORIA_MUSEU!K74+CAV!K74+CCT!K74+CEAD!K74+CEART!K74+CEAVI!K74+CEFID!K74+CEO!K74+CEPLAN!K74+CERES!K74+CESFI!K74+CESMO!K74+ESAG!K74+FAED!K74</f>
        <v>40</v>
      </c>
      <c r="L74" s="13">
        <f>REITORIA_SEMS!K74-REITORIA_SEMS!L74+REITORIA_MUSEU!K74-REITORIA_MUSEU!L74+CAV!K74-CAV!L74+CCT!K74-CCT!L74+CEAD!K74-CEAD!L74+CEART!K74-CEART!L74+CEAVI!K74-CEAVI!L74+CEFID!K74-CEFID!L74+CEO!K74-CEO!L74+CEPLAN!K74-CEPLAN!L74+CERES!K74-CERES!L74+CESFI!K74-CESFI!L74+CESMO!K74-CESMO!L74+ESAG!K74-ESAG!L74+FAED!K74-FAED!L74</f>
        <v>0</v>
      </c>
      <c r="M74" s="15">
        <f t="shared" si="3"/>
        <v>40</v>
      </c>
      <c r="N74" s="16">
        <f t="shared" si="4"/>
        <v>3000</v>
      </c>
      <c r="O74" s="16">
        <f t="shared" si="5"/>
        <v>0</v>
      </c>
    </row>
    <row r="75" spans="1:15" ht="35.1" customHeight="1" x14ac:dyDescent="0.25">
      <c r="A75" s="79"/>
      <c r="B75" s="46">
        <v>72</v>
      </c>
      <c r="C75" s="76"/>
      <c r="D75" s="48" t="s">
        <v>14</v>
      </c>
      <c r="E75" s="50" t="s">
        <v>9</v>
      </c>
      <c r="F75" s="52" t="s">
        <v>31</v>
      </c>
      <c r="G75" s="46" t="s">
        <v>32</v>
      </c>
      <c r="H75" s="46" t="s">
        <v>37</v>
      </c>
      <c r="I75" s="46" t="s">
        <v>10</v>
      </c>
      <c r="J75" s="49">
        <v>80</v>
      </c>
      <c r="K75" s="14">
        <f>REITORIA_SEMS!K75+REITORIA_MUSEU!K75+CAV!K75+CCT!K75+CEAD!K75+CEART!K75+CEAVI!K75+CEFID!K75+CEO!K75+CEPLAN!K75+CERES!K75+CESFI!K75+CESMO!K75+ESAG!K75+FAED!K75</f>
        <v>5</v>
      </c>
      <c r="L75" s="13">
        <f>REITORIA_SEMS!K75-REITORIA_SEMS!L75+REITORIA_MUSEU!K75-REITORIA_MUSEU!L75+CAV!K75-CAV!L75+CCT!K75-CCT!L75+CEAD!K75-CEAD!L75+CEART!K75-CEART!L75+CEAVI!K75-CEAVI!L75+CEFID!K75-CEFID!L75+CEO!K75-CEO!L75+CEPLAN!K75-CEPLAN!L75+CERES!K75-CERES!L75+CESFI!K75-CESFI!L75+CESMO!K75-CESMO!L75+ESAG!K75-ESAG!L75+FAED!K75-FAED!L75</f>
        <v>0</v>
      </c>
      <c r="M75" s="15">
        <f t="shared" si="3"/>
        <v>5</v>
      </c>
      <c r="N75" s="16">
        <f t="shared" si="4"/>
        <v>400</v>
      </c>
      <c r="O75" s="16">
        <f t="shared" si="5"/>
        <v>0</v>
      </c>
    </row>
    <row r="76" spans="1:15" ht="35.1" customHeight="1" x14ac:dyDescent="0.25">
      <c r="A76" s="79"/>
      <c r="B76" s="46">
        <v>73</v>
      </c>
      <c r="C76" s="76"/>
      <c r="D76" s="48" t="s">
        <v>162</v>
      </c>
      <c r="E76" s="50" t="s">
        <v>9</v>
      </c>
      <c r="F76" s="52" t="s">
        <v>31</v>
      </c>
      <c r="G76" s="46" t="s">
        <v>32</v>
      </c>
      <c r="H76" s="46" t="s">
        <v>9</v>
      </c>
      <c r="I76" s="46" t="s">
        <v>10</v>
      </c>
      <c r="J76" s="49">
        <v>150</v>
      </c>
      <c r="K76" s="14">
        <f>REITORIA_SEMS!K76+REITORIA_MUSEU!K76+CAV!K76+CCT!K76+CEAD!K76+CEART!K76+CEAVI!K76+CEFID!K76+CEO!K76+CEPLAN!K76+CERES!K76+CESFI!K76+CESMO!K76+ESAG!K76+FAED!K76</f>
        <v>5</v>
      </c>
      <c r="L76" s="13">
        <f>REITORIA_SEMS!K76-REITORIA_SEMS!L76+REITORIA_MUSEU!K76-REITORIA_MUSEU!L76+CAV!K76-CAV!L76+CCT!K76-CCT!L76+CEAD!K76-CEAD!L76+CEART!K76-CEART!L76+CEAVI!K76-CEAVI!L76+CEFID!K76-CEFID!L76+CEO!K76-CEO!L76+CEPLAN!K76-CEPLAN!L76+CERES!K76-CERES!L76+CESFI!K76-CESFI!L76+CESMO!K76-CESMO!L76+ESAG!K76-ESAG!L76+FAED!K76-FAED!L76</f>
        <v>0</v>
      </c>
      <c r="M76" s="15">
        <f t="shared" si="3"/>
        <v>5</v>
      </c>
      <c r="N76" s="16">
        <f t="shared" si="4"/>
        <v>750</v>
      </c>
      <c r="O76" s="16">
        <f t="shared" si="5"/>
        <v>0</v>
      </c>
    </row>
    <row r="77" spans="1:15" ht="35.1" customHeight="1" x14ac:dyDescent="0.25">
      <c r="A77" s="79"/>
      <c r="B77" s="46">
        <v>74</v>
      </c>
      <c r="C77" s="76"/>
      <c r="D77" s="48" t="s">
        <v>33</v>
      </c>
      <c r="E77" s="50" t="s">
        <v>9</v>
      </c>
      <c r="F77" s="52" t="s">
        <v>31</v>
      </c>
      <c r="G77" s="46" t="s">
        <v>32</v>
      </c>
      <c r="H77" s="46" t="s">
        <v>9</v>
      </c>
      <c r="I77" s="46" t="s">
        <v>10</v>
      </c>
      <c r="J77" s="49">
        <v>150</v>
      </c>
      <c r="K77" s="14">
        <f>REITORIA_SEMS!K77+REITORIA_MUSEU!K77+CAV!K77+CCT!K77+CEAD!K77+CEART!K77+CEAVI!K77+CEFID!K77+CEO!K77+CEPLAN!K77+CERES!K77+CESFI!K77+CESMO!K77+ESAG!K77+FAED!K77</f>
        <v>25</v>
      </c>
      <c r="L77" s="13">
        <f>REITORIA_SEMS!K77-REITORIA_SEMS!L77+REITORIA_MUSEU!K77-REITORIA_MUSEU!L77+CAV!K77-CAV!L77+CCT!K77-CCT!L77+CEAD!K77-CEAD!L77+CEART!K77-CEART!L77+CEAVI!K77-CEAVI!L77+CEFID!K77-CEFID!L77+CEO!K77-CEO!L77+CEPLAN!K77-CEPLAN!L77+CERES!K77-CERES!L77+CESFI!K77-CESFI!L77+CESMO!K77-CESMO!L77+ESAG!K77-ESAG!L77+FAED!K77-FAED!L77</f>
        <v>0</v>
      </c>
      <c r="M77" s="15">
        <f t="shared" si="3"/>
        <v>25</v>
      </c>
      <c r="N77" s="16">
        <f t="shared" si="4"/>
        <v>3750</v>
      </c>
      <c r="O77" s="16">
        <f t="shared" si="5"/>
        <v>0</v>
      </c>
    </row>
    <row r="78" spans="1:15" ht="35.1" customHeight="1" x14ac:dyDescent="0.25">
      <c r="A78" s="80"/>
      <c r="B78" s="46">
        <v>75</v>
      </c>
      <c r="C78" s="77"/>
      <c r="D78" s="48" t="s">
        <v>170</v>
      </c>
      <c r="E78" s="50" t="s">
        <v>9</v>
      </c>
      <c r="F78" s="52" t="s">
        <v>31</v>
      </c>
      <c r="G78" s="46" t="s">
        <v>32</v>
      </c>
      <c r="H78" s="46" t="s">
        <v>9</v>
      </c>
      <c r="I78" s="46" t="s">
        <v>10</v>
      </c>
      <c r="J78" s="49">
        <v>300</v>
      </c>
      <c r="K78" s="14">
        <f>REITORIA_SEMS!K78+REITORIA_MUSEU!K78+CAV!K78+CCT!K78+CEAD!K78+CEART!K78+CEAVI!K78+CEFID!K78+CEO!K78+CEPLAN!K78+CERES!K78+CESFI!K78+CESMO!K78+ESAG!K78+FAED!K78</f>
        <v>6</v>
      </c>
      <c r="L78" s="13">
        <f>REITORIA_SEMS!K78-REITORIA_SEMS!L78+REITORIA_MUSEU!K78-REITORIA_MUSEU!L78+CAV!K78-CAV!L78+CCT!K78-CCT!L78+CEAD!K78-CEAD!L78+CEART!K78-CEART!L78+CEAVI!K78-CEAVI!L78+CEFID!K78-CEFID!L78+CEO!K78-CEO!L78+CEPLAN!K78-CEPLAN!L78+CERES!K78-CERES!L78+CESFI!K78-CESFI!L78+CESMO!K78-CESMO!L78+ESAG!K78-ESAG!L78+FAED!K78-FAED!L78</f>
        <v>0</v>
      </c>
      <c r="M78" s="15">
        <f t="shared" si="3"/>
        <v>6</v>
      </c>
      <c r="N78" s="16">
        <f t="shared" si="4"/>
        <v>1800</v>
      </c>
      <c r="O78" s="16">
        <f t="shared" si="5"/>
        <v>0</v>
      </c>
    </row>
    <row r="79" spans="1:15" ht="35.1" customHeight="1" x14ac:dyDescent="0.25">
      <c r="A79" s="68" t="s">
        <v>171</v>
      </c>
      <c r="B79" s="39">
        <v>76</v>
      </c>
      <c r="C79" s="65" t="s">
        <v>36</v>
      </c>
      <c r="D79" s="36" t="s">
        <v>8</v>
      </c>
      <c r="E79" s="43" t="s">
        <v>9</v>
      </c>
      <c r="F79" s="45" t="s">
        <v>31</v>
      </c>
      <c r="G79" s="39" t="s">
        <v>32</v>
      </c>
      <c r="H79" s="39" t="s">
        <v>9</v>
      </c>
      <c r="I79" s="39" t="s">
        <v>10</v>
      </c>
      <c r="J79" s="38">
        <v>1001</v>
      </c>
      <c r="K79" s="14">
        <f>REITORIA_SEMS!K79+REITORIA_MUSEU!K79+CAV!K79+CCT!K79+CEAD!K79+CEART!K79+CEAVI!K79+CEFID!K79+CEO!K79+CEPLAN!K79+CERES!K79+CESFI!K79+CESMO!K79+ESAG!K79+FAED!K79</f>
        <v>10</v>
      </c>
      <c r="L79" s="13">
        <f>REITORIA_SEMS!K79-REITORIA_SEMS!L79+REITORIA_MUSEU!K79-REITORIA_MUSEU!L79+CAV!K79-CAV!L79+CCT!K79-CCT!L79+CEAD!K79-CEAD!L79+CEART!K79-CEART!L79+CEAVI!K79-CEAVI!L79+CEFID!K79-CEFID!L79+CEO!K79-CEO!L79+CEPLAN!K79-CEPLAN!L79+CERES!K79-CERES!L79+CESFI!K79-CESFI!L79+CESMO!K79-CESMO!L79+ESAG!K79-ESAG!L79+FAED!K79-FAED!L79</f>
        <v>0</v>
      </c>
      <c r="M79" s="15">
        <f t="shared" si="3"/>
        <v>10</v>
      </c>
      <c r="N79" s="16">
        <f t="shared" si="4"/>
        <v>10010</v>
      </c>
      <c r="O79" s="16">
        <f t="shared" si="5"/>
        <v>0</v>
      </c>
    </row>
    <row r="80" spans="1:15" ht="35.1" customHeight="1" x14ac:dyDescent="0.25">
      <c r="A80" s="69"/>
      <c r="B80" s="39">
        <v>77</v>
      </c>
      <c r="C80" s="66"/>
      <c r="D80" s="36" t="s">
        <v>13</v>
      </c>
      <c r="E80" s="43" t="s">
        <v>9</v>
      </c>
      <c r="F80" s="45" t="s">
        <v>31</v>
      </c>
      <c r="G80" s="39" t="s">
        <v>32</v>
      </c>
      <c r="H80" s="39" t="s">
        <v>37</v>
      </c>
      <c r="I80" s="39" t="s">
        <v>10</v>
      </c>
      <c r="J80" s="38">
        <v>130</v>
      </c>
      <c r="K80" s="14">
        <f>REITORIA_SEMS!K80+REITORIA_MUSEU!K80+CAV!K80+CCT!K80+CEAD!K80+CEART!K80+CEAVI!K80+CEFID!K80+CEO!K80+CEPLAN!K80+CERES!K80+CESFI!K80+CESMO!K80+ESAG!K80+FAED!K80</f>
        <v>10</v>
      </c>
      <c r="L80" s="13">
        <f>REITORIA_SEMS!K80-REITORIA_SEMS!L80+REITORIA_MUSEU!K80-REITORIA_MUSEU!L80+CAV!K80-CAV!L80+CCT!K80-CCT!L80+CEAD!K80-CEAD!L80+CEART!K80-CEART!L80+CEAVI!K80-CEAVI!L80+CEFID!K80-CEFID!L80+CEO!K80-CEO!L80+CEPLAN!K80-CEPLAN!L80+CERES!K80-CERES!L80+CESFI!K80-CESFI!L80+CESMO!K80-CESMO!L80+ESAG!K80-ESAG!L80+FAED!K80-FAED!L80</f>
        <v>0</v>
      </c>
      <c r="M80" s="15">
        <f t="shared" si="3"/>
        <v>10</v>
      </c>
      <c r="N80" s="16">
        <f t="shared" si="4"/>
        <v>1300</v>
      </c>
      <c r="O80" s="16">
        <f t="shared" si="5"/>
        <v>0</v>
      </c>
    </row>
    <row r="81" spans="1:15" ht="35.1" customHeight="1" x14ac:dyDescent="0.25">
      <c r="A81" s="70"/>
      <c r="B81" s="39">
        <v>78</v>
      </c>
      <c r="C81" s="67"/>
      <c r="D81" s="36" t="s">
        <v>162</v>
      </c>
      <c r="E81" s="43" t="s">
        <v>9</v>
      </c>
      <c r="F81" s="45" t="s">
        <v>31</v>
      </c>
      <c r="G81" s="39" t="s">
        <v>32</v>
      </c>
      <c r="H81" s="39" t="s">
        <v>9</v>
      </c>
      <c r="I81" s="39" t="s">
        <v>10</v>
      </c>
      <c r="J81" s="38">
        <v>200</v>
      </c>
      <c r="K81" s="14">
        <f>REITORIA_SEMS!K81+REITORIA_MUSEU!K81+CAV!K81+CCT!K81+CEAD!K81+CEART!K81+CEAVI!K81+CEFID!K81+CEO!K81+CEPLAN!K81+CERES!K81+CESFI!K81+CESMO!K81+ESAG!K81+FAED!K81</f>
        <v>5</v>
      </c>
      <c r="L81" s="13">
        <f>REITORIA_SEMS!K81-REITORIA_SEMS!L81+REITORIA_MUSEU!K81-REITORIA_MUSEU!L81+CAV!K81-CAV!L81+CCT!K81-CCT!L81+CEAD!K81-CEAD!L81+CEART!K81-CEART!L81+CEAVI!K81-CEAVI!L81+CEFID!K81-CEFID!L81+CEO!K81-CEO!L81+CEPLAN!K81-CEPLAN!L81+CERES!K81-CERES!L81+CESFI!K81-CESFI!L81+CESMO!K81-CESMO!L81+ESAG!K81-ESAG!L81+FAED!K81-FAED!L81</f>
        <v>0</v>
      </c>
      <c r="M81" s="15">
        <f t="shared" si="3"/>
        <v>5</v>
      </c>
      <c r="N81" s="16">
        <f t="shared" si="4"/>
        <v>1000</v>
      </c>
      <c r="O81" s="16">
        <f t="shared" si="5"/>
        <v>0</v>
      </c>
    </row>
    <row r="82" spans="1:15" ht="35.1" customHeight="1" thickBot="1" x14ac:dyDescent="0.3">
      <c r="J82" s="56" t="s">
        <v>51</v>
      </c>
      <c r="K82" s="56">
        <f>SUM(K4:K81)</f>
        <v>5091</v>
      </c>
      <c r="L82" s="56"/>
      <c r="M82" s="56"/>
      <c r="N82" s="23">
        <f>SUM(N4:N81)</f>
        <v>5197000.09</v>
      </c>
      <c r="O82" s="23">
        <f>SUM(O4:O81)</f>
        <v>1750</v>
      </c>
    </row>
    <row r="83" spans="1:15" ht="35.1" customHeight="1" thickTop="1" x14ac:dyDescent="0.25">
      <c r="K83" s="22"/>
      <c r="L83" s="22"/>
      <c r="M83" s="22"/>
    </row>
    <row r="84" spans="1:15" ht="77.099999999999994" customHeight="1" x14ac:dyDescent="0.25">
      <c r="K84" s="87" t="str">
        <f>D1</f>
        <v xml:space="preserve">OBJETO: AQUISIÇÃO  DE  APARELHOS  DE  AR-CONDICIONADO,  EXAUSTORES,  BOMBAS  DE  DRENO, CORTINAS  DE  AR,  VENTILADORES,  CONTROLES  REMOTOS  DE  APARELHOS  DE  AR-CONDICIONADO  E CONTRATAÇÃO   DE   SERVIÇOS   DE   INSTALAÇÃO   E   DESINSTALAÇÃO   DE EQUIPAMENTOS,   COM FORNECIMENTO DE MATERIAIS PARA A UDESC </v>
      </c>
      <c r="L84" s="88"/>
      <c r="M84" s="88"/>
      <c r="N84" s="88"/>
      <c r="O84" s="89"/>
    </row>
    <row r="85" spans="1:15" ht="15.75" x14ac:dyDescent="0.25">
      <c r="K85" s="90" t="str">
        <f>K1</f>
        <v>VIGÊNCIA DA ATA: 16/05/2024 a 16/05/2025</v>
      </c>
      <c r="L85" s="91"/>
      <c r="M85" s="91"/>
      <c r="N85" s="91"/>
      <c r="O85" s="92"/>
    </row>
    <row r="86" spans="1:15" ht="15.75" x14ac:dyDescent="0.25">
      <c r="K86" s="93" t="s">
        <v>50</v>
      </c>
      <c r="L86" s="94"/>
      <c r="M86" s="94"/>
      <c r="N86" s="95"/>
      <c r="O86" s="17">
        <f>N82</f>
        <v>5197000.09</v>
      </c>
    </row>
    <row r="87" spans="1:15" ht="15.75" x14ac:dyDescent="0.25">
      <c r="K87" s="96" t="s">
        <v>18</v>
      </c>
      <c r="L87" s="97"/>
      <c r="M87" s="97"/>
      <c r="N87" s="98"/>
      <c r="O87" s="18">
        <f>O82</f>
        <v>1750</v>
      </c>
    </row>
    <row r="88" spans="1:15" ht="15.75" x14ac:dyDescent="0.25">
      <c r="K88" s="96" t="s">
        <v>19</v>
      </c>
      <c r="L88" s="97"/>
      <c r="M88" s="97"/>
      <c r="N88" s="98"/>
      <c r="O88" s="19"/>
    </row>
    <row r="89" spans="1:15" ht="15.75" x14ac:dyDescent="0.25">
      <c r="K89" s="81" t="s">
        <v>20</v>
      </c>
      <c r="L89" s="82"/>
      <c r="M89" s="82"/>
      <c r="N89" s="83"/>
      <c r="O89" s="21">
        <f>O87/O86</f>
        <v>3.3673272458996628E-4</v>
      </c>
    </row>
    <row r="90" spans="1:15" ht="15.75" x14ac:dyDescent="0.25">
      <c r="K90" s="84" t="s">
        <v>175</v>
      </c>
      <c r="L90" s="85"/>
      <c r="M90" s="85"/>
      <c r="N90" s="85"/>
      <c r="O90" s="86"/>
    </row>
  </sheetData>
  <customSheetViews>
    <customSheetView guid="{621D8238-5429-498F-AC6E-560DC77BBC2F}" scale="80">
      <selection activeCell="K4" sqref="K4"/>
      <pageMargins left="0.511811024" right="0.511811024" top="0.78740157499999996" bottom="0.78740157499999996" header="0.31496062000000002" footer="0.31496062000000002"/>
      <pageSetup paperSize="9" scale="60" orientation="landscape" r:id="rId1"/>
    </customSheetView>
    <customSheetView guid="{4F310B60-E7C4-463C-82E5-32855552E117}" scale="80">
      <selection activeCell="K4" sqref="K4"/>
      <pageMargins left="0.511811024" right="0.511811024" top="0.78740157499999996" bottom="0.78740157499999996" header="0.31496062000000002" footer="0.31496062000000002"/>
      <pageSetup paperSize="9" scale="60" orientation="landscape" r:id="rId2"/>
    </customSheetView>
    <customSheetView guid="{29377F80-2479-4EEE-B758-5B51FB237957}" scale="80">
      <selection activeCell="K20" sqref="K20"/>
      <pageMargins left="0.511811024" right="0.511811024" top="0.78740157499999996" bottom="0.78740157499999996" header="0.31496062000000002" footer="0.31496062000000002"/>
      <pageSetup paperSize="9" scale="60" orientation="landscape" r:id="rId3"/>
    </customSheetView>
    <customSheetView guid="{B9C3DAFA-017A-49F7-AED8-93B14E732368}" scale="80">
      <selection activeCell="K4" sqref="K4"/>
      <pageMargins left="0.511811024" right="0.511811024" top="0.78740157499999996" bottom="0.78740157499999996" header="0.31496062000000002" footer="0.31496062000000002"/>
      <pageSetup paperSize="9" scale="60" orientation="landscape" r:id="rId4"/>
    </customSheetView>
  </customSheetViews>
  <mergeCells count="21">
    <mergeCell ref="C69:C78"/>
    <mergeCell ref="A79:A81"/>
    <mergeCell ref="C79:C81"/>
    <mergeCell ref="A1:C1"/>
    <mergeCell ref="D1:J1"/>
    <mergeCell ref="A60:A68"/>
    <mergeCell ref="C60:C68"/>
    <mergeCell ref="A69:A78"/>
    <mergeCell ref="K1:O1"/>
    <mergeCell ref="A2:O2"/>
    <mergeCell ref="A38:A48"/>
    <mergeCell ref="C38:C48"/>
    <mergeCell ref="A49:A59"/>
    <mergeCell ref="C49:C59"/>
    <mergeCell ref="K89:N89"/>
    <mergeCell ref="K90:O90"/>
    <mergeCell ref="K84:O84"/>
    <mergeCell ref="K85:O85"/>
    <mergeCell ref="K86:N86"/>
    <mergeCell ref="K87:N87"/>
    <mergeCell ref="K88:N88"/>
  </mergeCells>
  <conditionalFormatting sqref="M84:M1048576 M3:M81">
    <cfRule type="cellIs" dxfId="1" priority="3" operator="equal">
      <formula>"ATENÇÃO"</formula>
    </cfRule>
  </conditionalFormatting>
  <conditionalFormatting sqref="N3:O3">
    <cfRule type="cellIs" dxfId="0" priority="2" operator="equal">
      <formula>"ATENÇÃO"</formula>
    </cfRule>
  </conditionalFormatting>
  <pageMargins left="0.511811024" right="0.511811024" top="0.78740157499999996" bottom="0.78740157499999996" header="0.31496062000000002" footer="0.31496062000000002"/>
  <pageSetup paperSize="9" scale="6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zoomScale="80" zoomScaleNormal="80" workbookViewId="0">
      <selection activeCell="E13" sqref="E13"/>
    </sheetView>
  </sheetViews>
  <sheetFormatPr defaultColWidth="9.7109375" defaultRowHeight="30" customHeight="1" x14ac:dyDescent="0.25"/>
  <cols>
    <col min="1" max="1" width="6.140625" style="1" customWidth="1"/>
    <col min="2" max="2" width="6.5703125" style="1" customWidth="1"/>
    <col min="3" max="3" width="37.85546875" style="1" customWidth="1"/>
    <col min="4" max="4" width="31.5703125" style="3" customWidth="1"/>
    <col min="5" max="5" width="16.140625" style="1" customWidth="1"/>
    <col min="6" max="7" width="8.5703125" style="1" customWidth="1"/>
    <col min="8" max="8" width="8.28515625" style="1" customWidth="1"/>
    <col min="9" max="9" width="12.7109375" style="1" customWidth="1"/>
    <col min="10" max="10" width="12.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9.950000000000003" customHeight="1" x14ac:dyDescent="0.25">
      <c r="A1" s="72" t="s">
        <v>56</v>
      </c>
      <c r="B1" s="73"/>
      <c r="C1" s="74"/>
      <c r="D1" s="59" t="s">
        <v>52</v>
      </c>
      <c r="E1" s="60"/>
      <c r="F1" s="60"/>
      <c r="G1" s="60"/>
      <c r="H1" s="60"/>
      <c r="I1" s="60"/>
      <c r="J1" s="61"/>
      <c r="K1" s="71" t="s">
        <v>53</v>
      </c>
      <c r="L1" s="71"/>
      <c r="M1" s="71"/>
      <c r="N1" s="57" t="s">
        <v>55</v>
      </c>
      <c r="O1" s="57" t="s">
        <v>55</v>
      </c>
      <c r="P1" s="57" t="s">
        <v>55</v>
      </c>
      <c r="Q1" s="57" t="s">
        <v>55</v>
      </c>
      <c r="R1" s="57" t="s">
        <v>55</v>
      </c>
      <c r="S1" s="57" t="s">
        <v>55</v>
      </c>
      <c r="T1" s="57" t="s">
        <v>55</v>
      </c>
      <c r="U1" s="57" t="s">
        <v>55</v>
      </c>
      <c r="V1" s="57" t="s">
        <v>55</v>
      </c>
      <c r="W1" s="57" t="s">
        <v>55</v>
      </c>
      <c r="X1" s="57" t="s">
        <v>55</v>
      </c>
      <c r="Y1" s="57" t="s">
        <v>55</v>
      </c>
      <c r="Z1" s="57" t="s">
        <v>55</v>
      </c>
      <c r="AA1" s="57" t="s">
        <v>55</v>
      </c>
    </row>
    <row r="2" spans="1:27" ht="24.95" customHeight="1" x14ac:dyDescent="0.25">
      <c r="A2" s="59" t="s">
        <v>172</v>
      </c>
      <c r="B2" s="60"/>
      <c r="C2" s="60"/>
      <c r="D2" s="60"/>
      <c r="E2" s="60"/>
      <c r="F2" s="60"/>
      <c r="G2" s="60"/>
      <c r="H2" s="60"/>
      <c r="I2" s="60"/>
      <c r="J2" s="61"/>
      <c r="K2" s="62" t="s">
        <v>66</v>
      </c>
      <c r="L2" s="63"/>
      <c r="M2" s="64"/>
      <c r="N2" s="58"/>
      <c r="O2" s="58"/>
      <c r="P2" s="58"/>
      <c r="Q2" s="58"/>
      <c r="R2" s="58"/>
      <c r="S2" s="58"/>
      <c r="T2" s="58"/>
      <c r="U2" s="58"/>
      <c r="V2" s="58"/>
      <c r="W2" s="58"/>
      <c r="X2" s="58"/>
      <c r="Y2" s="58"/>
      <c r="Z2" s="58"/>
      <c r="AA2" s="58"/>
    </row>
    <row r="3" spans="1:27" s="3" customFormat="1" ht="30" customHeight="1" x14ac:dyDescent="0.2">
      <c r="A3" s="7" t="s">
        <v>3</v>
      </c>
      <c r="B3" s="7" t="s">
        <v>60</v>
      </c>
      <c r="C3" s="7" t="s">
        <v>61</v>
      </c>
      <c r="D3" s="8" t="s">
        <v>62</v>
      </c>
      <c r="E3" s="8" t="s">
        <v>63</v>
      </c>
      <c r="F3" s="8" t="s">
        <v>21</v>
      </c>
      <c r="G3" s="8" t="s">
        <v>22</v>
      </c>
      <c r="H3" s="8" t="s">
        <v>64</v>
      </c>
      <c r="I3" s="8" t="s">
        <v>65</v>
      </c>
      <c r="J3" s="9" t="s">
        <v>54</v>
      </c>
      <c r="K3" s="10" t="s">
        <v>4</v>
      </c>
      <c r="L3" s="11" t="s">
        <v>0</v>
      </c>
      <c r="M3" s="7" t="s">
        <v>2</v>
      </c>
      <c r="N3" s="25" t="s">
        <v>1</v>
      </c>
      <c r="O3" s="25" t="s">
        <v>1</v>
      </c>
      <c r="P3" s="25" t="s">
        <v>1</v>
      </c>
      <c r="Q3" s="25" t="s">
        <v>1</v>
      </c>
      <c r="R3" s="25" t="s">
        <v>1</v>
      </c>
      <c r="S3" s="25" t="s">
        <v>1</v>
      </c>
      <c r="T3" s="25" t="s">
        <v>1</v>
      </c>
      <c r="U3" s="25" t="s">
        <v>1</v>
      </c>
      <c r="V3" s="25" t="s">
        <v>1</v>
      </c>
      <c r="W3" s="25" t="s">
        <v>1</v>
      </c>
      <c r="X3" s="25" t="s">
        <v>1</v>
      </c>
      <c r="Y3" s="25" t="s">
        <v>1</v>
      </c>
      <c r="Z3" s="25" t="s">
        <v>1</v>
      </c>
      <c r="AA3" s="25" t="s">
        <v>1</v>
      </c>
    </row>
    <row r="4" spans="1:27" ht="30" customHeight="1" x14ac:dyDescent="0.25">
      <c r="A4" s="39">
        <v>1</v>
      </c>
      <c r="B4" s="39">
        <v>1</v>
      </c>
      <c r="C4" s="37" t="s">
        <v>67</v>
      </c>
      <c r="D4" s="36" t="s">
        <v>68</v>
      </c>
      <c r="E4" s="37" t="s">
        <v>69</v>
      </c>
      <c r="F4" s="37" t="s">
        <v>23</v>
      </c>
      <c r="G4" s="37" t="s">
        <v>70</v>
      </c>
      <c r="H4" s="37" t="s">
        <v>6</v>
      </c>
      <c r="I4" s="37" t="s">
        <v>7</v>
      </c>
      <c r="J4" s="38">
        <v>1670</v>
      </c>
      <c r="K4" s="29">
        <f>0</f>
        <v>0</v>
      </c>
      <c r="L4" s="28">
        <f>K4-SUM(N4:AA4)</f>
        <v>0</v>
      </c>
      <c r="M4" s="27" t="str">
        <f>IF(L4&lt;0,"ATENÇÃO","OK")</f>
        <v>OK</v>
      </c>
      <c r="N4" s="24"/>
      <c r="O4" s="24"/>
      <c r="P4" s="24"/>
      <c r="Q4" s="24"/>
      <c r="R4" s="26"/>
      <c r="S4" s="26"/>
      <c r="T4" s="26"/>
      <c r="U4" s="24"/>
      <c r="V4" s="24"/>
      <c r="W4" s="24"/>
      <c r="X4" s="24"/>
      <c r="Y4" s="24"/>
      <c r="Z4" s="24"/>
      <c r="AA4" s="24"/>
    </row>
    <row r="5" spans="1:27" ht="30" customHeight="1" x14ac:dyDescent="0.25">
      <c r="A5" s="46">
        <v>2</v>
      </c>
      <c r="B5" s="46">
        <v>2</v>
      </c>
      <c r="C5" s="47" t="s">
        <v>71</v>
      </c>
      <c r="D5" s="48" t="s">
        <v>72</v>
      </c>
      <c r="E5" s="47" t="s">
        <v>73</v>
      </c>
      <c r="F5" s="47" t="s">
        <v>23</v>
      </c>
      <c r="G5" s="47" t="s">
        <v>70</v>
      </c>
      <c r="H5" s="47" t="s">
        <v>6</v>
      </c>
      <c r="I5" s="47" t="s">
        <v>7</v>
      </c>
      <c r="J5" s="49">
        <v>1651.67</v>
      </c>
      <c r="K5" s="29">
        <f>0</f>
        <v>0</v>
      </c>
      <c r="L5" s="28">
        <f t="shared" ref="L5:L68" si="0">K5-SUM(N5:AA5)</f>
        <v>0</v>
      </c>
      <c r="M5" s="27" t="str">
        <f t="shared" ref="M5:M68" si="1">IF(L5&lt;0,"ATENÇÃO","OK")</f>
        <v>OK</v>
      </c>
      <c r="N5" s="24"/>
      <c r="O5" s="24"/>
      <c r="P5" s="24"/>
      <c r="Q5" s="24"/>
      <c r="R5" s="26"/>
      <c r="S5" s="26"/>
      <c r="T5" s="26"/>
      <c r="U5" s="24"/>
      <c r="V5" s="24"/>
      <c r="W5" s="24"/>
      <c r="X5" s="24"/>
      <c r="Y5" s="24"/>
      <c r="Z5" s="24"/>
      <c r="AA5" s="24"/>
    </row>
    <row r="6" spans="1:27" ht="30" customHeight="1" x14ac:dyDescent="0.25">
      <c r="A6" s="39">
        <v>3</v>
      </c>
      <c r="B6" s="39">
        <v>3</v>
      </c>
      <c r="C6" s="37" t="s">
        <v>67</v>
      </c>
      <c r="D6" s="36" t="s">
        <v>74</v>
      </c>
      <c r="E6" s="37" t="s">
        <v>75</v>
      </c>
      <c r="F6" s="37" t="s">
        <v>23</v>
      </c>
      <c r="G6" s="37" t="s">
        <v>76</v>
      </c>
      <c r="H6" s="37" t="s">
        <v>6</v>
      </c>
      <c r="I6" s="37" t="s">
        <v>7</v>
      </c>
      <c r="J6" s="38">
        <v>1802</v>
      </c>
      <c r="K6" s="29">
        <f>0</f>
        <v>0</v>
      </c>
      <c r="L6" s="28">
        <f t="shared" si="0"/>
        <v>0</v>
      </c>
      <c r="M6" s="27" t="str">
        <f t="shared" si="1"/>
        <v>OK</v>
      </c>
      <c r="N6" s="24"/>
      <c r="O6" s="24"/>
      <c r="P6" s="24"/>
      <c r="Q6" s="24"/>
      <c r="R6" s="26"/>
      <c r="S6" s="26"/>
      <c r="T6" s="26"/>
      <c r="U6" s="24"/>
      <c r="V6" s="24"/>
      <c r="W6" s="24"/>
      <c r="X6" s="24"/>
      <c r="Y6" s="24"/>
      <c r="Z6" s="24"/>
      <c r="AA6" s="24"/>
    </row>
    <row r="7" spans="1:27" ht="30" customHeight="1" x14ac:dyDescent="0.25">
      <c r="A7" s="46">
        <v>4</v>
      </c>
      <c r="B7" s="46">
        <v>4</v>
      </c>
      <c r="C7" s="47" t="s">
        <v>71</v>
      </c>
      <c r="D7" s="48" t="s">
        <v>77</v>
      </c>
      <c r="E7" s="47" t="s">
        <v>78</v>
      </c>
      <c r="F7" s="47" t="s">
        <v>23</v>
      </c>
      <c r="G7" s="47" t="s">
        <v>79</v>
      </c>
      <c r="H7" s="47" t="s">
        <v>6</v>
      </c>
      <c r="I7" s="47" t="s">
        <v>7</v>
      </c>
      <c r="J7" s="49">
        <v>1800</v>
      </c>
      <c r="K7" s="29">
        <f>0</f>
        <v>0</v>
      </c>
      <c r="L7" s="28">
        <f t="shared" si="0"/>
        <v>0</v>
      </c>
      <c r="M7" s="27" t="str">
        <f t="shared" si="1"/>
        <v>OK</v>
      </c>
      <c r="N7" s="24"/>
      <c r="O7" s="24"/>
      <c r="P7" s="24"/>
      <c r="Q7" s="24"/>
      <c r="R7" s="26"/>
      <c r="S7" s="26"/>
      <c r="T7" s="26"/>
      <c r="U7" s="24"/>
      <c r="V7" s="24"/>
      <c r="W7" s="24"/>
      <c r="X7" s="24"/>
      <c r="Y7" s="24"/>
      <c r="Z7" s="24"/>
      <c r="AA7" s="24"/>
    </row>
    <row r="8" spans="1:27" ht="30" customHeight="1" x14ac:dyDescent="0.25">
      <c r="A8" s="39">
        <v>5</v>
      </c>
      <c r="B8" s="39">
        <v>5</v>
      </c>
      <c r="C8" s="37" t="s">
        <v>67</v>
      </c>
      <c r="D8" s="36" t="s">
        <v>80</v>
      </c>
      <c r="E8" s="37" t="s">
        <v>81</v>
      </c>
      <c r="F8" s="37" t="s">
        <v>23</v>
      </c>
      <c r="G8" s="37" t="s">
        <v>82</v>
      </c>
      <c r="H8" s="37" t="s">
        <v>6</v>
      </c>
      <c r="I8" s="37" t="s">
        <v>7</v>
      </c>
      <c r="J8" s="38">
        <v>2686</v>
      </c>
      <c r="K8" s="29">
        <f>0</f>
        <v>0</v>
      </c>
      <c r="L8" s="28">
        <f t="shared" si="0"/>
        <v>0</v>
      </c>
      <c r="M8" s="27" t="str">
        <f t="shared" si="1"/>
        <v>OK</v>
      </c>
      <c r="N8" s="24"/>
      <c r="O8" s="24"/>
      <c r="P8" s="24"/>
      <c r="Q8" s="24"/>
      <c r="R8" s="26"/>
      <c r="S8" s="26"/>
      <c r="T8" s="26"/>
      <c r="U8" s="24"/>
      <c r="V8" s="24"/>
      <c r="W8" s="24"/>
      <c r="X8" s="24"/>
      <c r="Y8" s="24"/>
      <c r="Z8" s="24"/>
      <c r="AA8" s="24"/>
    </row>
    <row r="9" spans="1:27" ht="30" customHeight="1" x14ac:dyDescent="0.25">
      <c r="A9" s="46">
        <v>6</v>
      </c>
      <c r="B9" s="46">
        <v>6</v>
      </c>
      <c r="C9" s="47" t="s">
        <v>71</v>
      </c>
      <c r="D9" s="48" t="s">
        <v>83</v>
      </c>
      <c r="E9" s="47" t="s">
        <v>84</v>
      </c>
      <c r="F9" s="47" t="s">
        <v>23</v>
      </c>
      <c r="G9" s="47" t="s">
        <v>24</v>
      </c>
      <c r="H9" s="47" t="s">
        <v>6</v>
      </c>
      <c r="I9" s="47" t="s">
        <v>7</v>
      </c>
      <c r="J9" s="49">
        <v>2821.51</v>
      </c>
      <c r="K9" s="29">
        <f>0</f>
        <v>0</v>
      </c>
      <c r="L9" s="28">
        <f t="shared" si="0"/>
        <v>0</v>
      </c>
      <c r="M9" s="27" t="str">
        <f t="shared" si="1"/>
        <v>OK</v>
      </c>
      <c r="N9" s="24"/>
      <c r="O9" s="24"/>
      <c r="P9" s="24"/>
      <c r="Q9" s="24"/>
      <c r="R9" s="26"/>
      <c r="S9" s="26"/>
      <c r="T9" s="26"/>
      <c r="U9" s="24"/>
      <c r="V9" s="24"/>
      <c r="W9" s="24"/>
      <c r="X9" s="24"/>
      <c r="Y9" s="24"/>
      <c r="Z9" s="24"/>
      <c r="AA9" s="24"/>
    </row>
    <row r="10" spans="1:27" ht="30" customHeight="1" x14ac:dyDescent="0.25">
      <c r="A10" s="39">
        <v>7</v>
      </c>
      <c r="B10" s="39">
        <v>7</v>
      </c>
      <c r="C10" s="37" t="s">
        <v>67</v>
      </c>
      <c r="D10" s="36" t="s">
        <v>85</v>
      </c>
      <c r="E10" s="37" t="s">
        <v>86</v>
      </c>
      <c r="F10" s="37" t="s">
        <v>23</v>
      </c>
      <c r="G10" s="37" t="s">
        <v>24</v>
      </c>
      <c r="H10" s="37" t="s">
        <v>6</v>
      </c>
      <c r="I10" s="37" t="s">
        <v>7</v>
      </c>
      <c r="J10" s="38">
        <v>7446</v>
      </c>
      <c r="K10" s="29">
        <f>0</f>
        <v>0</v>
      </c>
      <c r="L10" s="28">
        <f t="shared" si="0"/>
        <v>0</v>
      </c>
      <c r="M10" s="27" t="str">
        <f t="shared" si="1"/>
        <v>OK</v>
      </c>
      <c r="N10" s="24"/>
      <c r="O10" s="24"/>
      <c r="P10" s="24"/>
      <c r="Q10" s="24"/>
      <c r="R10" s="26"/>
      <c r="S10" s="26"/>
      <c r="T10" s="26"/>
      <c r="U10" s="24"/>
      <c r="V10" s="24"/>
      <c r="W10" s="24"/>
      <c r="X10" s="24"/>
      <c r="Y10" s="24"/>
      <c r="Z10" s="24"/>
      <c r="AA10" s="24"/>
    </row>
    <row r="11" spans="1:27" ht="30" customHeight="1" x14ac:dyDescent="0.25">
      <c r="A11" s="46">
        <v>8</v>
      </c>
      <c r="B11" s="46">
        <v>8</v>
      </c>
      <c r="C11" s="47" t="s">
        <v>67</v>
      </c>
      <c r="D11" s="48" t="s">
        <v>87</v>
      </c>
      <c r="E11" s="47" t="s">
        <v>86</v>
      </c>
      <c r="F11" s="47" t="s">
        <v>23</v>
      </c>
      <c r="G11" s="47" t="s">
        <v>24</v>
      </c>
      <c r="H11" s="47" t="s">
        <v>6</v>
      </c>
      <c r="I11" s="47" t="s">
        <v>7</v>
      </c>
      <c r="J11" s="49">
        <v>7375</v>
      </c>
      <c r="K11" s="29">
        <f>0</f>
        <v>0</v>
      </c>
      <c r="L11" s="28">
        <f t="shared" si="0"/>
        <v>0</v>
      </c>
      <c r="M11" s="27" t="str">
        <f t="shared" si="1"/>
        <v>OK</v>
      </c>
      <c r="N11" s="24"/>
      <c r="O11" s="24"/>
      <c r="P11" s="24"/>
      <c r="Q11" s="24"/>
      <c r="R11" s="26"/>
      <c r="S11" s="26"/>
      <c r="T11" s="26"/>
      <c r="U11" s="24"/>
      <c r="V11" s="24"/>
      <c r="W11" s="24"/>
      <c r="X11" s="24"/>
      <c r="Y11" s="24"/>
      <c r="Z11" s="24"/>
      <c r="AA11" s="24"/>
    </row>
    <row r="12" spans="1:27" ht="30" customHeight="1" x14ac:dyDescent="0.25">
      <c r="A12" s="39">
        <v>9</v>
      </c>
      <c r="B12" s="39">
        <v>9</v>
      </c>
      <c r="C12" s="37" t="s">
        <v>88</v>
      </c>
      <c r="D12" s="36" t="s">
        <v>89</v>
      </c>
      <c r="E12" s="37" t="s">
        <v>90</v>
      </c>
      <c r="F12" s="37" t="s">
        <v>23</v>
      </c>
      <c r="G12" s="37" t="s">
        <v>25</v>
      </c>
      <c r="H12" s="37" t="s">
        <v>6</v>
      </c>
      <c r="I12" s="37" t="s">
        <v>7</v>
      </c>
      <c r="J12" s="38">
        <v>6213.51</v>
      </c>
      <c r="K12" s="29">
        <f>0</f>
        <v>0</v>
      </c>
      <c r="L12" s="28">
        <f t="shared" si="0"/>
        <v>0</v>
      </c>
      <c r="M12" s="27" t="str">
        <f t="shared" si="1"/>
        <v>OK</v>
      </c>
      <c r="N12" s="24"/>
      <c r="O12" s="24"/>
      <c r="P12" s="24"/>
      <c r="Q12" s="24"/>
      <c r="R12" s="30"/>
      <c r="S12" s="26"/>
      <c r="T12" s="26"/>
      <c r="U12" s="24"/>
      <c r="V12" s="24"/>
      <c r="W12" s="24"/>
      <c r="X12" s="24"/>
      <c r="Y12" s="24"/>
      <c r="Z12" s="24"/>
      <c r="AA12" s="24"/>
    </row>
    <row r="13" spans="1:27" ht="30" customHeight="1" x14ac:dyDescent="0.25">
      <c r="A13" s="46">
        <v>10</v>
      </c>
      <c r="B13" s="46">
        <v>10</v>
      </c>
      <c r="C13" s="47" t="s">
        <v>67</v>
      </c>
      <c r="D13" s="48" t="s">
        <v>91</v>
      </c>
      <c r="E13" s="47" t="s">
        <v>92</v>
      </c>
      <c r="F13" s="47" t="s">
        <v>23</v>
      </c>
      <c r="G13" s="47" t="s">
        <v>25</v>
      </c>
      <c r="H13" s="47" t="s">
        <v>6</v>
      </c>
      <c r="I13" s="47" t="s">
        <v>7</v>
      </c>
      <c r="J13" s="49">
        <v>6689.61</v>
      </c>
      <c r="K13" s="29">
        <f>0</f>
        <v>0</v>
      </c>
      <c r="L13" s="28">
        <f t="shared" si="0"/>
        <v>0</v>
      </c>
      <c r="M13" s="27" t="str">
        <f t="shared" si="1"/>
        <v>OK</v>
      </c>
      <c r="N13" s="24"/>
      <c r="O13" s="24"/>
      <c r="P13" s="24"/>
      <c r="Q13" s="24"/>
      <c r="R13" s="26"/>
      <c r="S13" s="26"/>
      <c r="T13" s="26"/>
      <c r="U13" s="24"/>
      <c r="V13" s="24"/>
      <c r="W13" s="24"/>
      <c r="X13" s="24"/>
      <c r="Y13" s="24"/>
      <c r="Z13" s="24"/>
      <c r="AA13" s="24"/>
    </row>
    <row r="14" spans="1:27" ht="30" customHeight="1" x14ac:dyDescent="0.25">
      <c r="A14" s="39">
        <v>11</v>
      </c>
      <c r="B14" s="39">
        <v>11</v>
      </c>
      <c r="C14" s="37" t="s">
        <v>88</v>
      </c>
      <c r="D14" s="36" t="s">
        <v>93</v>
      </c>
      <c r="E14" s="37" t="s">
        <v>94</v>
      </c>
      <c r="F14" s="39" t="s">
        <v>23</v>
      </c>
      <c r="G14" s="37" t="s">
        <v>25</v>
      </c>
      <c r="H14" s="39" t="s">
        <v>6</v>
      </c>
      <c r="I14" s="37" t="s">
        <v>7</v>
      </c>
      <c r="J14" s="38">
        <v>3445.06</v>
      </c>
      <c r="K14" s="29">
        <f>0</f>
        <v>0</v>
      </c>
      <c r="L14" s="28">
        <f t="shared" si="0"/>
        <v>0</v>
      </c>
      <c r="M14" s="27" t="str">
        <f t="shared" si="1"/>
        <v>OK</v>
      </c>
      <c r="N14" s="24"/>
      <c r="O14" s="24"/>
      <c r="P14" s="24"/>
      <c r="Q14" s="24"/>
      <c r="R14" s="26"/>
      <c r="S14" s="26"/>
      <c r="T14" s="26"/>
      <c r="U14" s="24"/>
      <c r="V14" s="24"/>
      <c r="W14" s="24"/>
      <c r="X14" s="24"/>
      <c r="Y14" s="24"/>
      <c r="Z14" s="24"/>
      <c r="AA14" s="24"/>
    </row>
    <row r="15" spans="1:27" ht="30" customHeight="1" x14ac:dyDescent="0.25">
      <c r="A15" s="46">
        <v>12</v>
      </c>
      <c r="B15" s="46">
        <v>12</v>
      </c>
      <c r="C15" s="47" t="s">
        <v>88</v>
      </c>
      <c r="D15" s="48" t="s">
        <v>95</v>
      </c>
      <c r="E15" s="47" t="s">
        <v>96</v>
      </c>
      <c r="F15" s="46" t="s">
        <v>23</v>
      </c>
      <c r="G15" s="46" t="s">
        <v>25</v>
      </c>
      <c r="H15" s="46" t="s">
        <v>6</v>
      </c>
      <c r="I15" s="47" t="s">
        <v>7</v>
      </c>
      <c r="J15" s="49">
        <v>3617.48</v>
      </c>
      <c r="K15" s="29">
        <f>0</f>
        <v>0</v>
      </c>
      <c r="L15" s="28">
        <f t="shared" si="0"/>
        <v>0</v>
      </c>
      <c r="M15" s="27" t="str">
        <f t="shared" si="1"/>
        <v>OK</v>
      </c>
      <c r="N15" s="24"/>
      <c r="O15" s="24"/>
      <c r="P15" s="24"/>
      <c r="Q15" s="24"/>
      <c r="R15" s="26"/>
      <c r="S15" s="26"/>
      <c r="T15" s="26"/>
      <c r="U15" s="24"/>
      <c r="V15" s="24"/>
      <c r="W15" s="24"/>
      <c r="X15" s="24"/>
      <c r="Y15" s="24"/>
      <c r="Z15" s="24"/>
      <c r="AA15" s="24"/>
    </row>
    <row r="16" spans="1:27" ht="30" customHeight="1" x14ac:dyDescent="0.25">
      <c r="A16" s="39">
        <v>13</v>
      </c>
      <c r="B16" s="39">
        <v>13</v>
      </c>
      <c r="C16" s="37" t="s">
        <v>97</v>
      </c>
      <c r="D16" s="36" t="s">
        <v>98</v>
      </c>
      <c r="E16" s="37" t="s">
        <v>99</v>
      </c>
      <c r="F16" s="39" t="s">
        <v>23</v>
      </c>
      <c r="G16" s="39" t="s">
        <v>25</v>
      </c>
      <c r="H16" s="39" t="s">
        <v>6</v>
      </c>
      <c r="I16" s="37" t="s">
        <v>7</v>
      </c>
      <c r="J16" s="38">
        <v>7453.33</v>
      </c>
      <c r="K16" s="29">
        <f>0</f>
        <v>0</v>
      </c>
      <c r="L16" s="28">
        <f t="shared" si="0"/>
        <v>0</v>
      </c>
      <c r="M16" s="27" t="str">
        <f t="shared" si="1"/>
        <v>OK</v>
      </c>
      <c r="N16" s="24"/>
      <c r="O16" s="24"/>
      <c r="P16" s="24"/>
      <c r="Q16" s="24"/>
      <c r="R16" s="26"/>
      <c r="S16" s="26"/>
      <c r="T16" s="26"/>
      <c r="U16" s="24"/>
      <c r="V16" s="24"/>
      <c r="W16" s="24"/>
      <c r="X16" s="24"/>
      <c r="Y16" s="24"/>
      <c r="Z16" s="24"/>
      <c r="AA16" s="24"/>
    </row>
    <row r="17" spans="1:27" ht="30" customHeight="1" x14ac:dyDescent="0.25">
      <c r="A17" s="46">
        <v>14</v>
      </c>
      <c r="B17" s="46">
        <v>14</v>
      </c>
      <c r="C17" s="47" t="s">
        <v>97</v>
      </c>
      <c r="D17" s="48" t="s">
        <v>100</v>
      </c>
      <c r="E17" s="47" t="s">
        <v>99</v>
      </c>
      <c r="F17" s="47" t="s">
        <v>23</v>
      </c>
      <c r="G17" s="47" t="s">
        <v>25</v>
      </c>
      <c r="H17" s="47" t="s">
        <v>6</v>
      </c>
      <c r="I17" s="47" t="s">
        <v>7</v>
      </c>
      <c r="J17" s="49">
        <v>9561.2000000000007</v>
      </c>
      <c r="K17" s="29">
        <f>0</f>
        <v>0</v>
      </c>
      <c r="L17" s="28">
        <f t="shared" si="0"/>
        <v>0</v>
      </c>
      <c r="M17" s="27" t="str">
        <f t="shared" si="1"/>
        <v>OK</v>
      </c>
      <c r="N17" s="24"/>
      <c r="O17" s="24"/>
      <c r="P17" s="24"/>
      <c r="Q17" s="24"/>
      <c r="R17" s="26"/>
      <c r="S17" s="26"/>
      <c r="T17" s="26"/>
      <c r="U17" s="24"/>
      <c r="V17" s="24"/>
      <c r="W17" s="24"/>
      <c r="X17" s="24"/>
      <c r="Y17" s="24"/>
      <c r="Z17" s="24"/>
      <c r="AA17" s="24"/>
    </row>
    <row r="18" spans="1:27" ht="30" customHeight="1" x14ac:dyDescent="0.25">
      <c r="A18" s="39">
        <v>15</v>
      </c>
      <c r="B18" s="39">
        <v>15</v>
      </c>
      <c r="C18" s="37" t="s">
        <v>67</v>
      </c>
      <c r="D18" s="36" t="s">
        <v>101</v>
      </c>
      <c r="E18" s="37" t="s">
        <v>102</v>
      </c>
      <c r="F18" s="37" t="s">
        <v>23</v>
      </c>
      <c r="G18" s="37" t="s">
        <v>34</v>
      </c>
      <c r="H18" s="37" t="s">
        <v>6</v>
      </c>
      <c r="I18" s="37" t="s">
        <v>7</v>
      </c>
      <c r="J18" s="38">
        <v>7598</v>
      </c>
      <c r="K18" s="29">
        <f>0</f>
        <v>0</v>
      </c>
      <c r="L18" s="28">
        <f t="shared" si="0"/>
        <v>0</v>
      </c>
      <c r="M18" s="27" t="str">
        <f t="shared" si="1"/>
        <v>OK</v>
      </c>
      <c r="N18" s="24"/>
      <c r="O18" s="24"/>
      <c r="P18" s="24"/>
      <c r="Q18" s="24"/>
      <c r="R18" s="26"/>
      <c r="S18" s="26"/>
      <c r="T18" s="26"/>
      <c r="U18" s="24"/>
      <c r="V18" s="24"/>
      <c r="W18" s="24"/>
      <c r="X18" s="24"/>
      <c r="Y18" s="24"/>
      <c r="Z18" s="24"/>
      <c r="AA18" s="24"/>
    </row>
    <row r="19" spans="1:27" ht="30" customHeight="1" x14ac:dyDescent="0.25">
      <c r="A19" s="46">
        <v>16</v>
      </c>
      <c r="B19" s="46">
        <v>16</v>
      </c>
      <c r="C19" s="47" t="s">
        <v>88</v>
      </c>
      <c r="D19" s="48" t="s">
        <v>103</v>
      </c>
      <c r="E19" s="47" t="s">
        <v>104</v>
      </c>
      <c r="F19" s="47" t="s">
        <v>23</v>
      </c>
      <c r="G19" s="47" t="s">
        <v>105</v>
      </c>
      <c r="H19" s="47" t="s">
        <v>6</v>
      </c>
      <c r="I19" s="47" t="s">
        <v>7</v>
      </c>
      <c r="J19" s="49">
        <v>4540.34</v>
      </c>
      <c r="K19" s="29">
        <f>0</f>
        <v>0</v>
      </c>
      <c r="L19" s="28">
        <f t="shared" si="0"/>
        <v>0</v>
      </c>
      <c r="M19" s="27" t="str">
        <f t="shared" si="1"/>
        <v>OK</v>
      </c>
      <c r="N19" s="24"/>
      <c r="O19" s="24"/>
      <c r="P19" s="24"/>
      <c r="Q19" s="24"/>
      <c r="R19" s="26"/>
      <c r="S19" s="26"/>
      <c r="T19" s="26"/>
      <c r="U19" s="24"/>
      <c r="V19" s="24"/>
      <c r="W19" s="24"/>
      <c r="X19" s="24"/>
      <c r="Y19" s="24"/>
      <c r="Z19" s="24"/>
      <c r="AA19" s="24"/>
    </row>
    <row r="20" spans="1:27" ht="30" customHeight="1" x14ac:dyDescent="0.25">
      <c r="A20" s="39">
        <v>17</v>
      </c>
      <c r="B20" s="39">
        <v>17</v>
      </c>
      <c r="C20" s="37" t="s">
        <v>67</v>
      </c>
      <c r="D20" s="40" t="s">
        <v>106</v>
      </c>
      <c r="E20" s="41" t="s">
        <v>107</v>
      </c>
      <c r="F20" s="42" t="s">
        <v>23</v>
      </c>
      <c r="G20" s="42" t="s">
        <v>108</v>
      </c>
      <c r="H20" s="42" t="s">
        <v>6</v>
      </c>
      <c r="I20" s="42" t="s">
        <v>7</v>
      </c>
      <c r="J20" s="38">
        <v>7499</v>
      </c>
      <c r="K20" s="29">
        <f>0</f>
        <v>0</v>
      </c>
      <c r="L20" s="28">
        <f t="shared" si="0"/>
        <v>0</v>
      </c>
      <c r="M20" s="27" t="str">
        <f t="shared" si="1"/>
        <v>OK</v>
      </c>
      <c r="N20" s="24"/>
      <c r="O20" s="24"/>
      <c r="P20" s="24"/>
      <c r="Q20" s="24"/>
      <c r="R20" s="26"/>
      <c r="S20" s="26"/>
      <c r="T20" s="26"/>
      <c r="U20" s="24"/>
      <c r="V20" s="24"/>
      <c r="W20" s="24"/>
      <c r="X20" s="24"/>
      <c r="Y20" s="24"/>
      <c r="Z20" s="24"/>
      <c r="AA20" s="24"/>
    </row>
    <row r="21" spans="1:27" ht="30" customHeight="1" x14ac:dyDescent="0.25">
      <c r="A21" s="46">
        <v>18</v>
      </c>
      <c r="B21" s="46">
        <v>18</v>
      </c>
      <c r="C21" s="47" t="s">
        <v>109</v>
      </c>
      <c r="D21" s="48" t="s">
        <v>110</v>
      </c>
      <c r="E21" s="50" t="s">
        <v>111</v>
      </c>
      <c r="F21" s="51" t="s">
        <v>23</v>
      </c>
      <c r="G21" s="46" t="s">
        <v>112</v>
      </c>
      <c r="H21" s="46" t="s">
        <v>6</v>
      </c>
      <c r="I21" s="46" t="s">
        <v>7</v>
      </c>
      <c r="J21" s="49">
        <v>9553.2000000000007</v>
      </c>
      <c r="K21" s="29">
        <f>0</f>
        <v>0</v>
      </c>
      <c r="L21" s="28">
        <f t="shared" si="0"/>
        <v>0</v>
      </c>
      <c r="M21" s="27" t="str">
        <f t="shared" si="1"/>
        <v>OK</v>
      </c>
      <c r="N21" s="24"/>
      <c r="O21" s="24"/>
      <c r="P21" s="24"/>
      <c r="Q21" s="24"/>
      <c r="R21" s="26"/>
      <c r="S21" s="26"/>
      <c r="T21" s="26"/>
      <c r="U21" s="24"/>
      <c r="V21" s="24"/>
      <c r="W21" s="24"/>
      <c r="X21" s="24"/>
      <c r="Y21" s="24"/>
      <c r="Z21" s="24"/>
      <c r="AA21" s="24"/>
    </row>
    <row r="22" spans="1:27" ht="30" customHeight="1" x14ac:dyDescent="0.25">
      <c r="A22" s="39">
        <v>19</v>
      </c>
      <c r="B22" s="39">
        <v>19</v>
      </c>
      <c r="C22" s="37" t="s">
        <v>67</v>
      </c>
      <c r="D22" s="36" t="s">
        <v>113</v>
      </c>
      <c r="E22" s="43" t="s">
        <v>114</v>
      </c>
      <c r="F22" s="45" t="s">
        <v>23</v>
      </c>
      <c r="G22" s="39" t="s">
        <v>112</v>
      </c>
      <c r="H22" s="39" t="s">
        <v>6</v>
      </c>
      <c r="I22" s="39" t="s">
        <v>7</v>
      </c>
      <c r="J22" s="38">
        <v>8608</v>
      </c>
      <c r="K22" s="29">
        <f>0</f>
        <v>0</v>
      </c>
      <c r="L22" s="28">
        <f t="shared" si="0"/>
        <v>0</v>
      </c>
      <c r="M22" s="27" t="str">
        <f t="shared" si="1"/>
        <v>OK</v>
      </c>
      <c r="N22" s="24"/>
      <c r="O22" s="24"/>
      <c r="P22" s="24"/>
      <c r="Q22" s="31"/>
      <c r="R22" s="26"/>
      <c r="S22" s="26"/>
      <c r="T22" s="26"/>
      <c r="U22" s="24"/>
      <c r="V22" s="24"/>
      <c r="W22" s="24"/>
      <c r="X22" s="24"/>
      <c r="Y22" s="24"/>
      <c r="Z22" s="24"/>
      <c r="AA22" s="24"/>
    </row>
    <row r="23" spans="1:27" ht="30" customHeight="1" x14ac:dyDescent="0.25">
      <c r="A23" s="46">
        <v>20</v>
      </c>
      <c r="B23" s="46">
        <v>20</v>
      </c>
      <c r="C23" s="47" t="s">
        <v>67</v>
      </c>
      <c r="D23" s="48" t="s">
        <v>115</v>
      </c>
      <c r="E23" s="50" t="s">
        <v>116</v>
      </c>
      <c r="F23" s="52" t="s">
        <v>23</v>
      </c>
      <c r="G23" s="46" t="s">
        <v>117</v>
      </c>
      <c r="H23" s="46" t="s">
        <v>6</v>
      </c>
      <c r="I23" s="46" t="s">
        <v>7</v>
      </c>
      <c r="J23" s="49">
        <v>10488</v>
      </c>
      <c r="K23" s="29">
        <f>6</f>
        <v>6</v>
      </c>
      <c r="L23" s="28">
        <f t="shared" si="0"/>
        <v>6</v>
      </c>
      <c r="M23" s="27" t="str">
        <f t="shared" si="1"/>
        <v>OK</v>
      </c>
      <c r="N23" s="24"/>
      <c r="O23" s="24"/>
      <c r="P23" s="24"/>
      <c r="Q23" s="31"/>
      <c r="R23" s="26"/>
      <c r="S23" s="26"/>
      <c r="T23" s="26"/>
      <c r="U23" s="24"/>
      <c r="V23" s="24"/>
      <c r="W23" s="24"/>
      <c r="X23" s="24"/>
      <c r="Y23" s="24"/>
      <c r="Z23" s="24"/>
      <c r="AA23" s="24"/>
    </row>
    <row r="24" spans="1:27" ht="30" customHeight="1" x14ac:dyDescent="0.25">
      <c r="A24" s="39">
        <v>21</v>
      </c>
      <c r="B24" s="39">
        <v>21</v>
      </c>
      <c r="C24" s="37" t="s">
        <v>67</v>
      </c>
      <c r="D24" s="36" t="s">
        <v>118</v>
      </c>
      <c r="E24" s="43" t="s">
        <v>119</v>
      </c>
      <c r="F24" s="45" t="s">
        <v>23</v>
      </c>
      <c r="G24" s="39" t="s">
        <v>120</v>
      </c>
      <c r="H24" s="39" t="s">
        <v>6</v>
      </c>
      <c r="I24" s="39" t="s">
        <v>7</v>
      </c>
      <c r="J24" s="38">
        <v>10968</v>
      </c>
      <c r="K24" s="29">
        <f>6</f>
        <v>6</v>
      </c>
      <c r="L24" s="28">
        <f t="shared" si="0"/>
        <v>6</v>
      </c>
      <c r="M24" s="27" t="str">
        <f t="shared" si="1"/>
        <v>OK</v>
      </c>
      <c r="N24" s="24"/>
      <c r="O24" s="24"/>
      <c r="P24" s="24"/>
      <c r="Q24" s="31"/>
      <c r="R24" s="26"/>
      <c r="S24" s="26"/>
      <c r="T24" s="26"/>
      <c r="U24" s="24"/>
      <c r="V24" s="24"/>
      <c r="W24" s="24"/>
      <c r="X24" s="24"/>
      <c r="Y24" s="24"/>
      <c r="Z24" s="24"/>
      <c r="AA24" s="24"/>
    </row>
    <row r="25" spans="1:27" ht="30" customHeight="1" x14ac:dyDescent="0.25">
      <c r="A25" s="46">
        <v>22</v>
      </c>
      <c r="B25" s="46">
        <v>22</v>
      </c>
      <c r="C25" s="47" t="s">
        <v>35</v>
      </c>
      <c r="D25" s="48" t="s">
        <v>121</v>
      </c>
      <c r="E25" s="50" t="s">
        <v>122</v>
      </c>
      <c r="F25" s="52" t="s">
        <v>23</v>
      </c>
      <c r="G25" s="46" t="s">
        <v>123</v>
      </c>
      <c r="H25" s="46" t="s">
        <v>6</v>
      </c>
      <c r="I25" s="46" t="s">
        <v>7</v>
      </c>
      <c r="J25" s="49">
        <v>13446</v>
      </c>
      <c r="K25" s="29">
        <f>0</f>
        <v>0</v>
      </c>
      <c r="L25" s="28">
        <f t="shared" si="0"/>
        <v>0</v>
      </c>
      <c r="M25" s="27" t="str">
        <f t="shared" si="1"/>
        <v>OK</v>
      </c>
      <c r="N25" s="24"/>
      <c r="O25" s="24"/>
      <c r="P25" s="24"/>
      <c r="Q25" s="31"/>
      <c r="R25" s="26"/>
      <c r="S25" s="26"/>
      <c r="T25" s="26"/>
      <c r="U25" s="24"/>
      <c r="V25" s="24"/>
      <c r="W25" s="24"/>
      <c r="X25" s="24"/>
      <c r="Y25" s="24"/>
      <c r="Z25" s="24"/>
      <c r="AA25" s="24"/>
    </row>
    <row r="26" spans="1:27" ht="30" customHeight="1" x14ac:dyDescent="0.25">
      <c r="A26" s="39">
        <v>23</v>
      </c>
      <c r="B26" s="39">
        <v>23</v>
      </c>
      <c r="C26" s="37" t="s">
        <v>124</v>
      </c>
      <c r="D26" s="36" t="s">
        <v>125</v>
      </c>
      <c r="E26" s="43" t="s">
        <v>126</v>
      </c>
      <c r="F26" s="45" t="s">
        <v>23</v>
      </c>
      <c r="G26" s="39" t="s">
        <v>120</v>
      </c>
      <c r="H26" s="39" t="s">
        <v>6</v>
      </c>
      <c r="I26" s="39" t="s">
        <v>7</v>
      </c>
      <c r="J26" s="38">
        <v>11764.7</v>
      </c>
      <c r="K26" s="29">
        <f>0</f>
        <v>0</v>
      </c>
      <c r="L26" s="28">
        <f t="shared" si="0"/>
        <v>0</v>
      </c>
      <c r="M26" s="27" t="str">
        <f t="shared" si="1"/>
        <v>OK</v>
      </c>
      <c r="N26" s="24"/>
      <c r="O26" s="24"/>
      <c r="P26" s="24"/>
      <c r="Q26" s="31"/>
      <c r="R26" s="26"/>
      <c r="S26" s="26"/>
      <c r="T26" s="26"/>
      <c r="U26" s="24"/>
      <c r="V26" s="24"/>
      <c r="W26" s="24"/>
      <c r="X26" s="24"/>
      <c r="Y26" s="24"/>
      <c r="Z26" s="24"/>
      <c r="AA26" s="24"/>
    </row>
    <row r="27" spans="1:27" ht="30" customHeight="1" x14ac:dyDescent="0.25">
      <c r="A27" s="46">
        <v>24</v>
      </c>
      <c r="B27" s="46">
        <v>24</v>
      </c>
      <c r="C27" s="47" t="s">
        <v>35</v>
      </c>
      <c r="D27" s="48" t="s">
        <v>127</v>
      </c>
      <c r="E27" s="50" t="s">
        <v>128</v>
      </c>
      <c r="F27" s="52" t="s">
        <v>23</v>
      </c>
      <c r="G27" s="46" t="s">
        <v>129</v>
      </c>
      <c r="H27" s="46" t="s">
        <v>64</v>
      </c>
      <c r="I27" s="46" t="s">
        <v>7</v>
      </c>
      <c r="J27" s="49">
        <v>13333.33</v>
      </c>
      <c r="K27" s="29">
        <f>0</f>
        <v>0</v>
      </c>
      <c r="L27" s="28">
        <f t="shared" si="0"/>
        <v>0</v>
      </c>
      <c r="M27" s="27" t="str">
        <f t="shared" si="1"/>
        <v>OK</v>
      </c>
      <c r="N27" s="24"/>
      <c r="O27" s="24"/>
      <c r="P27" s="24"/>
      <c r="Q27" s="31"/>
      <c r="R27" s="26"/>
      <c r="S27" s="26"/>
      <c r="T27" s="26"/>
      <c r="U27" s="24"/>
      <c r="V27" s="24"/>
      <c r="W27" s="24"/>
      <c r="X27" s="24"/>
      <c r="Y27" s="24"/>
      <c r="Z27" s="24"/>
      <c r="AA27" s="24"/>
    </row>
    <row r="28" spans="1:27" ht="30" customHeight="1" x14ac:dyDescent="0.25">
      <c r="A28" s="39">
        <v>25</v>
      </c>
      <c r="B28" s="39">
        <v>25</v>
      </c>
      <c r="C28" s="37" t="s">
        <v>130</v>
      </c>
      <c r="D28" s="36" t="s">
        <v>131</v>
      </c>
      <c r="E28" s="43" t="s">
        <v>132</v>
      </c>
      <c r="F28" s="45" t="s">
        <v>27</v>
      </c>
      <c r="G28" s="39" t="s">
        <v>28</v>
      </c>
      <c r="H28" s="39" t="s">
        <v>6</v>
      </c>
      <c r="I28" s="39" t="s">
        <v>29</v>
      </c>
      <c r="J28" s="38">
        <v>1320</v>
      </c>
      <c r="K28" s="29">
        <f>5</f>
        <v>5</v>
      </c>
      <c r="L28" s="28">
        <f t="shared" si="0"/>
        <v>5</v>
      </c>
      <c r="M28" s="27" t="str">
        <f t="shared" si="1"/>
        <v>OK</v>
      </c>
      <c r="N28" s="24"/>
      <c r="O28" s="24"/>
      <c r="P28" s="24"/>
      <c r="Q28" s="31"/>
      <c r="R28" s="26"/>
      <c r="S28" s="26"/>
      <c r="T28" s="26"/>
      <c r="U28" s="24"/>
      <c r="V28" s="24"/>
      <c r="W28" s="24"/>
      <c r="X28" s="24"/>
      <c r="Y28" s="24"/>
      <c r="Z28" s="24"/>
      <c r="AA28" s="24"/>
    </row>
    <row r="29" spans="1:27" ht="30" customHeight="1" x14ac:dyDescent="0.25">
      <c r="A29" s="46">
        <v>26</v>
      </c>
      <c r="B29" s="46">
        <v>26</v>
      </c>
      <c r="C29" s="47" t="s">
        <v>124</v>
      </c>
      <c r="D29" s="48" t="s">
        <v>15</v>
      </c>
      <c r="E29" s="50" t="s">
        <v>133</v>
      </c>
      <c r="F29" s="52" t="s">
        <v>26</v>
      </c>
      <c r="G29" s="46" t="s">
        <v>134</v>
      </c>
      <c r="H29" s="46" t="s">
        <v>6</v>
      </c>
      <c r="I29" s="46" t="s">
        <v>7</v>
      </c>
      <c r="J29" s="49">
        <v>650</v>
      </c>
      <c r="K29" s="29">
        <f>5</f>
        <v>5</v>
      </c>
      <c r="L29" s="28">
        <f t="shared" si="0"/>
        <v>5</v>
      </c>
      <c r="M29" s="27" t="str">
        <f t="shared" si="1"/>
        <v>OK</v>
      </c>
      <c r="N29" s="24"/>
      <c r="O29" s="24"/>
      <c r="P29" s="24"/>
      <c r="Q29" s="24"/>
      <c r="R29" s="26"/>
      <c r="S29" s="26"/>
      <c r="T29" s="26"/>
      <c r="U29" s="24"/>
      <c r="V29" s="24"/>
      <c r="W29" s="24"/>
      <c r="X29" s="24"/>
      <c r="Y29" s="24"/>
      <c r="Z29" s="24"/>
      <c r="AA29" s="24"/>
    </row>
    <row r="30" spans="1:27" ht="30" customHeight="1" x14ac:dyDescent="0.25">
      <c r="A30" s="39">
        <v>27</v>
      </c>
      <c r="B30" s="39">
        <v>27</v>
      </c>
      <c r="C30" s="37" t="s">
        <v>135</v>
      </c>
      <c r="D30" s="36" t="s">
        <v>136</v>
      </c>
      <c r="E30" s="43" t="s">
        <v>137</v>
      </c>
      <c r="F30" s="45" t="s">
        <v>31</v>
      </c>
      <c r="G30" s="39" t="s">
        <v>32</v>
      </c>
      <c r="H30" s="39" t="s">
        <v>9</v>
      </c>
      <c r="I30" s="39" t="s">
        <v>29</v>
      </c>
      <c r="J30" s="38">
        <v>39.78</v>
      </c>
      <c r="K30" s="29">
        <f>0</f>
        <v>0</v>
      </c>
      <c r="L30" s="28">
        <f t="shared" si="0"/>
        <v>0</v>
      </c>
      <c r="M30" s="27" t="str">
        <f t="shared" si="1"/>
        <v>OK</v>
      </c>
      <c r="N30" s="24"/>
      <c r="O30" s="24"/>
      <c r="P30" s="24"/>
      <c r="Q30" s="24"/>
      <c r="R30" s="26"/>
      <c r="S30" s="26"/>
      <c r="T30" s="26"/>
      <c r="U30" s="24"/>
      <c r="V30" s="24"/>
      <c r="W30" s="24"/>
      <c r="X30" s="24"/>
      <c r="Y30" s="24"/>
      <c r="Z30" s="24"/>
      <c r="AA30" s="24"/>
    </row>
    <row r="31" spans="1:27" ht="30" customHeight="1" x14ac:dyDescent="0.25">
      <c r="A31" s="46">
        <v>28</v>
      </c>
      <c r="B31" s="46">
        <v>28</v>
      </c>
      <c r="C31" s="47" t="s">
        <v>138</v>
      </c>
      <c r="D31" s="48" t="s">
        <v>139</v>
      </c>
      <c r="E31" s="50" t="s">
        <v>140</v>
      </c>
      <c r="F31" s="52" t="s">
        <v>141</v>
      </c>
      <c r="G31" s="46" t="s">
        <v>142</v>
      </c>
      <c r="H31" s="46" t="s">
        <v>6</v>
      </c>
      <c r="I31" s="46" t="s">
        <v>7</v>
      </c>
      <c r="J31" s="49">
        <v>2259.91</v>
      </c>
      <c r="K31" s="29">
        <f>0</f>
        <v>0</v>
      </c>
      <c r="L31" s="28">
        <f t="shared" si="0"/>
        <v>0</v>
      </c>
      <c r="M31" s="27" t="str">
        <f t="shared" si="1"/>
        <v>OK</v>
      </c>
      <c r="N31" s="24"/>
      <c r="O31" s="24"/>
      <c r="P31" s="24"/>
      <c r="Q31" s="24"/>
      <c r="R31" s="26"/>
      <c r="S31" s="26"/>
      <c r="T31" s="26"/>
      <c r="U31" s="24"/>
      <c r="V31" s="24"/>
      <c r="W31" s="24"/>
      <c r="X31" s="24"/>
      <c r="Y31" s="24"/>
      <c r="Z31" s="24"/>
      <c r="AA31" s="24"/>
    </row>
    <row r="32" spans="1:27" ht="30" customHeight="1" x14ac:dyDescent="0.25">
      <c r="A32" s="39">
        <v>29</v>
      </c>
      <c r="B32" s="39">
        <v>29</v>
      </c>
      <c r="C32" s="37" t="s">
        <v>143</v>
      </c>
      <c r="D32" s="36" t="s">
        <v>144</v>
      </c>
      <c r="E32" s="43" t="s">
        <v>145</v>
      </c>
      <c r="F32" s="45" t="s">
        <v>141</v>
      </c>
      <c r="G32" s="39" t="s">
        <v>142</v>
      </c>
      <c r="H32" s="39" t="s">
        <v>6</v>
      </c>
      <c r="I32" s="39" t="s">
        <v>7</v>
      </c>
      <c r="J32" s="38">
        <v>3391.3</v>
      </c>
      <c r="K32" s="29">
        <f>0</f>
        <v>0</v>
      </c>
      <c r="L32" s="28">
        <f t="shared" si="0"/>
        <v>0</v>
      </c>
      <c r="M32" s="27" t="str">
        <f t="shared" si="1"/>
        <v>OK</v>
      </c>
      <c r="N32" s="24"/>
      <c r="O32" s="24"/>
      <c r="P32" s="24"/>
      <c r="Q32" s="24"/>
      <c r="R32" s="26"/>
      <c r="S32" s="26"/>
      <c r="T32" s="26"/>
      <c r="U32" s="24"/>
      <c r="V32" s="24"/>
      <c r="W32" s="24"/>
      <c r="X32" s="24"/>
      <c r="Y32" s="24"/>
      <c r="Z32" s="24"/>
      <c r="AA32" s="24"/>
    </row>
    <row r="33" spans="1:27" ht="30" customHeight="1" x14ac:dyDescent="0.25">
      <c r="A33" s="46">
        <v>30</v>
      </c>
      <c r="B33" s="46">
        <v>30</v>
      </c>
      <c r="C33" s="47" t="s">
        <v>146</v>
      </c>
      <c r="D33" s="48" t="s">
        <v>147</v>
      </c>
      <c r="E33" s="50" t="s">
        <v>148</v>
      </c>
      <c r="F33" s="52" t="s">
        <v>141</v>
      </c>
      <c r="G33" s="46" t="s">
        <v>142</v>
      </c>
      <c r="H33" s="46" t="s">
        <v>6</v>
      </c>
      <c r="I33" s="46" t="s">
        <v>7</v>
      </c>
      <c r="J33" s="49">
        <v>9961.5300000000007</v>
      </c>
      <c r="K33" s="29">
        <f>0</f>
        <v>0</v>
      </c>
      <c r="L33" s="28">
        <f t="shared" si="0"/>
        <v>0</v>
      </c>
      <c r="M33" s="27" t="str">
        <f t="shared" si="1"/>
        <v>OK</v>
      </c>
      <c r="N33" s="24"/>
      <c r="O33" s="24"/>
      <c r="P33" s="24"/>
      <c r="Q33" s="24"/>
      <c r="R33" s="26"/>
      <c r="S33" s="26"/>
      <c r="T33" s="26"/>
      <c r="U33" s="24"/>
      <c r="V33" s="24"/>
      <c r="W33" s="24"/>
      <c r="X33" s="24"/>
      <c r="Y33" s="24"/>
      <c r="Z33" s="24"/>
      <c r="AA33" s="24"/>
    </row>
    <row r="34" spans="1:27" ht="30" customHeight="1" x14ac:dyDescent="0.25">
      <c r="A34" s="39">
        <v>31</v>
      </c>
      <c r="B34" s="39">
        <v>31</v>
      </c>
      <c r="C34" s="37" t="s">
        <v>149</v>
      </c>
      <c r="D34" s="36" t="s">
        <v>150</v>
      </c>
      <c r="E34" s="43" t="s">
        <v>151</v>
      </c>
      <c r="F34" s="45" t="s">
        <v>23</v>
      </c>
      <c r="G34" s="39" t="s">
        <v>152</v>
      </c>
      <c r="H34" s="39" t="s">
        <v>64</v>
      </c>
      <c r="I34" s="39">
        <v>44905212</v>
      </c>
      <c r="J34" s="38">
        <v>630</v>
      </c>
      <c r="K34" s="29">
        <f>0</f>
        <v>0</v>
      </c>
      <c r="L34" s="28">
        <f t="shared" si="0"/>
        <v>0</v>
      </c>
      <c r="M34" s="27" t="str">
        <f t="shared" si="1"/>
        <v>OK</v>
      </c>
      <c r="N34" s="24"/>
      <c r="O34" s="24"/>
      <c r="P34" s="24"/>
      <c r="Q34" s="24"/>
      <c r="R34" s="26"/>
      <c r="S34" s="26"/>
      <c r="T34" s="26"/>
      <c r="U34" s="24"/>
      <c r="V34" s="24"/>
      <c r="W34" s="24"/>
      <c r="X34" s="24"/>
      <c r="Y34" s="24"/>
      <c r="Z34" s="24"/>
      <c r="AA34" s="24"/>
    </row>
    <row r="35" spans="1:27" ht="30" customHeight="1" x14ac:dyDescent="0.25">
      <c r="A35" s="46">
        <v>32</v>
      </c>
      <c r="B35" s="46">
        <v>32</v>
      </c>
      <c r="C35" s="47" t="s">
        <v>149</v>
      </c>
      <c r="D35" s="48" t="s">
        <v>153</v>
      </c>
      <c r="E35" s="50" t="s">
        <v>154</v>
      </c>
      <c r="F35" s="52" t="s">
        <v>23</v>
      </c>
      <c r="G35" s="46" t="s">
        <v>152</v>
      </c>
      <c r="H35" s="46" t="s">
        <v>64</v>
      </c>
      <c r="I35" s="46">
        <v>44905212</v>
      </c>
      <c r="J35" s="49">
        <v>1550</v>
      </c>
      <c r="K35" s="29">
        <f>0</f>
        <v>0</v>
      </c>
      <c r="L35" s="28">
        <f t="shared" si="0"/>
        <v>0</v>
      </c>
      <c r="M35" s="27" t="str">
        <f t="shared" si="1"/>
        <v>OK</v>
      </c>
      <c r="N35" s="24"/>
      <c r="O35" s="24"/>
      <c r="P35" s="24"/>
      <c r="Q35" s="24"/>
      <c r="R35" s="26"/>
      <c r="S35" s="26"/>
      <c r="T35" s="26"/>
      <c r="U35" s="24"/>
      <c r="V35" s="24"/>
      <c r="W35" s="24"/>
      <c r="X35" s="24"/>
      <c r="Y35" s="24"/>
      <c r="Z35" s="24"/>
      <c r="AA35" s="24"/>
    </row>
    <row r="36" spans="1:27" ht="30" customHeight="1" x14ac:dyDescent="0.25">
      <c r="A36" s="39">
        <v>33</v>
      </c>
      <c r="B36" s="39">
        <v>33</v>
      </c>
      <c r="C36" s="37" t="s">
        <v>155</v>
      </c>
      <c r="D36" s="36" t="s">
        <v>156</v>
      </c>
      <c r="E36" s="43" t="s">
        <v>157</v>
      </c>
      <c r="F36" s="45" t="s">
        <v>23</v>
      </c>
      <c r="G36" s="39" t="s">
        <v>152</v>
      </c>
      <c r="H36" s="39" t="s">
        <v>64</v>
      </c>
      <c r="I36" s="39">
        <v>44905212</v>
      </c>
      <c r="J36" s="38">
        <v>930</v>
      </c>
      <c r="K36" s="29">
        <f>0</f>
        <v>0</v>
      </c>
      <c r="L36" s="28">
        <f t="shared" si="0"/>
        <v>0</v>
      </c>
      <c r="M36" s="27" t="str">
        <f t="shared" si="1"/>
        <v>OK</v>
      </c>
      <c r="N36" s="24"/>
      <c r="O36" s="24"/>
      <c r="P36" s="24"/>
      <c r="Q36" s="24"/>
      <c r="R36" s="26"/>
      <c r="S36" s="26"/>
      <c r="T36" s="26"/>
      <c r="U36" s="24"/>
      <c r="V36" s="24"/>
      <c r="W36" s="24"/>
      <c r="X36" s="24"/>
      <c r="Y36" s="24"/>
      <c r="Z36" s="24"/>
      <c r="AA36" s="24"/>
    </row>
    <row r="37" spans="1:27" ht="30" customHeight="1" x14ac:dyDescent="0.25">
      <c r="A37" s="46">
        <v>34</v>
      </c>
      <c r="B37" s="46">
        <v>34</v>
      </c>
      <c r="C37" s="47" t="s">
        <v>155</v>
      </c>
      <c r="D37" s="48" t="s">
        <v>158</v>
      </c>
      <c r="E37" s="50" t="s">
        <v>159</v>
      </c>
      <c r="F37" s="52" t="s">
        <v>23</v>
      </c>
      <c r="G37" s="46" t="s">
        <v>152</v>
      </c>
      <c r="H37" s="46" t="s">
        <v>64</v>
      </c>
      <c r="I37" s="46">
        <v>44905212</v>
      </c>
      <c r="J37" s="49">
        <v>2560</v>
      </c>
      <c r="K37" s="29">
        <f>0</f>
        <v>0</v>
      </c>
      <c r="L37" s="28">
        <f t="shared" si="0"/>
        <v>0</v>
      </c>
      <c r="M37" s="27" t="str">
        <f t="shared" si="1"/>
        <v>OK</v>
      </c>
      <c r="N37" s="24"/>
      <c r="O37" s="24"/>
      <c r="P37" s="24"/>
      <c r="Q37" s="24"/>
      <c r="R37" s="26"/>
      <c r="S37" s="26"/>
      <c r="T37" s="26"/>
      <c r="U37" s="24"/>
      <c r="V37" s="24"/>
      <c r="W37" s="24"/>
      <c r="X37" s="24"/>
      <c r="Y37" s="24"/>
      <c r="Z37" s="24"/>
      <c r="AA37" s="24"/>
    </row>
    <row r="38" spans="1:27" ht="30" customHeight="1" x14ac:dyDescent="0.25">
      <c r="A38" s="68" t="s">
        <v>160</v>
      </c>
      <c r="B38" s="39">
        <v>35</v>
      </c>
      <c r="C38" s="65" t="s">
        <v>36</v>
      </c>
      <c r="D38" s="36" t="s">
        <v>30</v>
      </c>
      <c r="E38" s="43" t="s">
        <v>9</v>
      </c>
      <c r="F38" s="44" t="s">
        <v>31</v>
      </c>
      <c r="G38" s="39" t="s">
        <v>32</v>
      </c>
      <c r="H38" s="39" t="s">
        <v>9</v>
      </c>
      <c r="I38" s="39" t="s">
        <v>10</v>
      </c>
      <c r="J38" s="38">
        <v>150.13999999999999</v>
      </c>
      <c r="K38" s="29">
        <f>5</f>
        <v>5</v>
      </c>
      <c r="L38" s="28">
        <f t="shared" si="0"/>
        <v>5</v>
      </c>
      <c r="M38" s="27" t="str">
        <f t="shared" si="1"/>
        <v>OK</v>
      </c>
      <c r="N38" s="24"/>
      <c r="O38" s="24"/>
      <c r="P38" s="24"/>
      <c r="Q38" s="24"/>
      <c r="R38" s="26"/>
      <c r="S38" s="26"/>
      <c r="T38" s="26"/>
      <c r="U38" s="24"/>
      <c r="V38" s="24"/>
      <c r="W38" s="24"/>
      <c r="X38" s="24"/>
      <c r="Y38" s="24"/>
      <c r="Z38" s="24"/>
      <c r="AA38" s="24"/>
    </row>
    <row r="39" spans="1:27" ht="30" customHeight="1" x14ac:dyDescent="0.25">
      <c r="A39" s="69"/>
      <c r="B39" s="39">
        <v>36</v>
      </c>
      <c r="C39" s="66"/>
      <c r="D39" s="36" t="s">
        <v>8</v>
      </c>
      <c r="E39" s="43" t="s">
        <v>9</v>
      </c>
      <c r="F39" s="45" t="s">
        <v>31</v>
      </c>
      <c r="G39" s="39" t="s">
        <v>32</v>
      </c>
      <c r="H39" s="39" t="s">
        <v>9</v>
      </c>
      <c r="I39" s="39" t="s">
        <v>10</v>
      </c>
      <c r="J39" s="38">
        <v>1076</v>
      </c>
      <c r="K39" s="29">
        <f>0</f>
        <v>0</v>
      </c>
      <c r="L39" s="28">
        <f t="shared" si="0"/>
        <v>0</v>
      </c>
      <c r="M39" s="27" t="str">
        <f t="shared" si="1"/>
        <v>OK</v>
      </c>
      <c r="N39" s="24"/>
      <c r="O39" s="24"/>
      <c r="P39" s="24"/>
      <c r="Q39" s="24"/>
      <c r="R39" s="26"/>
      <c r="S39" s="26"/>
      <c r="T39" s="26"/>
      <c r="U39" s="24"/>
      <c r="V39" s="24"/>
      <c r="W39" s="24"/>
      <c r="X39" s="24"/>
      <c r="Y39" s="24"/>
      <c r="Z39" s="24"/>
      <c r="AA39" s="24"/>
    </row>
    <row r="40" spans="1:27" ht="30" customHeight="1" x14ac:dyDescent="0.25">
      <c r="A40" s="69"/>
      <c r="B40" s="39">
        <v>37</v>
      </c>
      <c r="C40" s="66"/>
      <c r="D40" s="36" t="s">
        <v>161</v>
      </c>
      <c r="E40" s="43" t="s">
        <v>9</v>
      </c>
      <c r="F40" s="45" t="s">
        <v>31</v>
      </c>
      <c r="G40" s="39" t="s">
        <v>32</v>
      </c>
      <c r="H40" s="39" t="s">
        <v>37</v>
      </c>
      <c r="I40" s="39" t="s">
        <v>10</v>
      </c>
      <c r="J40" s="38">
        <v>75</v>
      </c>
      <c r="K40" s="29">
        <f>20</f>
        <v>20</v>
      </c>
      <c r="L40" s="28">
        <f t="shared" si="0"/>
        <v>20</v>
      </c>
      <c r="M40" s="27" t="str">
        <f t="shared" si="1"/>
        <v>OK</v>
      </c>
      <c r="N40" s="24"/>
      <c r="O40" s="24"/>
      <c r="P40" s="24"/>
      <c r="Q40" s="24"/>
      <c r="R40" s="26"/>
      <c r="S40" s="26"/>
      <c r="T40" s="26"/>
      <c r="U40" s="24"/>
      <c r="V40" s="24"/>
      <c r="W40" s="24"/>
      <c r="X40" s="24"/>
      <c r="Y40" s="24"/>
      <c r="Z40" s="24"/>
      <c r="AA40" s="24"/>
    </row>
    <row r="41" spans="1:27" ht="30" customHeight="1" x14ac:dyDescent="0.25">
      <c r="A41" s="69"/>
      <c r="B41" s="39">
        <v>38</v>
      </c>
      <c r="C41" s="66"/>
      <c r="D41" s="36" t="s">
        <v>12</v>
      </c>
      <c r="E41" s="43" t="s">
        <v>9</v>
      </c>
      <c r="F41" s="45" t="s">
        <v>31</v>
      </c>
      <c r="G41" s="39" t="s">
        <v>32</v>
      </c>
      <c r="H41" s="39" t="s">
        <v>9</v>
      </c>
      <c r="I41" s="39" t="s">
        <v>10</v>
      </c>
      <c r="J41" s="38">
        <v>1400</v>
      </c>
      <c r="K41" s="29">
        <f>3</f>
        <v>3</v>
      </c>
      <c r="L41" s="28">
        <f t="shared" si="0"/>
        <v>3</v>
      </c>
      <c r="M41" s="27" t="str">
        <f t="shared" si="1"/>
        <v>OK</v>
      </c>
      <c r="N41" s="24"/>
      <c r="O41" s="24"/>
      <c r="P41" s="24"/>
      <c r="Q41" s="24"/>
      <c r="R41" s="26"/>
      <c r="S41" s="26"/>
      <c r="T41" s="26"/>
      <c r="U41" s="24"/>
      <c r="V41" s="24"/>
      <c r="W41" s="24"/>
      <c r="X41" s="24"/>
      <c r="Y41" s="24"/>
      <c r="Z41" s="24"/>
      <c r="AA41" s="24"/>
    </row>
    <row r="42" spans="1:27" ht="30" customHeight="1" x14ac:dyDescent="0.25">
      <c r="A42" s="69"/>
      <c r="B42" s="39">
        <v>39</v>
      </c>
      <c r="C42" s="66"/>
      <c r="D42" s="36" t="s">
        <v>13</v>
      </c>
      <c r="E42" s="43" t="s">
        <v>9</v>
      </c>
      <c r="F42" s="45" t="s">
        <v>31</v>
      </c>
      <c r="G42" s="39" t="s">
        <v>32</v>
      </c>
      <c r="H42" s="39" t="s">
        <v>37</v>
      </c>
      <c r="I42" s="39" t="s">
        <v>10</v>
      </c>
      <c r="J42" s="38">
        <v>75.5</v>
      </c>
      <c r="K42" s="29">
        <f>0</f>
        <v>0</v>
      </c>
      <c r="L42" s="28">
        <f t="shared" si="0"/>
        <v>0</v>
      </c>
      <c r="M42" s="27" t="str">
        <f t="shared" si="1"/>
        <v>OK</v>
      </c>
      <c r="N42" s="24"/>
      <c r="O42" s="24"/>
      <c r="P42" s="24"/>
      <c r="Q42" s="24"/>
      <c r="R42" s="26"/>
      <c r="S42" s="26"/>
      <c r="T42" s="26"/>
      <c r="U42" s="24"/>
      <c r="V42" s="24"/>
      <c r="W42" s="24"/>
      <c r="X42" s="24"/>
      <c r="Y42" s="24"/>
      <c r="Z42" s="24"/>
      <c r="AA42" s="24"/>
    </row>
    <row r="43" spans="1:27" ht="30" customHeight="1" x14ac:dyDescent="0.25">
      <c r="A43" s="69"/>
      <c r="B43" s="39">
        <v>40</v>
      </c>
      <c r="C43" s="66"/>
      <c r="D43" s="36" t="s">
        <v>11</v>
      </c>
      <c r="E43" s="43" t="s">
        <v>9</v>
      </c>
      <c r="F43" s="45" t="s">
        <v>31</v>
      </c>
      <c r="G43" s="39" t="s">
        <v>32</v>
      </c>
      <c r="H43" s="39" t="s">
        <v>9</v>
      </c>
      <c r="I43" s="39" t="s">
        <v>10</v>
      </c>
      <c r="J43" s="38">
        <v>1600</v>
      </c>
      <c r="K43" s="29">
        <f>8</f>
        <v>8</v>
      </c>
      <c r="L43" s="28">
        <f t="shared" si="0"/>
        <v>8</v>
      </c>
      <c r="M43" s="27" t="str">
        <f t="shared" si="1"/>
        <v>OK</v>
      </c>
      <c r="N43" s="24"/>
      <c r="O43" s="24"/>
      <c r="P43" s="24"/>
      <c r="Q43" s="24"/>
      <c r="R43" s="26"/>
      <c r="S43" s="26"/>
      <c r="T43" s="26"/>
      <c r="U43" s="24"/>
      <c r="V43" s="24"/>
      <c r="W43" s="24"/>
      <c r="X43" s="24"/>
      <c r="Y43" s="24"/>
      <c r="Z43" s="24"/>
      <c r="AA43" s="24"/>
    </row>
    <row r="44" spans="1:27" ht="30" customHeight="1" x14ac:dyDescent="0.25">
      <c r="A44" s="69"/>
      <c r="B44" s="39">
        <v>41</v>
      </c>
      <c r="C44" s="66"/>
      <c r="D44" s="36" t="s">
        <v>14</v>
      </c>
      <c r="E44" s="43" t="s">
        <v>9</v>
      </c>
      <c r="F44" s="45" t="s">
        <v>31</v>
      </c>
      <c r="G44" s="39" t="s">
        <v>32</v>
      </c>
      <c r="H44" s="39" t="s">
        <v>37</v>
      </c>
      <c r="I44" s="39" t="s">
        <v>10</v>
      </c>
      <c r="J44" s="38">
        <v>75</v>
      </c>
      <c r="K44" s="29">
        <f>20</f>
        <v>20</v>
      </c>
      <c r="L44" s="28">
        <f t="shared" si="0"/>
        <v>20</v>
      </c>
      <c r="M44" s="27" t="str">
        <f t="shared" si="1"/>
        <v>OK</v>
      </c>
      <c r="N44" s="24"/>
      <c r="O44" s="24"/>
      <c r="P44" s="24"/>
      <c r="Q44" s="24"/>
      <c r="R44" s="26"/>
      <c r="S44" s="26"/>
      <c r="T44" s="26"/>
      <c r="U44" s="24"/>
      <c r="V44" s="24"/>
      <c r="W44" s="24"/>
      <c r="X44" s="24"/>
      <c r="Y44" s="24"/>
      <c r="Z44" s="24"/>
      <c r="AA44" s="24"/>
    </row>
    <row r="45" spans="1:27" ht="30" customHeight="1" x14ac:dyDescent="0.25">
      <c r="A45" s="69"/>
      <c r="B45" s="39">
        <v>42</v>
      </c>
      <c r="C45" s="66"/>
      <c r="D45" s="36" t="s">
        <v>162</v>
      </c>
      <c r="E45" s="43" t="s">
        <v>9</v>
      </c>
      <c r="F45" s="45" t="s">
        <v>31</v>
      </c>
      <c r="G45" s="39" t="s">
        <v>32</v>
      </c>
      <c r="H45" s="39" t="s">
        <v>9</v>
      </c>
      <c r="I45" s="39" t="s">
        <v>10</v>
      </c>
      <c r="J45" s="38">
        <v>350</v>
      </c>
      <c r="K45" s="29">
        <f>12</f>
        <v>12</v>
      </c>
      <c r="L45" s="28">
        <f t="shared" si="0"/>
        <v>12</v>
      </c>
      <c r="M45" s="27" t="str">
        <f t="shared" si="1"/>
        <v>OK</v>
      </c>
      <c r="N45" s="24"/>
      <c r="O45" s="24"/>
      <c r="P45" s="24"/>
      <c r="Q45" s="24"/>
      <c r="R45" s="26"/>
      <c r="S45" s="26"/>
      <c r="T45" s="26"/>
      <c r="U45" s="24"/>
      <c r="V45" s="24"/>
      <c r="W45" s="24"/>
      <c r="X45" s="24"/>
      <c r="Y45" s="24"/>
      <c r="Z45" s="24"/>
      <c r="AA45" s="24"/>
    </row>
    <row r="46" spans="1:27" ht="30" customHeight="1" x14ac:dyDescent="0.25">
      <c r="A46" s="69"/>
      <c r="B46" s="39">
        <v>43</v>
      </c>
      <c r="C46" s="66"/>
      <c r="D46" s="36" t="s">
        <v>33</v>
      </c>
      <c r="E46" s="43" t="s">
        <v>9</v>
      </c>
      <c r="F46" s="45" t="s">
        <v>31</v>
      </c>
      <c r="G46" s="39" t="s">
        <v>32</v>
      </c>
      <c r="H46" s="39" t="s">
        <v>9</v>
      </c>
      <c r="I46" s="39" t="s">
        <v>10</v>
      </c>
      <c r="J46" s="38">
        <v>100.25</v>
      </c>
      <c r="K46" s="29">
        <f>5</f>
        <v>5</v>
      </c>
      <c r="L46" s="28">
        <f t="shared" si="0"/>
        <v>5</v>
      </c>
      <c r="M46" s="27" t="str">
        <f t="shared" si="1"/>
        <v>OK</v>
      </c>
      <c r="N46" s="24"/>
      <c r="O46" s="24"/>
      <c r="P46" s="24"/>
      <c r="Q46" s="24"/>
      <c r="R46" s="26"/>
      <c r="S46" s="26"/>
      <c r="T46" s="26"/>
      <c r="U46" s="24"/>
      <c r="V46" s="24"/>
      <c r="W46" s="24"/>
      <c r="X46" s="24"/>
      <c r="Y46" s="24"/>
      <c r="Z46" s="24"/>
      <c r="AA46" s="24"/>
    </row>
    <row r="47" spans="1:27" ht="30" customHeight="1" x14ac:dyDescent="0.25">
      <c r="A47" s="69"/>
      <c r="B47" s="39">
        <v>44</v>
      </c>
      <c r="C47" s="66"/>
      <c r="D47" s="36" t="s">
        <v>163</v>
      </c>
      <c r="E47" s="43" t="s">
        <v>9</v>
      </c>
      <c r="F47" s="44" t="s">
        <v>31</v>
      </c>
      <c r="G47" s="39" t="s">
        <v>164</v>
      </c>
      <c r="H47" s="39" t="s">
        <v>9</v>
      </c>
      <c r="I47" s="39" t="s">
        <v>10</v>
      </c>
      <c r="J47" s="38">
        <v>1424</v>
      </c>
      <c r="K47" s="29">
        <f>0</f>
        <v>0</v>
      </c>
      <c r="L47" s="28">
        <f t="shared" si="0"/>
        <v>0</v>
      </c>
      <c r="M47" s="27" t="str">
        <f t="shared" si="1"/>
        <v>OK</v>
      </c>
      <c r="N47" s="24"/>
      <c r="O47" s="24"/>
      <c r="P47" s="24"/>
      <c r="Q47" s="24"/>
      <c r="R47" s="26"/>
      <c r="S47" s="26"/>
      <c r="T47" s="26"/>
      <c r="U47" s="24"/>
      <c r="V47" s="24"/>
      <c r="W47" s="24"/>
      <c r="X47" s="24"/>
      <c r="Y47" s="24"/>
      <c r="Z47" s="24"/>
      <c r="AA47" s="24"/>
    </row>
    <row r="48" spans="1:27" ht="30" customHeight="1" x14ac:dyDescent="0.25">
      <c r="A48" s="70"/>
      <c r="B48" s="39">
        <v>45</v>
      </c>
      <c r="C48" s="67"/>
      <c r="D48" s="36" t="s">
        <v>165</v>
      </c>
      <c r="E48" s="43" t="s">
        <v>9</v>
      </c>
      <c r="F48" s="45" t="s">
        <v>31</v>
      </c>
      <c r="G48" s="39" t="s">
        <v>32</v>
      </c>
      <c r="H48" s="39" t="s">
        <v>9</v>
      </c>
      <c r="I48" s="39" t="s">
        <v>10</v>
      </c>
      <c r="J48" s="38">
        <v>2503.0100000000002</v>
      </c>
      <c r="K48" s="29">
        <f>3</f>
        <v>3</v>
      </c>
      <c r="L48" s="28">
        <f t="shared" si="0"/>
        <v>3</v>
      </c>
      <c r="M48" s="27" t="str">
        <f t="shared" si="1"/>
        <v>OK</v>
      </c>
      <c r="N48" s="24"/>
      <c r="O48" s="24"/>
      <c r="P48" s="24"/>
      <c r="Q48" s="24"/>
      <c r="R48" s="26"/>
      <c r="S48" s="26"/>
      <c r="T48" s="26"/>
      <c r="U48" s="24"/>
      <c r="V48" s="24"/>
      <c r="W48" s="24"/>
      <c r="X48" s="24"/>
      <c r="Y48" s="24"/>
      <c r="Z48" s="24"/>
      <c r="AA48" s="24"/>
    </row>
    <row r="49" spans="1:27" ht="30" customHeight="1" x14ac:dyDescent="0.25">
      <c r="A49" s="78" t="s">
        <v>166</v>
      </c>
      <c r="B49" s="46">
        <v>46</v>
      </c>
      <c r="C49" s="75" t="s">
        <v>36</v>
      </c>
      <c r="D49" s="48" t="s">
        <v>30</v>
      </c>
      <c r="E49" s="50" t="s">
        <v>9</v>
      </c>
      <c r="F49" s="52" t="s">
        <v>31</v>
      </c>
      <c r="G49" s="46" t="s">
        <v>32</v>
      </c>
      <c r="H49" s="46" t="s">
        <v>9</v>
      </c>
      <c r="I49" s="46" t="s">
        <v>10</v>
      </c>
      <c r="J49" s="49">
        <v>80</v>
      </c>
      <c r="K49" s="29">
        <f>0</f>
        <v>0</v>
      </c>
      <c r="L49" s="28">
        <f t="shared" si="0"/>
        <v>0</v>
      </c>
      <c r="M49" s="27" t="str">
        <f t="shared" si="1"/>
        <v>OK</v>
      </c>
      <c r="N49" s="24"/>
      <c r="O49" s="24"/>
      <c r="P49" s="24"/>
      <c r="Q49" s="24"/>
      <c r="R49" s="26"/>
      <c r="S49" s="26"/>
      <c r="T49" s="26"/>
      <c r="U49" s="24"/>
      <c r="V49" s="24"/>
      <c r="W49" s="24"/>
      <c r="X49" s="24"/>
      <c r="Y49" s="24"/>
      <c r="Z49" s="24"/>
      <c r="AA49" s="24"/>
    </row>
    <row r="50" spans="1:27" ht="30" customHeight="1" x14ac:dyDescent="0.25">
      <c r="A50" s="79"/>
      <c r="B50" s="46">
        <v>47</v>
      </c>
      <c r="C50" s="76"/>
      <c r="D50" s="48" t="s">
        <v>8</v>
      </c>
      <c r="E50" s="50" t="s">
        <v>9</v>
      </c>
      <c r="F50" s="52" t="s">
        <v>31</v>
      </c>
      <c r="G50" s="46" t="s">
        <v>32</v>
      </c>
      <c r="H50" s="46" t="s">
        <v>9</v>
      </c>
      <c r="I50" s="46" t="s">
        <v>10</v>
      </c>
      <c r="J50" s="49">
        <v>550</v>
      </c>
      <c r="K50" s="29">
        <f>0</f>
        <v>0</v>
      </c>
      <c r="L50" s="28">
        <f t="shared" si="0"/>
        <v>0</v>
      </c>
      <c r="M50" s="27" t="str">
        <f t="shared" si="1"/>
        <v>OK</v>
      </c>
      <c r="N50" s="24"/>
      <c r="O50" s="24"/>
      <c r="P50" s="24"/>
      <c r="Q50" s="24"/>
      <c r="R50" s="26"/>
      <c r="S50" s="26"/>
      <c r="T50" s="26"/>
      <c r="U50" s="24"/>
      <c r="V50" s="24"/>
      <c r="W50" s="24"/>
      <c r="X50" s="24"/>
      <c r="Y50" s="24"/>
      <c r="Z50" s="24"/>
      <c r="AA50" s="24"/>
    </row>
    <row r="51" spans="1:27" ht="30" customHeight="1" x14ac:dyDescent="0.25">
      <c r="A51" s="79"/>
      <c r="B51" s="46">
        <v>48</v>
      </c>
      <c r="C51" s="76"/>
      <c r="D51" s="48" t="s">
        <v>11</v>
      </c>
      <c r="E51" s="50" t="s">
        <v>9</v>
      </c>
      <c r="F51" s="52" t="s">
        <v>31</v>
      </c>
      <c r="G51" s="46" t="s">
        <v>32</v>
      </c>
      <c r="H51" s="46" t="s">
        <v>9</v>
      </c>
      <c r="I51" s="46" t="s">
        <v>10</v>
      </c>
      <c r="J51" s="49">
        <v>850</v>
      </c>
      <c r="K51" s="29">
        <f>0</f>
        <v>0</v>
      </c>
      <c r="L51" s="28">
        <f t="shared" si="0"/>
        <v>0</v>
      </c>
      <c r="M51" s="27" t="str">
        <f t="shared" si="1"/>
        <v>OK</v>
      </c>
      <c r="N51" s="24"/>
      <c r="O51" s="24"/>
      <c r="P51" s="24"/>
      <c r="Q51" s="24"/>
      <c r="R51" s="26"/>
      <c r="S51" s="26"/>
      <c r="T51" s="26"/>
      <c r="U51" s="24"/>
      <c r="V51" s="24"/>
      <c r="W51" s="24"/>
      <c r="X51" s="24"/>
      <c r="Y51" s="24"/>
      <c r="Z51" s="24"/>
      <c r="AA51" s="24"/>
    </row>
    <row r="52" spans="1:27" ht="30" customHeight="1" x14ac:dyDescent="0.25">
      <c r="A52" s="79"/>
      <c r="B52" s="46">
        <v>49</v>
      </c>
      <c r="C52" s="76"/>
      <c r="D52" s="48" t="s">
        <v>12</v>
      </c>
      <c r="E52" s="50" t="s">
        <v>9</v>
      </c>
      <c r="F52" s="52" t="s">
        <v>31</v>
      </c>
      <c r="G52" s="46" t="s">
        <v>32</v>
      </c>
      <c r="H52" s="46" t="s">
        <v>9</v>
      </c>
      <c r="I52" s="46" t="s">
        <v>10</v>
      </c>
      <c r="J52" s="49">
        <v>800</v>
      </c>
      <c r="K52" s="29">
        <f>0</f>
        <v>0</v>
      </c>
      <c r="L52" s="28">
        <f t="shared" si="0"/>
        <v>0</v>
      </c>
      <c r="M52" s="27" t="str">
        <f t="shared" si="1"/>
        <v>OK</v>
      </c>
      <c r="N52" s="24"/>
      <c r="O52" s="24"/>
      <c r="P52" s="24"/>
      <c r="Q52" s="24"/>
      <c r="R52" s="26"/>
      <c r="S52" s="26"/>
      <c r="T52" s="26"/>
      <c r="U52" s="24"/>
      <c r="V52" s="24"/>
      <c r="W52" s="24"/>
      <c r="X52" s="24"/>
      <c r="Y52" s="24"/>
      <c r="Z52" s="24"/>
      <c r="AA52" s="24"/>
    </row>
    <row r="53" spans="1:27" ht="30" customHeight="1" x14ac:dyDescent="0.25">
      <c r="A53" s="79"/>
      <c r="B53" s="46">
        <v>50</v>
      </c>
      <c r="C53" s="76"/>
      <c r="D53" s="48" t="s">
        <v>13</v>
      </c>
      <c r="E53" s="50" t="s">
        <v>9</v>
      </c>
      <c r="F53" s="52" t="s">
        <v>31</v>
      </c>
      <c r="G53" s="46" t="s">
        <v>32</v>
      </c>
      <c r="H53" s="46" t="s">
        <v>37</v>
      </c>
      <c r="I53" s="46" t="s">
        <v>10</v>
      </c>
      <c r="J53" s="49">
        <v>50</v>
      </c>
      <c r="K53" s="29">
        <f>0</f>
        <v>0</v>
      </c>
      <c r="L53" s="28">
        <f t="shared" si="0"/>
        <v>0</v>
      </c>
      <c r="M53" s="27" t="str">
        <f t="shared" si="1"/>
        <v>OK</v>
      </c>
      <c r="N53" s="24"/>
      <c r="O53" s="24"/>
      <c r="P53" s="24"/>
      <c r="Q53" s="24"/>
      <c r="R53" s="26"/>
      <c r="S53" s="26"/>
      <c r="T53" s="26"/>
      <c r="U53" s="24"/>
      <c r="V53" s="24"/>
      <c r="W53" s="24"/>
      <c r="X53" s="24"/>
      <c r="Y53" s="24"/>
      <c r="Z53" s="24"/>
      <c r="AA53" s="24"/>
    </row>
    <row r="54" spans="1:27" ht="30" customHeight="1" x14ac:dyDescent="0.25">
      <c r="A54" s="79"/>
      <c r="B54" s="46">
        <v>51</v>
      </c>
      <c r="C54" s="76"/>
      <c r="D54" s="48" t="s">
        <v>161</v>
      </c>
      <c r="E54" s="50" t="s">
        <v>9</v>
      </c>
      <c r="F54" s="52" t="s">
        <v>31</v>
      </c>
      <c r="G54" s="46" t="s">
        <v>32</v>
      </c>
      <c r="H54" s="46" t="s">
        <v>37</v>
      </c>
      <c r="I54" s="46" t="s">
        <v>10</v>
      </c>
      <c r="J54" s="49">
        <v>50</v>
      </c>
      <c r="K54" s="29">
        <f>0</f>
        <v>0</v>
      </c>
      <c r="L54" s="28">
        <f t="shared" si="0"/>
        <v>0</v>
      </c>
      <c r="M54" s="27" t="str">
        <f t="shared" si="1"/>
        <v>OK</v>
      </c>
      <c r="N54" s="24"/>
      <c r="O54" s="24"/>
      <c r="P54" s="24"/>
      <c r="Q54" s="24"/>
      <c r="R54" s="26"/>
      <c r="S54" s="26"/>
      <c r="T54" s="26"/>
      <c r="U54" s="24"/>
      <c r="V54" s="24"/>
      <c r="W54" s="24"/>
      <c r="X54" s="24"/>
      <c r="Y54" s="24"/>
      <c r="Z54" s="24"/>
      <c r="AA54" s="24"/>
    </row>
    <row r="55" spans="1:27" ht="30" customHeight="1" x14ac:dyDescent="0.25">
      <c r="A55" s="79"/>
      <c r="B55" s="46">
        <v>52</v>
      </c>
      <c r="C55" s="76"/>
      <c r="D55" s="48" t="s">
        <v>14</v>
      </c>
      <c r="E55" s="50" t="s">
        <v>9</v>
      </c>
      <c r="F55" s="52" t="s">
        <v>31</v>
      </c>
      <c r="G55" s="46" t="s">
        <v>32</v>
      </c>
      <c r="H55" s="46" t="s">
        <v>37</v>
      </c>
      <c r="I55" s="46" t="s">
        <v>10</v>
      </c>
      <c r="J55" s="49">
        <v>50</v>
      </c>
      <c r="K55" s="29">
        <f>0</f>
        <v>0</v>
      </c>
      <c r="L55" s="28">
        <f t="shared" si="0"/>
        <v>0</v>
      </c>
      <c r="M55" s="27" t="str">
        <f t="shared" si="1"/>
        <v>OK</v>
      </c>
      <c r="N55" s="24"/>
      <c r="O55" s="24"/>
      <c r="P55" s="24"/>
      <c r="Q55" s="24"/>
      <c r="R55" s="26"/>
      <c r="S55" s="26"/>
      <c r="T55" s="26"/>
      <c r="U55" s="24"/>
      <c r="V55" s="24"/>
      <c r="W55" s="24"/>
      <c r="X55" s="24"/>
      <c r="Y55" s="24"/>
      <c r="Z55" s="24"/>
      <c r="AA55" s="24"/>
    </row>
    <row r="56" spans="1:27" ht="30" customHeight="1" x14ac:dyDescent="0.25">
      <c r="A56" s="79"/>
      <c r="B56" s="46">
        <v>53</v>
      </c>
      <c r="C56" s="76"/>
      <c r="D56" s="48" t="s">
        <v>162</v>
      </c>
      <c r="E56" s="50" t="s">
        <v>9</v>
      </c>
      <c r="F56" s="52" t="s">
        <v>31</v>
      </c>
      <c r="G56" s="46" t="s">
        <v>32</v>
      </c>
      <c r="H56" s="46" t="s">
        <v>9</v>
      </c>
      <c r="I56" s="46" t="s">
        <v>10</v>
      </c>
      <c r="J56" s="49">
        <v>50</v>
      </c>
      <c r="K56" s="29">
        <f>0</f>
        <v>0</v>
      </c>
      <c r="L56" s="28">
        <f t="shared" si="0"/>
        <v>0</v>
      </c>
      <c r="M56" s="27" t="str">
        <f t="shared" si="1"/>
        <v>OK</v>
      </c>
      <c r="N56" s="24"/>
      <c r="O56" s="24"/>
      <c r="P56" s="24"/>
      <c r="Q56" s="24"/>
      <c r="R56" s="26"/>
      <c r="S56" s="26"/>
      <c r="T56" s="26"/>
      <c r="U56" s="24"/>
      <c r="V56" s="24"/>
      <c r="W56" s="24"/>
      <c r="X56" s="24"/>
      <c r="Y56" s="24"/>
      <c r="Z56" s="24"/>
      <c r="AA56" s="24"/>
    </row>
    <row r="57" spans="1:27" ht="30" customHeight="1" x14ac:dyDescent="0.25">
      <c r="A57" s="79"/>
      <c r="B57" s="46">
        <v>54</v>
      </c>
      <c r="C57" s="76"/>
      <c r="D57" s="48" t="s">
        <v>33</v>
      </c>
      <c r="E57" s="50" t="s">
        <v>9</v>
      </c>
      <c r="F57" s="52" t="s">
        <v>31</v>
      </c>
      <c r="G57" s="46" t="s">
        <v>32</v>
      </c>
      <c r="H57" s="46" t="s">
        <v>9</v>
      </c>
      <c r="I57" s="46" t="s">
        <v>10</v>
      </c>
      <c r="J57" s="49">
        <v>80</v>
      </c>
      <c r="K57" s="29">
        <f>0</f>
        <v>0</v>
      </c>
      <c r="L57" s="28">
        <f t="shared" si="0"/>
        <v>0</v>
      </c>
      <c r="M57" s="27" t="str">
        <f t="shared" si="1"/>
        <v>OK</v>
      </c>
      <c r="N57" s="24"/>
      <c r="O57" s="24"/>
      <c r="P57" s="24"/>
      <c r="Q57" s="24"/>
      <c r="R57" s="26"/>
      <c r="S57" s="26"/>
      <c r="T57" s="26"/>
      <c r="U57" s="24"/>
      <c r="V57" s="24"/>
      <c r="W57" s="24"/>
      <c r="X57" s="24"/>
      <c r="Y57" s="24"/>
      <c r="Z57" s="24"/>
      <c r="AA57" s="24"/>
    </row>
    <row r="58" spans="1:27" ht="30" customHeight="1" x14ac:dyDescent="0.25">
      <c r="A58" s="79"/>
      <c r="B58" s="46">
        <v>55</v>
      </c>
      <c r="C58" s="76"/>
      <c r="D58" s="48" t="s">
        <v>167</v>
      </c>
      <c r="E58" s="50" t="s">
        <v>9</v>
      </c>
      <c r="F58" s="52" t="s">
        <v>31</v>
      </c>
      <c r="G58" s="46" t="s">
        <v>164</v>
      </c>
      <c r="H58" s="46" t="s">
        <v>9</v>
      </c>
      <c r="I58" s="46" t="s">
        <v>10</v>
      </c>
      <c r="J58" s="49">
        <v>1114</v>
      </c>
      <c r="K58" s="29">
        <f>0</f>
        <v>0</v>
      </c>
      <c r="L58" s="28">
        <f t="shared" si="0"/>
        <v>0</v>
      </c>
      <c r="M58" s="27" t="str">
        <f t="shared" si="1"/>
        <v>OK</v>
      </c>
      <c r="N58" s="24"/>
      <c r="O58" s="24"/>
      <c r="P58" s="24"/>
      <c r="Q58" s="24"/>
      <c r="R58" s="26"/>
      <c r="S58" s="26"/>
      <c r="T58" s="26"/>
      <c r="U58" s="24"/>
      <c r="V58" s="24"/>
      <c r="W58" s="24"/>
      <c r="X58" s="24"/>
      <c r="Y58" s="24"/>
      <c r="Z58" s="24"/>
      <c r="AA58" s="24"/>
    </row>
    <row r="59" spans="1:27" ht="30" customHeight="1" x14ac:dyDescent="0.25">
      <c r="A59" s="80"/>
      <c r="B59" s="46">
        <v>56</v>
      </c>
      <c r="C59" s="77"/>
      <c r="D59" s="48" t="s">
        <v>165</v>
      </c>
      <c r="E59" s="50" t="s">
        <v>9</v>
      </c>
      <c r="F59" s="52" t="s">
        <v>31</v>
      </c>
      <c r="G59" s="46" t="s">
        <v>32</v>
      </c>
      <c r="H59" s="46" t="s">
        <v>9</v>
      </c>
      <c r="I59" s="46" t="s">
        <v>10</v>
      </c>
      <c r="J59" s="49">
        <v>2000</v>
      </c>
      <c r="K59" s="29">
        <f>0</f>
        <v>0</v>
      </c>
      <c r="L59" s="28">
        <f t="shared" si="0"/>
        <v>0</v>
      </c>
      <c r="M59" s="27" t="str">
        <f t="shared" si="1"/>
        <v>OK</v>
      </c>
      <c r="N59" s="24"/>
      <c r="O59" s="24"/>
      <c r="P59" s="24"/>
      <c r="Q59" s="24"/>
      <c r="R59" s="26"/>
      <c r="S59" s="26"/>
      <c r="T59" s="26"/>
      <c r="U59" s="24"/>
      <c r="V59" s="24"/>
      <c r="W59" s="24"/>
      <c r="X59" s="24"/>
      <c r="Y59" s="24"/>
      <c r="Z59" s="24"/>
      <c r="AA59" s="24"/>
    </row>
    <row r="60" spans="1:27" ht="30" customHeight="1" x14ac:dyDescent="0.25">
      <c r="A60" s="68" t="s">
        <v>168</v>
      </c>
      <c r="B60" s="39">
        <v>57</v>
      </c>
      <c r="C60" s="65" t="s">
        <v>36</v>
      </c>
      <c r="D60" s="36" t="s">
        <v>30</v>
      </c>
      <c r="E60" s="43" t="s">
        <v>9</v>
      </c>
      <c r="F60" s="45" t="s">
        <v>31</v>
      </c>
      <c r="G60" s="39" t="s">
        <v>32</v>
      </c>
      <c r="H60" s="39" t="s">
        <v>9</v>
      </c>
      <c r="I60" s="39" t="s">
        <v>10</v>
      </c>
      <c r="J60" s="38">
        <v>250.5</v>
      </c>
      <c r="K60" s="29">
        <f>0</f>
        <v>0</v>
      </c>
      <c r="L60" s="28">
        <f t="shared" si="0"/>
        <v>0</v>
      </c>
      <c r="M60" s="27" t="str">
        <f t="shared" si="1"/>
        <v>OK</v>
      </c>
      <c r="N60" s="24"/>
      <c r="O60" s="24"/>
      <c r="P60" s="24"/>
      <c r="Q60" s="24"/>
      <c r="R60" s="26"/>
      <c r="S60" s="26"/>
      <c r="T60" s="26"/>
      <c r="U60" s="24"/>
      <c r="V60" s="24"/>
      <c r="W60" s="24"/>
      <c r="X60" s="24"/>
      <c r="Y60" s="24"/>
      <c r="Z60" s="24"/>
      <c r="AA60" s="24"/>
    </row>
    <row r="61" spans="1:27" ht="30" customHeight="1" x14ac:dyDescent="0.25">
      <c r="A61" s="69"/>
      <c r="B61" s="39">
        <v>58</v>
      </c>
      <c r="C61" s="66"/>
      <c r="D61" s="36" t="s">
        <v>8</v>
      </c>
      <c r="E61" s="43" t="s">
        <v>9</v>
      </c>
      <c r="F61" s="45" t="s">
        <v>31</v>
      </c>
      <c r="G61" s="39" t="s">
        <v>32</v>
      </c>
      <c r="H61" s="39" t="s">
        <v>9</v>
      </c>
      <c r="I61" s="39" t="s">
        <v>10</v>
      </c>
      <c r="J61" s="38">
        <v>1000</v>
      </c>
      <c r="K61" s="29">
        <f>0</f>
        <v>0</v>
      </c>
      <c r="L61" s="28">
        <f t="shared" si="0"/>
        <v>0</v>
      </c>
      <c r="M61" s="27" t="str">
        <f t="shared" si="1"/>
        <v>OK</v>
      </c>
      <c r="N61" s="24"/>
      <c r="O61" s="24"/>
      <c r="P61" s="24"/>
      <c r="Q61" s="24"/>
      <c r="R61" s="26"/>
      <c r="S61" s="26"/>
      <c r="T61" s="26"/>
      <c r="U61" s="24"/>
      <c r="V61" s="24"/>
      <c r="W61" s="24"/>
      <c r="X61" s="24"/>
      <c r="Y61" s="24"/>
      <c r="Z61" s="24"/>
      <c r="AA61" s="24"/>
    </row>
    <row r="62" spans="1:27" ht="30" customHeight="1" x14ac:dyDescent="0.25">
      <c r="A62" s="69"/>
      <c r="B62" s="39">
        <v>59</v>
      </c>
      <c r="C62" s="66"/>
      <c r="D62" s="36" t="s">
        <v>11</v>
      </c>
      <c r="E62" s="43" t="s">
        <v>9</v>
      </c>
      <c r="F62" s="45" t="s">
        <v>31</v>
      </c>
      <c r="G62" s="39" t="s">
        <v>32</v>
      </c>
      <c r="H62" s="39" t="s">
        <v>9</v>
      </c>
      <c r="I62" s="39" t="s">
        <v>10</v>
      </c>
      <c r="J62" s="38">
        <v>1500</v>
      </c>
      <c r="K62" s="29">
        <f>0</f>
        <v>0</v>
      </c>
      <c r="L62" s="28">
        <f t="shared" si="0"/>
        <v>0</v>
      </c>
      <c r="M62" s="27" t="str">
        <f t="shared" si="1"/>
        <v>OK</v>
      </c>
      <c r="N62" s="24"/>
      <c r="O62" s="24"/>
      <c r="P62" s="24"/>
      <c r="Q62" s="24"/>
      <c r="R62" s="26"/>
      <c r="S62" s="26"/>
      <c r="T62" s="26"/>
      <c r="U62" s="24"/>
      <c r="V62" s="24"/>
      <c r="W62" s="24"/>
      <c r="X62" s="24"/>
      <c r="Y62" s="24"/>
      <c r="Z62" s="24"/>
      <c r="AA62" s="24"/>
    </row>
    <row r="63" spans="1:27" ht="30" customHeight="1" x14ac:dyDescent="0.25">
      <c r="A63" s="69"/>
      <c r="B63" s="39">
        <v>60</v>
      </c>
      <c r="C63" s="66"/>
      <c r="D63" s="36" t="s">
        <v>12</v>
      </c>
      <c r="E63" s="43" t="s">
        <v>9</v>
      </c>
      <c r="F63" s="45" t="s">
        <v>31</v>
      </c>
      <c r="G63" s="39" t="s">
        <v>32</v>
      </c>
      <c r="H63" s="39" t="s">
        <v>9</v>
      </c>
      <c r="I63" s="39" t="s">
        <v>10</v>
      </c>
      <c r="J63" s="38">
        <v>1731</v>
      </c>
      <c r="K63" s="29">
        <f>0</f>
        <v>0</v>
      </c>
      <c r="L63" s="28">
        <f t="shared" si="0"/>
        <v>0</v>
      </c>
      <c r="M63" s="27" t="str">
        <f t="shared" si="1"/>
        <v>OK</v>
      </c>
      <c r="N63" s="24"/>
      <c r="O63" s="24"/>
      <c r="P63" s="24"/>
      <c r="Q63" s="24"/>
      <c r="R63" s="26"/>
      <c r="S63" s="26"/>
      <c r="T63" s="26"/>
      <c r="U63" s="24"/>
      <c r="V63" s="24"/>
      <c r="W63" s="24"/>
      <c r="X63" s="24"/>
      <c r="Y63" s="24"/>
      <c r="Z63" s="24"/>
      <c r="AA63" s="24"/>
    </row>
    <row r="64" spans="1:27" ht="30" customHeight="1" x14ac:dyDescent="0.25">
      <c r="A64" s="69"/>
      <c r="B64" s="39">
        <v>61</v>
      </c>
      <c r="C64" s="66"/>
      <c r="D64" s="36" t="s">
        <v>13</v>
      </c>
      <c r="E64" s="43" t="s">
        <v>9</v>
      </c>
      <c r="F64" s="45" t="s">
        <v>31</v>
      </c>
      <c r="G64" s="39" t="s">
        <v>32</v>
      </c>
      <c r="H64" s="39" t="s">
        <v>37</v>
      </c>
      <c r="I64" s="39" t="s">
        <v>10</v>
      </c>
      <c r="J64" s="38">
        <v>160</v>
      </c>
      <c r="K64" s="29">
        <f>0</f>
        <v>0</v>
      </c>
      <c r="L64" s="28">
        <f t="shared" si="0"/>
        <v>0</v>
      </c>
      <c r="M64" s="27" t="str">
        <f t="shared" si="1"/>
        <v>OK</v>
      </c>
      <c r="N64" s="24"/>
      <c r="O64" s="24"/>
      <c r="P64" s="24"/>
      <c r="Q64" s="24"/>
      <c r="R64" s="26"/>
      <c r="S64" s="26"/>
      <c r="T64" s="26"/>
      <c r="U64" s="24"/>
      <c r="V64" s="24"/>
      <c r="W64" s="24"/>
      <c r="X64" s="24"/>
      <c r="Y64" s="24"/>
      <c r="Z64" s="24"/>
      <c r="AA64" s="24"/>
    </row>
    <row r="65" spans="1:27" ht="30" customHeight="1" x14ac:dyDescent="0.25">
      <c r="A65" s="69"/>
      <c r="B65" s="39">
        <v>62</v>
      </c>
      <c r="C65" s="66"/>
      <c r="D65" s="36" t="s">
        <v>161</v>
      </c>
      <c r="E65" s="43" t="s">
        <v>9</v>
      </c>
      <c r="F65" s="45" t="s">
        <v>31</v>
      </c>
      <c r="G65" s="39" t="s">
        <v>32</v>
      </c>
      <c r="H65" s="39" t="s">
        <v>37</v>
      </c>
      <c r="I65" s="39" t="s">
        <v>10</v>
      </c>
      <c r="J65" s="38">
        <v>135</v>
      </c>
      <c r="K65" s="29">
        <f>0</f>
        <v>0</v>
      </c>
      <c r="L65" s="28">
        <f t="shared" si="0"/>
        <v>0</v>
      </c>
      <c r="M65" s="27" t="str">
        <f t="shared" si="1"/>
        <v>OK</v>
      </c>
      <c r="N65" s="24"/>
      <c r="O65" s="24"/>
      <c r="P65" s="24"/>
      <c r="Q65" s="24"/>
      <c r="R65" s="26"/>
      <c r="S65" s="26"/>
      <c r="T65" s="26"/>
      <c r="U65" s="24"/>
      <c r="V65" s="24"/>
      <c r="W65" s="24"/>
      <c r="X65" s="24"/>
      <c r="Y65" s="24"/>
      <c r="Z65" s="24"/>
      <c r="AA65" s="24"/>
    </row>
    <row r="66" spans="1:27" ht="30" customHeight="1" x14ac:dyDescent="0.25">
      <c r="A66" s="69"/>
      <c r="B66" s="39">
        <v>63</v>
      </c>
      <c r="C66" s="66"/>
      <c r="D66" s="36" t="s">
        <v>14</v>
      </c>
      <c r="E66" s="43" t="s">
        <v>9</v>
      </c>
      <c r="F66" s="45" t="s">
        <v>31</v>
      </c>
      <c r="G66" s="39" t="s">
        <v>32</v>
      </c>
      <c r="H66" s="39" t="s">
        <v>37</v>
      </c>
      <c r="I66" s="39" t="s">
        <v>10</v>
      </c>
      <c r="J66" s="38">
        <v>135</v>
      </c>
      <c r="K66" s="29">
        <f>0</f>
        <v>0</v>
      </c>
      <c r="L66" s="28">
        <f t="shared" si="0"/>
        <v>0</v>
      </c>
      <c r="M66" s="27" t="str">
        <f t="shared" si="1"/>
        <v>OK</v>
      </c>
      <c r="N66" s="24"/>
      <c r="O66" s="24"/>
      <c r="P66" s="24"/>
      <c r="Q66" s="24"/>
      <c r="R66" s="26"/>
      <c r="S66" s="26"/>
      <c r="T66" s="26"/>
      <c r="U66" s="24"/>
      <c r="V66" s="24"/>
      <c r="W66" s="24"/>
      <c r="X66" s="24"/>
      <c r="Y66" s="24"/>
      <c r="Z66" s="24"/>
      <c r="AA66" s="24"/>
    </row>
    <row r="67" spans="1:27" ht="30" customHeight="1" x14ac:dyDescent="0.25">
      <c r="A67" s="69"/>
      <c r="B67" s="39">
        <v>64</v>
      </c>
      <c r="C67" s="66"/>
      <c r="D67" s="36" t="s">
        <v>162</v>
      </c>
      <c r="E67" s="43" t="s">
        <v>9</v>
      </c>
      <c r="F67" s="45" t="s">
        <v>31</v>
      </c>
      <c r="G67" s="39" t="s">
        <v>32</v>
      </c>
      <c r="H67" s="39" t="s">
        <v>9</v>
      </c>
      <c r="I67" s="39" t="s">
        <v>10</v>
      </c>
      <c r="J67" s="38">
        <v>365</v>
      </c>
      <c r="K67" s="29">
        <f>0</f>
        <v>0</v>
      </c>
      <c r="L67" s="28">
        <f t="shared" si="0"/>
        <v>0</v>
      </c>
      <c r="M67" s="27" t="str">
        <f t="shared" si="1"/>
        <v>OK</v>
      </c>
      <c r="N67" s="24"/>
      <c r="O67" s="24"/>
      <c r="P67" s="24"/>
      <c r="Q67" s="24"/>
      <c r="R67" s="26"/>
      <c r="S67" s="26"/>
      <c r="T67" s="26"/>
      <c r="U67" s="24"/>
      <c r="V67" s="24"/>
      <c r="W67" s="24"/>
      <c r="X67" s="24"/>
      <c r="Y67" s="24"/>
      <c r="Z67" s="24"/>
      <c r="AA67" s="24"/>
    </row>
    <row r="68" spans="1:27" ht="30" customHeight="1" x14ac:dyDescent="0.25">
      <c r="A68" s="70"/>
      <c r="B68" s="39">
        <v>65</v>
      </c>
      <c r="C68" s="67"/>
      <c r="D68" s="36" t="s">
        <v>33</v>
      </c>
      <c r="E68" s="43" t="s">
        <v>9</v>
      </c>
      <c r="F68" s="45" t="s">
        <v>31</v>
      </c>
      <c r="G68" s="39" t="s">
        <v>32</v>
      </c>
      <c r="H68" s="39" t="s">
        <v>9</v>
      </c>
      <c r="I68" s="39" t="s">
        <v>10</v>
      </c>
      <c r="J68" s="38">
        <v>100</v>
      </c>
      <c r="K68" s="29">
        <f>0</f>
        <v>0</v>
      </c>
      <c r="L68" s="28">
        <f t="shared" si="0"/>
        <v>0</v>
      </c>
      <c r="M68" s="27" t="str">
        <f t="shared" si="1"/>
        <v>OK</v>
      </c>
      <c r="N68" s="24"/>
      <c r="O68" s="24"/>
      <c r="P68" s="24"/>
      <c r="Q68" s="24"/>
      <c r="R68" s="26"/>
      <c r="S68" s="26"/>
      <c r="T68" s="26"/>
      <c r="U68" s="24"/>
      <c r="V68" s="24"/>
      <c r="W68" s="24"/>
      <c r="X68" s="24"/>
      <c r="Y68" s="24"/>
      <c r="Z68" s="24"/>
      <c r="AA68" s="24"/>
    </row>
    <row r="69" spans="1:27" ht="30" customHeight="1" x14ac:dyDescent="0.25">
      <c r="A69" s="78" t="s">
        <v>169</v>
      </c>
      <c r="B69" s="46">
        <v>66</v>
      </c>
      <c r="C69" s="75" t="s">
        <v>97</v>
      </c>
      <c r="D69" s="48" t="s">
        <v>30</v>
      </c>
      <c r="E69" s="50" t="s">
        <v>9</v>
      </c>
      <c r="F69" s="52" t="s">
        <v>31</v>
      </c>
      <c r="G69" s="46" t="s">
        <v>32</v>
      </c>
      <c r="H69" s="46" t="s">
        <v>9</v>
      </c>
      <c r="I69" s="46" t="s">
        <v>10</v>
      </c>
      <c r="J69" s="49">
        <v>140</v>
      </c>
      <c r="K69" s="29">
        <f>0</f>
        <v>0</v>
      </c>
      <c r="L69" s="28">
        <f t="shared" ref="L69:L81" si="2">K69-SUM(N69:AA69)</f>
        <v>0</v>
      </c>
      <c r="M69" s="27" t="str">
        <f t="shared" ref="M69:M81" si="3">IF(L69&lt;0,"ATENÇÃO","OK")</f>
        <v>OK</v>
      </c>
      <c r="N69" s="24"/>
      <c r="O69" s="24"/>
      <c r="P69" s="24"/>
      <c r="Q69" s="24"/>
      <c r="R69" s="26"/>
      <c r="S69" s="26"/>
      <c r="T69" s="26"/>
      <c r="U69" s="24"/>
      <c r="V69" s="24"/>
      <c r="W69" s="24"/>
      <c r="X69" s="24"/>
      <c r="Y69" s="24"/>
      <c r="Z69" s="24"/>
      <c r="AA69" s="24"/>
    </row>
    <row r="70" spans="1:27" ht="30" customHeight="1" x14ac:dyDescent="0.25">
      <c r="A70" s="79"/>
      <c r="B70" s="46">
        <v>67</v>
      </c>
      <c r="C70" s="76"/>
      <c r="D70" s="48" t="s">
        <v>8</v>
      </c>
      <c r="E70" s="50" t="s">
        <v>9</v>
      </c>
      <c r="F70" s="52" t="s">
        <v>31</v>
      </c>
      <c r="G70" s="46" t="s">
        <v>32</v>
      </c>
      <c r="H70" s="46" t="s">
        <v>9</v>
      </c>
      <c r="I70" s="46" t="s">
        <v>10</v>
      </c>
      <c r="J70" s="49">
        <v>530</v>
      </c>
      <c r="K70" s="29">
        <f>0</f>
        <v>0</v>
      </c>
      <c r="L70" s="28">
        <f t="shared" si="2"/>
        <v>0</v>
      </c>
      <c r="M70" s="27" t="str">
        <f t="shared" si="3"/>
        <v>OK</v>
      </c>
      <c r="N70" s="24"/>
      <c r="O70" s="24"/>
      <c r="P70" s="24"/>
      <c r="Q70" s="24"/>
      <c r="R70" s="26"/>
      <c r="S70" s="26"/>
      <c r="T70" s="26"/>
      <c r="U70" s="24"/>
      <c r="V70" s="24"/>
      <c r="W70" s="24"/>
      <c r="X70" s="24"/>
      <c r="Y70" s="24"/>
      <c r="Z70" s="24"/>
      <c r="AA70" s="24"/>
    </row>
    <row r="71" spans="1:27" ht="30" customHeight="1" x14ac:dyDescent="0.25">
      <c r="A71" s="79"/>
      <c r="B71" s="46">
        <v>68</v>
      </c>
      <c r="C71" s="76"/>
      <c r="D71" s="48" t="s">
        <v>11</v>
      </c>
      <c r="E71" s="50" t="s">
        <v>9</v>
      </c>
      <c r="F71" s="52" t="s">
        <v>31</v>
      </c>
      <c r="G71" s="46" t="s">
        <v>32</v>
      </c>
      <c r="H71" s="46" t="s">
        <v>9</v>
      </c>
      <c r="I71" s="46" t="s">
        <v>10</v>
      </c>
      <c r="J71" s="49">
        <v>660</v>
      </c>
      <c r="K71" s="29">
        <f>0</f>
        <v>0</v>
      </c>
      <c r="L71" s="28">
        <f t="shared" si="2"/>
        <v>0</v>
      </c>
      <c r="M71" s="27" t="str">
        <f t="shared" si="3"/>
        <v>OK</v>
      </c>
      <c r="N71" s="24"/>
      <c r="O71" s="24"/>
      <c r="P71" s="24"/>
      <c r="Q71" s="24"/>
      <c r="R71" s="26"/>
      <c r="S71" s="26"/>
      <c r="T71" s="26"/>
      <c r="U71" s="24"/>
      <c r="V71" s="24"/>
      <c r="W71" s="24"/>
      <c r="X71" s="24"/>
      <c r="Y71" s="24"/>
      <c r="Z71" s="24"/>
      <c r="AA71" s="24"/>
    </row>
    <row r="72" spans="1:27" ht="30" customHeight="1" x14ac:dyDescent="0.25">
      <c r="A72" s="79"/>
      <c r="B72" s="46">
        <v>69</v>
      </c>
      <c r="C72" s="76"/>
      <c r="D72" s="48" t="s">
        <v>12</v>
      </c>
      <c r="E72" s="50" t="s">
        <v>9</v>
      </c>
      <c r="F72" s="52" t="s">
        <v>31</v>
      </c>
      <c r="G72" s="46" t="s">
        <v>32</v>
      </c>
      <c r="H72" s="46" t="s">
        <v>9</v>
      </c>
      <c r="I72" s="46" t="s">
        <v>10</v>
      </c>
      <c r="J72" s="49">
        <v>760</v>
      </c>
      <c r="K72" s="29">
        <f>0</f>
        <v>0</v>
      </c>
      <c r="L72" s="28">
        <f t="shared" si="2"/>
        <v>0</v>
      </c>
      <c r="M72" s="27" t="str">
        <f t="shared" si="3"/>
        <v>OK</v>
      </c>
      <c r="N72" s="24"/>
      <c r="O72" s="24"/>
      <c r="P72" s="24"/>
      <c r="Q72" s="24"/>
      <c r="R72" s="26"/>
      <c r="S72" s="26"/>
      <c r="T72" s="26"/>
      <c r="U72" s="24"/>
      <c r="V72" s="24"/>
      <c r="W72" s="24"/>
      <c r="X72" s="24"/>
      <c r="Y72" s="24"/>
      <c r="Z72" s="24"/>
      <c r="AA72" s="24"/>
    </row>
    <row r="73" spans="1:27" ht="30" customHeight="1" x14ac:dyDescent="0.25">
      <c r="A73" s="79"/>
      <c r="B73" s="46">
        <v>70</v>
      </c>
      <c r="C73" s="76"/>
      <c r="D73" s="48" t="s">
        <v>13</v>
      </c>
      <c r="E73" s="50" t="s">
        <v>9</v>
      </c>
      <c r="F73" s="52" t="s">
        <v>31</v>
      </c>
      <c r="G73" s="46" t="s">
        <v>32</v>
      </c>
      <c r="H73" s="46" t="s">
        <v>37</v>
      </c>
      <c r="I73" s="46" t="s">
        <v>10</v>
      </c>
      <c r="J73" s="49">
        <v>70</v>
      </c>
      <c r="K73" s="29">
        <f>0</f>
        <v>0</v>
      </c>
      <c r="L73" s="28">
        <f t="shared" si="2"/>
        <v>0</v>
      </c>
      <c r="M73" s="27" t="str">
        <f t="shared" si="3"/>
        <v>OK</v>
      </c>
      <c r="N73" s="24"/>
      <c r="O73" s="24"/>
      <c r="P73" s="24"/>
      <c r="Q73" s="24"/>
      <c r="R73" s="26"/>
      <c r="S73" s="26"/>
      <c r="T73" s="26"/>
      <c r="U73" s="24"/>
      <c r="V73" s="24"/>
      <c r="W73" s="24"/>
      <c r="X73" s="24"/>
      <c r="Y73" s="24"/>
      <c r="Z73" s="24"/>
      <c r="AA73" s="24"/>
    </row>
    <row r="74" spans="1:27" ht="30" customHeight="1" x14ac:dyDescent="0.25">
      <c r="A74" s="79"/>
      <c r="B74" s="46">
        <v>71</v>
      </c>
      <c r="C74" s="76"/>
      <c r="D74" s="48" t="s">
        <v>161</v>
      </c>
      <c r="E74" s="50" t="s">
        <v>9</v>
      </c>
      <c r="F74" s="52" t="s">
        <v>31</v>
      </c>
      <c r="G74" s="46" t="s">
        <v>32</v>
      </c>
      <c r="H74" s="46" t="s">
        <v>37</v>
      </c>
      <c r="I74" s="46" t="s">
        <v>10</v>
      </c>
      <c r="J74" s="49">
        <v>75</v>
      </c>
      <c r="K74" s="29">
        <f>0</f>
        <v>0</v>
      </c>
      <c r="L74" s="28">
        <f t="shared" si="2"/>
        <v>0</v>
      </c>
      <c r="M74" s="27" t="str">
        <f t="shared" si="3"/>
        <v>OK</v>
      </c>
      <c r="N74" s="24"/>
      <c r="O74" s="24"/>
      <c r="P74" s="24"/>
      <c r="Q74" s="24"/>
      <c r="R74" s="26"/>
      <c r="S74" s="26"/>
      <c r="T74" s="26"/>
      <c r="U74" s="24"/>
      <c r="V74" s="24"/>
      <c r="W74" s="24"/>
      <c r="X74" s="24"/>
      <c r="Y74" s="24"/>
      <c r="Z74" s="24"/>
      <c r="AA74" s="24"/>
    </row>
    <row r="75" spans="1:27" ht="30" customHeight="1" x14ac:dyDescent="0.25">
      <c r="A75" s="79"/>
      <c r="B75" s="46">
        <v>72</v>
      </c>
      <c r="C75" s="76"/>
      <c r="D75" s="48" t="s">
        <v>14</v>
      </c>
      <c r="E75" s="50" t="s">
        <v>9</v>
      </c>
      <c r="F75" s="52" t="s">
        <v>31</v>
      </c>
      <c r="G75" s="46" t="s">
        <v>32</v>
      </c>
      <c r="H75" s="46" t="s">
        <v>37</v>
      </c>
      <c r="I75" s="46" t="s">
        <v>10</v>
      </c>
      <c r="J75" s="49">
        <v>80</v>
      </c>
      <c r="K75" s="29">
        <f>0</f>
        <v>0</v>
      </c>
      <c r="L75" s="28">
        <f t="shared" si="2"/>
        <v>0</v>
      </c>
      <c r="M75" s="27" t="str">
        <f t="shared" si="3"/>
        <v>OK</v>
      </c>
      <c r="N75" s="24"/>
      <c r="O75" s="24"/>
      <c r="P75" s="24"/>
      <c r="Q75" s="24"/>
      <c r="R75" s="26"/>
      <c r="S75" s="26"/>
      <c r="T75" s="26"/>
      <c r="U75" s="24"/>
      <c r="V75" s="24"/>
      <c r="W75" s="24"/>
      <c r="X75" s="24"/>
      <c r="Y75" s="24"/>
      <c r="Z75" s="24"/>
      <c r="AA75" s="24"/>
    </row>
    <row r="76" spans="1:27" ht="30" customHeight="1" x14ac:dyDescent="0.25">
      <c r="A76" s="79"/>
      <c r="B76" s="46">
        <v>73</v>
      </c>
      <c r="C76" s="76"/>
      <c r="D76" s="48" t="s">
        <v>162</v>
      </c>
      <c r="E76" s="50" t="s">
        <v>9</v>
      </c>
      <c r="F76" s="52" t="s">
        <v>31</v>
      </c>
      <c r="G76" s="46" t="s">
        <v>32</v>
      </c>
      <c r="H76" s="46" t="s">
        <v>9</v>
      </c>
      <c r="I76" s="46" t="s">
        <v>10</v>
      </c>
      <c r="J76" s="49">
        <v>150</v>
      </c>
      <c r="K76" s="29">
        <f>0</f>
        <v>0</v>
      </c>
      <c r="L76" s="28">
        <f t="shared" si="2"/>
        <v>0</v>
      </c>
      <c r="M76" s="27" t="str">
        <f t="shared" si="3"/>
        <v>OK</v>
      </c>
      <c r="N76" s="24"/>
      <c r="O76" s="24"/>
      <c r="P76" s="24"/>
      <c r="Q76" s="24"/>
      <c r="R76" s="26"/>
      <c r="S76" s="26"/>
      <c r="T76" s="26"/>
      <c r="U76" s="24"/>
      <c r="V76" s="24"/>
      <c r="W76" s="24"/>
      <c r="X76" s="24"/>
      <c r="Y76" s="24"/>
      <c r="Z76" s="24"/>
      <c r="AA76" s="24"/>
    </row>
    <row r="77" spans="1:27" ht="30" customHeight="1" x14ac:dyDescent="0.25">
      <c r="A77" s="79"/>
      <c r="B77" s="46">
        <v>74</v>
      </c>
      <c r="C77" s="76"/>
      <c r="D77" s="48" t="s">
        <v>33</v>
      </c>
      <c r="E77" s="50" t="s">
        <v>9</v>
      </c>
      <c r="F77" s="52" t="s">
        <v>31</v>
      </c>
      <c r="G77" s="46" t="s">
        <v>32</v>
      </c>
      <c r="H77" s="46" t="s">
        <v>9</v>
      </c>
      <c r="I77" s="46" t="s">
        <v>10</v>
      </c>
      <c r="J77" s="49">
        <v>150</v>
      </c>
      <c r="K77" s="29">
        <f>0</f>
        <v>0</v>
      </c>
      <c r="L77" s="28">
        <f t="shared" si="2"/>
        <v>0</v>
      </c>
      <c r="M77" s="27" t="str">
        <f t="shared" si="3"/>
        <v>OK</v>
      </c>
      <c r="N77" s="24"/>
      <c r="O77" s="24"/>
      <c r="P77" s="24"/>
      <c r="Q77" s="24"/>
      <c r="R77" s="26"/>
      <c r="S77" s="26"/>
      <c r="T77" s="26"/>
      <c r="U77" s="24"/>
      <c r="V77" s="24"/>
      <c r="W77" s="24"/>
      <c r="X77" s="24"/>
      <c r="Y77" s="24"/>
      <c r="Z77" s="24"/>
      <c r="AA77" s="24"/>
    </row>
    <row r="78" spans="1:27" ht="30" customHeight="1" x14ac:dyDescent="0.25">
      <c r="A78" s="80"/>
      <c r="B78" s="46">
        <v>75</v>
      </c>
      <c r="C78" s="77"/>
      <c r="D78" s="48" t="s">
        <v>170</v>
      </c>
      <c r="E78" s="50" t="s">
        <v>9</v>
      </c>
      <c r="F78" s="52" t="s">
        <v>31</v>
      </c>
      <c r="G78" s="46" t="s">
        <v>32</v>
      </c>
      <c r="H78" s="46" t="s">
        <v>9</v>
      </c>
      <c r="I78" s="46" t="s">
        <v>10</v>
      </c>
      <c r="J78" s="49">
        <v>300</v>
      </c>
      <c r="K78" s="29">
        <f>0</f>
        <v>0</v>
      </c>
      <c r="L78" s="28">
        <f t="shared" si="2"/>
        <v>0</v>
      </c>
      <c r="M78" s="27" t="str">
        <f t="shared" si="3"/>
        <v>OK</v>
      </c>
      <c r="N78" s="24"/>
      <c r="O78" s="24"/>
      <c r="P78" s="24"/>
      <c r="Q78" s="24"/>
      <c r="R78" s="26"/>
      <c r="S78" s="26"/>
      <c r="T78" s="26"/>
      <c r="U78" s="24"/>
      <c r="V78" s="24"/>
      <c r="W78" s="24"/>
      <c r="X78" s="24"/>
      <c r="Y78" s="24"/>
      <c r="Z78" s="24"/>
      <c r="AA78" s="24"/>
    </row>
    <row r="79" spans="1:27" ht="30" customHeight="1" x14ac:dyDescent="0.25">
      <c r="A79" s="68" t="s">
        <v>171</v>
      </c>
      <c r="B79" s="39">
        <v>76</v>
      </c>
      <c r="C79" s="65" t="s">
        <v>36</v>
      </c>
      <c r="D79" s="36" t="s">
        <v>8</v>
      </c>
      <c r="E79" s="43" t="s">
        <v>9</v>
      </c>
      <c r="F79" s="45" t="s">
        <v>31</v>
      </c>
      <c r="G79" s="39" t="s">
        <v>32</v>
      </c>
      <c r="H79" s="39" t="s">
        <v>9</v>
      </c>
      <c r="I79" s="39" t="s">
        <v>10</v>
      </c>
      <c r="J79" s="38">
        <v>1001</v>
      </c>
      <c r="K79" s="29">
        <f>0</f>
        <v>0</v>
      </c>
      <c r="L79" s="28">
        <f t="shared" si="2"/>
        <v>0</v>
      </c>
      <c r="M79" s="27" t="str">
        <f t="shared" si="3"/>
        <v>OK</v>
      </c>
      <c r="N79" s="24"/>
      <c r="O79" s="24"/>
      <c r="P79" s="24"/>
      <c r="Q79" s="24"/>
      <c r="R79" s="26"/>
      <c r="S79" s="26"/>
      <c r="T79" s="26"/>
      <c r="U79" s="24"/>
      <c r="V79" s="24"/>
      <c r="W79" s="24"/>
      <c r="X79" s="24"/>
      <c r="Y79" s="24"/>
      <c r="Z79" s="24"/>
      <c r="AA79" s="24"/>
    </row>
    <row r="80" spans="1:27" ht="30" customHeight="1" x14ac:dyDescent="0.25">
      <c r="A80" s="69"/>
      <c r="B80" s="39">
        <v>77</v>
      </c>
      <c r="C80" s="66"/>
      <c r="D80" s="36" t="s">
        <v>13</v>
      </c>
      <c r="E80" s="43" t="s">
        <v>9</v>
      </c>
      <c r="F80" s="45" t="s">
        <v>31</v>
      </c>
      <c r="G80" s="39" t="s">
        <v>32</v>
      </c>
      <c r="H80" s="39" t="s">
        <v>37</v>
      </c>
      <c r="I80" s="39" t="s">
        <v>10</v>
      </c>
      <c r="J80" s="38">
        <v>130</v>
      </c>
      <c r="K80" s="29">
        <f>0</f>
        <v>0</v>
      </c>
      <c r="L80" s="28">
        <f t="shared" si="2"/>
        <v>0</v>
      </c>
      <c r="M80" s="27" t="str">
        <f t="shared" si="3"/>
        <v>OK</v>
      </c>
      <c r="N80" s="24"/>
      <c r="O80" s="24"/>
      <c r="P80" s="24"/>
      <c r="Q80" s="24"/>
      <c r="R80" s="26"/>
      <c r="S80" s="26"/>
      <c r="T80" s="26"/>
      <c r="U80" s="24"/>
      <c r="V80" s="24"/>
      <c r="W80" s="24"/>
      <c r="X80" s="24"/>
      <c r="Y80" s="24"/>
      <c r="Z80" s="24"/>
      <c r="AA80" s="24"/>
    </row>
    <row r="81" spans="1:27" ht="30" customHeight="1" x14ac:dyDescent="0.25">
      <c r="A81" s="70"/>
      <c r="B81" s="39">
        <v>78</v>
      </c>
      <c r="C81" s="67"/>
      <c r="D81" s="36" t="s">
        <v>162</v>
      </c>
      <c r="E81" s="43" t="s">
        <v>9</v>
      </c>
      <c r="F81" s="45" t="s">
        <v>31</v>
      </c>
      <c r="G81" s="39" t="s">
        <v>32</v>
      </c>
      <c r="H81" s="39" t="s">
        <v>9</v>
      </c>
      <c r="I81" s="39" t="s">
        <v>10</v>
      </c>
      <c r="J81" s="38">
        <v>200</v>
      </c>
      <c r="K81" s="29">
        <f>0</f>
        <v>0</v>
      </c>
      <c r="L81" s="28">
        <f t="shared" si="2"/>
        <v>0</v>
      </c>
      <c r="M81" s="27" t="str">
        <f t="shared" si="3"/>
        <v>OK</v>
      </c>
      <c r="N81" s="24"/>
      <c r="O81" s="24"/>
      <c r="P81" s="24"/>
      <c r="Q81" s="24"/>
      <c r="R81" s="26"/>
      <c r="S81" s="26"/>
      <c r="T81" s="26"/>
      <c r="U81" s="24"/>
      <c r="V81" s="24"/>
      <c r="W81" s="24"/>
      <c r="X81" s="24"/>
      <c r="Y81" s="24"/>
      <c r="Z81" s="24"/>
      <c r="AA81" s="24"/>
    </row>
    <row r="82" spans="1:27" ht="15.75" thickBot="1" x14ac:dyDescent="0.3">
      <c r="K82" s="4">
        <f>SUM(K4:K81)</f>
        <v>98</v>
      </c>
      <c r="N82" s="32">
        <f t="shared" ref="N82:AA82" si="4">SUMPRODUCT($J$4:$J$81,N4:N81)</f>
        <v>0</v>
      </c>
      <c r="O82" s="32">
        <f t="shared" si="4"/>
        <v>0</v>
      </c>
      <c r="P82" s="32">
        <f t="shared" si="4"/>
        <v>0</v>
      </c>
      <c r="Q82" s="32">
        <f t="shared" si="4"/>
        <v>0</v>
      </c>
      <c r="R82" s="32">
        <f t="shared" si="4"/>
        <v>0</v>
      </c>
      <c r="S82" s="32">
        <f t="shared" si="4"/>
        <v>0</v>
      </c>
      <c r="T82" s="32">
        <f t="shared" si="4"/>
        <v>0</v>
      </c>
      <c r="U82" s="32">
        <f t="shared" si="4"/>
        <v>0</v>
      </c>
      <c r="V82" s="32">
        <f t="shared" si="4"/>
        <v>0</v>
      </c>
      <c r="W82" s="32">
        <f t="shared" si="4"/>
        <v>0</v>
      </c>
      <c r="X82" s="32">
        <f t="shared" si="4"/>
        <v>0</v>
      </c>
      <c r="Y82" s="32">
        <f t="shared" si="4"/>
        <v>0</v>
      </c>
      <c r="Z82" s="32">
        <f t="shared" si="4"/>
        <v>0</v>
      </c>
      <c r="AA82" s="32">
        <f t="shared" si="4"/>
        <v>0</v>
      </c>
    </row>
    <row r="83" spans="1:27" ht="15" x14ac:dyDescent="0.25">
      <c r="D83" s="33" t="s">
        <v>57</v>
      </c>
    </row>
    <row r="84" spans="1:27" ht="15" x14ac:dyDescent="0.25">
      <c r="D84" s="34" t="s">
        <v>58</v>
      </c>
    </row>
    <row r="85" spans="1:27" ht="15.75" thickBot="1" x14ac:dyDescent="0.3">
      <c r="D85" s="35" t="s">
        <v>59</v>
      </c>
    </row>
    <row r="86" spans="1:27" ht="15" x14ac:dyDescent="0.25"/>
    <row r="87" spans="1:27" ht="15" x14ac:dyDescent="0.25"/>
    <row r="88" spans="1:27" ht="15" x14ac:dyDescent="0.25"/>
    <row r="89" spans="1:27" ht="15" x14ac:dyDescent="0.25"/>
    <row r="90" spans="1:27" ht="15" x14ac:dyDescent="0.25"/>
    <row r="91" spans="1:27" ht="15" x14ac:dyDescent="0.25"/>
    <row r="92" spans="1:27" ht="15" x14ac:dyDescent="0.25"/>
  </sheetData>
  <mergeCells count="29">
    <mergeCell ref="A69:A78"/>
    <mergeCell ref="C69:C78"/>
    <mergeCell ref="A79:A81"/>
    <mergeCell ref="C79:C81"/>
    <mergeCell ref="A38:A48"/>
    <mergeCell ref="C38:C48"/>
    <mergeCell ref="A49:A59"/>
    <mergeCell ref="C49:C59"/>
    <mergeCell ref="A60:A68"/>
    <mergeCell ref="C60:C68"/>
    <mergeCell ref="W1:W2"/>
    <mergeCell ref="X1:X2"/>
    <mergeCell ref="Y1:Y2"/>
    <mergeCell ref="Z1:Z2"/>
    <mergeCell ref="AA1:AA2"/>
    <mergeCell ref="T1:T2"/>
    <mergeCell ref="U1:U2"/>
    <mergeCell ref="V1:V2"/>
    <mergeCell ref="A1:C1"/>
    <mergeCell ref="D1:J1"/>
    <mergeCell ref="K1:M1"/>
    <mergeCell ref="N1:N2"/>
    <mergeCell ref="O1:O2"/>
    <mergeCell ref="P1:P2"/>
    <mergeCell ref="A2:J2"/>
    <mergeCell ref="K2:M2"/>
    <mergeCell ref="Q1:Q2"/>
    <mergeCell ref="R1:R2"/>
    <mergeCell ref="S1:S2"/>
  </mergeCells>
  <conditionalFormatting sqref="M1 M3:M1048576">
    <cfRule type="cellIs" dxfId="29" priority="2" operator="equal">
      <formula>"ATENÇÃO"</formula>
    </cfRule>
  </conditionalFormatting>
  <conditionalFormatting sqref="N4:AA81">
    <cfRule type="cellIs" dxfId="28" priority="1" operator="greaterThan">
      <formula>0</formula>
    </cfRule>
  </conditionalFormatting>
  <pageMargins left="0.511811024" right="0.511811024" top="0.78740157499999996" bottom="0.78740157499999996" header="0.31496062000000002" footer="0.31496062000000002"/>
  <pageSetup paperSize="9" scale="6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zoomScale="80" zoomScaleNormal="80" workbookViewId="0">
      <selection activeCell="K77" sqref="K77"/>
    </sheetView>
  </sheetViews>
  <sheetFormatPr defaultColWidth="9.7109375" defaultRowHeight="30" customHeight="1" x14ac:dyDescent="0.25"/>
  <cols>
    <col min="1" max="1" width="6.140625" style="1" customWidth="1"/>
    <col min="2" max="2" width="6.5703125" style="1" customWidth="1"/>
    <col min="3" max="3" width="37.85546875" style="1" customWidth="1"/>
    <col min="4" max="4" width="31.5703125" style="3" customWidth="1"/>
    <col min="5" max="5" width="16.140625" style="1" customWidth="1"/>
    <col min="6" max="7" width="8.5703125" style="1" customWidth="1"/>
    <col min="8" max="8" width="8.28515625" style="1" customWidth="1"/>
    <col min="9" max="9" width="12.7109375" style="1" customWidth="1"/>
    <col min="10" max="10" width="12.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9.950000000000003" customHeight="1" x14ac:dyDescent="0.25">
      <c r="A1" s="72" t="s">
        <v>56</v>
      </c>
      <c r="B1" s="73"/>
      <c r="C1" s="74"/>
      <c r="D1" s="59" t="s">
        <v>52</v>
      </c>
      <c r="E1" s="60"/>
      <c r="F1" s="60"/>
      <c r="G1" s="60"/>
      <c r="H1" s="60"/>
      <c r="I1" s="60"/>
      <c r="J1" s="61"/>
      <c r="K1" s="71" t="s">
        <v>53</v>
      </c>
      <c r="L1" s="71"/>
      <c r="M1" s="71"/>
      <c r="N1" s="57" t="s">
        <v>55</v>
      </c>
      <c r="O1" s="57" t="s">
        <v>55</v>
      </c>
      <c r="P1" s="57" t="s">
        <v>55</v>
      </c>
      <c r="Q1" s="57" t="s">
        <v>55</v>
      </c>
      <c r="R1" s="57" t="s">
        <v>55</v>
      </c>
      <c r="S1" s="57" t="s">
        <v>55</v>
      </c>
      <c r="T1" s="57" t="s">
        <v>55</v>
      </c>
      <c r="U1" s="57" t="s">
        <v>55</v>
      </c>
      <c r="V1" s="57" t="s">
        <v>55</v>
      </c>
      <c r="W1" s="57" t="s">
        <v>55</v>
      </c>
      <c r="X1" s="57" t="s">
        <v>55</v>
      </c>
      <c r="Y1" s="57" t="s">
        <v>55</v>
      </c>
      <c r="Z1" s="57" t="s">
        <v>55</v>
      </c>
      <c r="AA1" s="57" t="s">
        <v>55</v>
      </c>
    </row>
    <row r="2" spans="1:27" ht="24.95" customHeight="1" x14ac:dyDescent="0.25">
      <c r="A2" s="59" t="s">
        <v>38</v>
      </c>
      <c r="B2" s="60"/>
      <c r="C2" s="60"/>
      <c r="D2" s="60"/>
      <c r="E2" s="60"/>
      <c r="F2" s="60"/>
      <c r="G2" s="60"/>
      <c r="H2" s="60"/>
      <c r="I2" s="60"/>
      <c r="J2" s="61"/>
      <c r="K2" s="62" t="s">
        <v>66</v>
      </c>
      <c r="L2" s="63"/>
      <c r="M2" s="64"/>
      <c r="N2" s="58"/>
      <c r="O2" s="58"/>
      <c r="P2" s="58"/>
      <c r="Q2" s="58"/>
      <c r="R2" s="58"/>
      <c r="S2" s="58"/>
      <c r="T2" s="58"/>
      <c r="U2" s="58"/>
      <c r="V2" s="58"/>
      <c r="W2" s="58"/>
      <c r="X2" s="58"/>
      <c r="Y2" s="58"/>
      <c r="Z2" s="58"/>
      <c r="AA2" s="58"/>
    </row>
    <row r="3" spans="1:27" s="3" customFormat="1" ht="30" customHeight="1" x14ac:dyDescent="0.2">
      <c r="A3" s="7" t="s">
        <v>3</v>
      </c>
      <c r="B3" s="7" t="s">
        <v>60</v>
      </c>
      <c r="C3" s="7" t="s">
        <v>61</v>
      </c>
      <c r="D3" s="8" t="s">
        <v>62</v>
      </c>
      <c r="E3" s="8" t="s">
        <v>63</v>
      </c>
      <c r="F3" s="8" t="s">
        <v>21</v>
      </c>
      <c r="G3" s="8" t="s">
        <v>22</v>
      </c>
      <c r="H3" s="8" t="s">
        <v>64</v>
      </c>
      <c r="I3" s="8" t="s">
        <v>65</v>
      </c>
      <c r="J3" s="9" t="s">
        <v>54</v>
      </c>
      <c r="K3" s="10" t="s">
        <v>4</v>
      </c>
      <c r="L3" s="11" t="s">
        <v>0</v>
      </c>
      <c r="M3" s="7" t="s">
        <v>2</v>
      </c>
      <c r="N3" s="25" t="s">
        <v>1</v>
      </c>
      <c r="O3" s="25" t="s">
        <v>1</v>
      </c>
      <c r="P3" s="25" t="s">
        <v>1</v>
      </c>
      <c r="Q3" s="25" t="s">
        <v>1</v>
      </c>
      <c r="R3" s="25" t="s">
        <v>1</v>
      </c>
      <c r="S3" s="25" t="s">
        <v>1</v>
      </c>
      <c r="T3" s="25" t="s">
        <v>1</v>
      </c>
      <c r="U3" s="25" t="s">
        <v>1</v>
      </c>
      <c r="V3" s="25" t="s">
        <v>1</v>
      </c>
      <c r="W3" s="25" t="s">
        <v>1</v>
      </c>
      <c r="X3" s="25" t="s">
        <v>1</v>
      </c>
      <c r="Y3" s="25" t="s">
        <v>1</v>
      </c>
      <c r="Z3" s="25" t="s">
        <v>1</v>
      </c>
      <c r="AA3" s="25" t="s">
        <v>1</v>
      </c>
    </row>
    <row r="4" spans="1:27" ht="30" customHeight="1" x14ac:dyDescent="0.25">
      <c r="A4" s="39">
        <v>1</v>
      </c>
      <c r="B4" s="39">
        <v>1</v>
      </c>
      <c r="C4" s="37" t="s">
        <v>67</v>
      </c>
      <c r="D4" s="36" t="s">
        <v>68</v>
      </c>
      <c r="E4" s="37" t="s">
        <v>69</v>
      </c>
      <c r="F4" s="37" t="s">
        <v>23</v>
      </c>
      <c r="G4" s="37" t="s">
        <v>70</v>
      </c>
      <c r="H4" s="37" t="s">
        <v>6</v>
      </c>
      <c r="I4" s="37" t="s">
        <v>7</v>
      </c>
      <c r="J4" s="38">
        <v>1670</v>
      </c>
      <c r="K4" s="29">
        <f>0</f>
        <v>0</v>
      </c>
      <c r="L4" s="28">
        <f>K4-SUM(N4:AA4)</f>
        <v>0</v>
      </c>
      <c r="M4" s="27" t="str">
        <f>IF(L4&lt;0,"ATENÇÃO","OK")</f>
        <v>OK</v>
      </c>
      <c r="N4" s="24"/>
      <c r="O4" s="24"/>
      <c r="P4" s="24"/>
      <c r="Q4" s="24"/>
      <c r="R4" s="26"/>
      <c r="S4" s="26"/>
      <c r="T4" s="26"/>
      <c r="U4" s="24"/>
      <c r="V4" s="24"/>
      <c r="W4" s="24"/>
      <c r="X4" s="24"/>
      <c r="Y4" s="24"/>
      <c r="Z4" s="24"/>
      <c r="AA4" s="24"/>
    </row>
    <row r="5" spans="1:27" ht="30" customHeight="1" x14ac:dyDescent="0.25">
      <c r="A5" s="46">
        <v>2</v>
      </c>
      <c r="B5" s="46">
        <v>2</v>
      </c>
      <c r="C5" s="47" t="s">
        <v>71</v>
      </c>
      <c r="D5" s="48" t="s">
        <v>72</v>
      </c>
      <c r="E5" s="47" t="s">
        <v>73</v>
      </c>
      <c r="F5" s="47" t="s">
        <v>23</v>
      </c>
      <c r="G5" s="47" t="s">
        <v>70</v>
      </c>
      <c r="H5" s="47" t="s">
        <v>6</v>
      </c>
      <c r="I5" s="47" t="s">
        <v>7</v>
      </c>
      <c r="J5" s="49">
        <v>1651.67</v>
      </c>
      <c r="K5" s="29">
        <f>20</f>
        <v>20</v>
      </c>
      <c r="L5" s="28">
        <f t="shared" ref="L5:L68" si="0">K5-SUM(N5:AA5)</f>
        <v>20</v>
      </c>
      <c r="M5" s="27" t="str">
        <f t="shared" ref="M5:M68" si="1">IF(L5&lt;0,"ATENÇÃO","OK")</f>
        <v>OK</v>
      </c>
      <c r="N5" s="24"/>
      <c r="O5" s="24"/>
      <c r="P5" s="24"/>
      <c r="Q5" s="24"/>
      <c r="R5" s="26"/>
      <c r="S5" s="26"/>
      <c r="T5" s="26"/>
      <c r="U5" s="24"/>
      <c r="V5" s="24"/>
      <c r="W5" s="24"/>
      <c r="X5" s="24"/>
      <c r="Y5" s="24"/>
      <c r="Z5" s="24"/>
      <c r="AA5" s="24"/>
    </row>
    <row r="6" spans="1:27" ht="30" customHeight="1" x14ac:dyDescent="0.25">
      <c r="A6" s="39">
        <v>3</v>
      </c>
      <c r="B6" s="39">
        <v>3</v>
      </c>
      <c r="C6" s="37" t="s">
        <v>67</v>
      </c>
      <c r="D6" s="36" t="s">
        <v>74</v>
      </c>
      <c r="E6" s="37" t="s">
        <v>75</v>
      </c>
      <c r="F6" s="37" t="s">
        <v>23</v>
      </c>
      <c r="G6" s="37" t="s">
        <v>76</v>
      </c>
      <c r="H6" s="37" t="s">
        <v>6</v>
      </c>
      <c r="I6" s="37" t="s">
        <v>7</v>
      </c>
      <c r="J6" s="38">
        <v>1802</v>
      </c>
      <c r="K6" s="29">
        <f>0</f>
        <v>0</v>
      </c>
      <c r="L6" s="28">
        <f t="shared" si="0"/>
        <v>0</v>
      </c>
      <c r="M6" s="27" t="str">
        <f t="shared" si="1"/>
        <v>OK</v>
      </c>
      <c r="N6" s="24"/>
      <c r="O6" s="24"/>
      <c r="P6" s="24"/>
      <c r="Q6" s="24"/>
      <c r="R6" s="26"/>
      <c r="S6" s="26"/>
      <c r="T6" s="26"/>
      <c r="U6" s="24"/>
      <c r="V6" s="24"/>
      <c r="W6" s="24"/>
      <c r="X6" s="24"/>
      <c r="Y6" s="24"/>
      <c r="Z6" s="24"/>
      <c r="AA6" s="24"/>
    </row>
    <row r="7" spans="1:27" ht="30" customHeight="1" x14ac:dyDescent="0.25">
      <c r="A7" s="46">
        <v>4</v>
      </c>
      <c r="B7" s="46">
        <v>4</v>
      </c>
      <c r="C7" s="47" t="s">
        <v>71</v>
      </c>
      <c r="D7" s="48" t="s">
        <v>77</v>
      </c>
      <c r="E7" s="47" t="s">
        <v>78</v>
      </c>
      <c r="F7" s="47" t="s">
        <v>23</v>
      </c>
      <c r="G7" s="47" t="s">
        <v>79</v>
      </c>
      <c r="H7" s="47" t="s">
        <v>6</v>
      </c>
      <c r="I7" s="47" t="s">
        <v>7</v>
      </c>
      <c r="J7" s="49">
        <v>1800</v>
      </c>
      <c r="K7" s="29">
        <f>15</f>
        <v>15</v>
      </c>
      <c r="L7" s="28">
        <f t="shared" si="0"/>
        <v>15</v>
      </c>
      <c r="M7" s="27" t="str">
        <f t="shared" si="1"/>
        <v>OK</v>
      </c>
      <c r="N7" s="24"/>
      <c r="O7" s="24"/>
      <c r="P7" s="24"/>
      <c r="Q7" s="24"/>
      <c r="R7" s="26"/>
      <c r="S7" s="26"/>
      <c r="T7" s="26"/>
      <c r="U7" s="24"/>
      <c r="V7" s="24"/>
      <c r="W7" s="24"/>
      <c r="X7" s="24"/>
      <c r="Y7" s="24"/>
      <c r="Z7" s="24"/>
      <c r="AA7" s="24"/>
    </row>
    <row r="8" spans="1:27" ht="30" customHeight="1" x14ac:dyDescent="0.25">
      <c r="A8" s="39">
        <v>5</v>
      </c>
      <c r="B8" s="39">
        <v>5</v>
      </c>
      <c r="C8" s="37" t="s">
        <v>67</v>
      </c>
      <c r="D8" s="36" t="s">
        <v>80</v>
      </c>
      <c r="E8" s="37" t="s">
        <v>81</v>
      </c>
      <c r="F8" s="37" t="s">
        <v>23</v>
      </c>
      <c r="G8" s="37" t="s">
        <v>82</v>
      </c>
      <c r="H8" s="37" t="s">
        <v>6</v>
      </c>
      <c r="I8" s="37" t="s">
        <v>7</v>
      </c>
      <c r="J8" s="38">
        <v>2686</v>
      </c>
      <c r="K8" s="29">
        <f>0</f>
        <v>0</v>
      </c>
      <c r="L8" s="28">
        <f t="shared" si="0"/>
        <v>0</v>
      </c>
      <c r="M8" s="27" t="str">
        <f t="shared" si="1"/>
        <v>OK</v>
      </c>
      <c r="N8" s="24"/>
      <c r="O8" s="24"/>
      <c r="P8" s="24"/>
      <c r="Q8" s="24"/>
      <c r="R8" s="26"/>
      <c r="S8" s="26"/>
      <c r="T8" s="26"/>
      <c r="U8" s="24"/>
      <c r="V8" s="24"/>
      <c r="W8" s="24"/>
      <c r="X8" s="24"/>
      <c r="Y8" s="24"/>
      <c r="Z8" s="24"/>
      <c r="AA8" s="24"/>
    </row>
    <row r="9" spans="1:27" ht="30" customHeight="1" x14ac:dyDescent="0.25">
      <c r="A9" s="46">
        <v>6</v>
      </c>
      <c r="B9" s="46">
        <v>6</v>
      </c>
      <c r="C9" s="47" t="s">
        <v>71</v>
      </c>
      <c r="D9" s="48" t="s">
        <v>83</v>
      </c>
      <c r="E9" s="47" t="s">
        <v>84</v>
      </c>
      <c r="F9" s="47" t="s">
        <v>23</v>
      </c>
      <c r="G9" s="47" t="s">
        <v>24</v>
      </c>
      <c r="H9" s="47" t="s">
        <v>6</v>
      </c>
      <c r="I9" s="47" t="s">
        <v>7</v>
      </c>
      <c r="J9" s="49">
        <v>2821.51</v>
      </c>
      <c r="K9" s="29">
        <f>15</f>
        <v>15</v>
      </c>
      <c r="L9" s="28">
        <f t="shared" si="0"/>
        <v>15</v>
      </c>
      <c r="M9" s="27" t="str">
        <f t="shared" si="1"/>
        <v>OK</v>
      </c>
      <c r="N9" s="24"/>
      <c r="O9" s="24"/>
      <c r="P9" s="24"/>
      <c r="Q9" s="24"/>
      <c r="R9" s="26"/>
      <c r="S9" s="26"/>
      <c r="T9" s="26"/>
      <c r="U9" s="24"/>
      <c r="V9" s="24"/>
      <c r="W9" s="24"/>
      <c r="X9" s="24"/>
      <c r="Y9" s="24"/>
      <c r="Z9" s="24"/>
      <c r="AA9" s="24"/>
    </row>
    <row r="10" spans="1:27" ht="30" customHeight="1" x14ac:dyDescent="0.25">
      <c r="A10" s="39">
        <v>7</v>
      </c>
      <c r="B10" s="39">
        <v>7</v>
      </c>
      <c r="C10" s="37" t="s">
        <v>67</v>
      </c>
      <c r="D10" s="36" t="s">
        <v>85</v>
      </c>
      <c r="E10" s="37" t="s">
        <v>86</v>
      </c>
      <c r="F10" s="37" t="s">
        <v>23</v>
      </c>
      <c r="G10" s="37" t="s">
        <v>24</v>
      </c>
      <c r="H10" s="37" t="s">
        <v>6</v>
      </c>
      <c r="I10" s="37" t="s">
        <v>7</v>
      </c>
      <c r="J10" s="38">
        <v>7446</v>
      </c>
      <c r="K10" s="29">
        <f>0</f>
        <v>0</v>
      </c>
      <c r="L10" s="28">
        <f t="shared" si="0"/>
        <v>0</v>
      </c>
      <c r="M10" s="27" t="str">
        <f t="shared" si="1"/>
        <v>OK</v>
      </c>
      <c r="N10" s="24"/>
      <c r="O10" s="24"/>
      <c r="P10" s="24"/>
      <c r="Q10" s="24"/>
      <c r="R10" s="26"/>
      <c r="S10" s="26"/>
      <c r="T10" s="26"/>
      <c r="U10" s="24"/>
      <c r="V10" s="24"/>
      <c r="W10" s="24"/>
      <c r="X10" s="24"/>
      <c r="Y10" s="24"/>
      <c r="Z10" s="24"/>
      <c r="AA10" s="24"/>
    </row>
    <row r="11" spans="1:27" ht="30" customHeight="1" x14ac:dyDescent="0.25">
      <c r="A11" s="46">
        <v>8</v>
      </c>
      <c r="B11" s="46">
        <v>8</v>
      </c>
      <c r="C11" s="47" t="s">
        <v>67</v>
      </c>
      <c r="D11" s="48" t="s">
        <v>87</v>
      </c>
      <c r="E11" s="47" t="s">
        <v>86</v>
      </c>
      <c r="F11" s="47" t="s">
        <v>23</v>
      </c>
      <c r="G11" s="47" t="s">
        <v>24</v>
      </c>
      <c r="H11" s="47" t="s">
        <v>6</v>
      </c>
      <c r="I11" s="47" t="s">
        <v>7</v>
      </c>
      <c r="J11" s="49">
        <v>7375</v>
      </c>
      <c r="K11" s="29">
        <f>0</f>
        <v>0</v>
      </c>
      <c r="L11" s="28">
        <f t="shared" si="0"/>
        <v>0</v>
      </c>
      <c r="M11" s="27" t="str">
        <f t="shared" si="1"/>
        <v>OK</v>
      </c>
      <c r="N11" s="24"/>
      <c r="O11" s="24"/>
      <c r="P11" s="24"/>
      <c r="Q11" s="24"/>
      <c r="R11" s="26"/>
      <c r="S11" s="26"/>
      <c r="T11" s="26"/>
      <c r="U11" s="24"/>
      <c r="V11" s="24"/>
      <c r="W11" s="24"/>
      <c r="X11" s="24"/>
      <c r="Y11" s="24"/>
      <c r="Z11" s="24"/>
      <c r="AA11" s="24"/>
    </row>
    <row r="12" spans="1:27" ht="30" customHeight="1" x14ac:dyDescent="0.25">
      <c r="A12" s="39">
        <v>9</v>
      </c>
      <c r="B12" s="39">
        <v>9</v>
      </c>
      <c r="C12" s="37" t="s">
        <v>88</v>
      </c>
      <c r="D12" s="36" t="s">
        <v>89</v>
      </c>
      <c r="E12" s="37" t="s">
        <v>90</v>
      </c>
      <c r="F12" s="37" t="s">
        <v>23</v>
      </c>
      <c r="G12" s="37" t="s">
        <v>25</v>
      </c>
      <c r="H12" s="37" t="s">
        <v>6</v>
      </c>
      <c r="I12" s="37" t="s">
        <v>7</v>
      </c>
      <c r="J12" s="38">
        <v>6213.51</v>
      </c>
      <c r="K12" s="29">
        <f>0</f>
        <v>0</v>
      </c>
      <c r="L12" s="28">
        <f t="shared" si="0"/>
        <v>0</v>
      </c>
      <c r="M12" s="27" t="str">
        <f t="shared" si="1"/>
        <v>OK</v>
      </c>
      <c r="N12" s="24"/>
      <c r="O12" s="24"/>
      <c r="P12" s="24"/>
      <c r="Q12" s="24"/>
      <c r="R12" s="30"/>
      <c r="S12" s="26"/>
      <c r="T12" s="26"/>
      <c r="U12" s="24"/>
      <c r="V12" s="24"/>
      <c r="W12" s="24"/>
      <c r="X12" s="24"/>
      <c r="Y12" s="24"/>
      <c r="Z12" s="24"/>
      <c r="AA12" s="24"/>
    </row>
    <row r="13" spans="1:27" ht="30" customHeight="1" x14ac:dyDescent="0.25">
      <c r="A13" s="46">
        <v>10</v>
      </c>
      <c r="B13" s="46">
        <v>10</v>
      </c>
      <c r="C13" s="47" t="s">
        <v>67</v>
      </c>
      <c r="D13" s="48" t="s">
        <v>91</v>
      </c>
      <c r="E13" s="47" t="s">
        <v>92</v>
      </c>
      <c r="F13" s="47" t="s">
        <v>23</v>
      </c>
      <c r="G13" s="47" t="s">
        <v>25</v>
      </c>
      <c r="H13" s="47" t="s">
        <v>6</v>
      </c>
      <c r="I13" s="47" t="s">
        <v>7</v>
      </c>
      <c r="J13" s="49">
        <v>6689.61</v>
      </c>
      <c r="K13" s="29">
        <f>0</f>
        <v>0</v>
      </c>
      <c r="L13" s="28">
        <f t="shared" si="0"/>
        <v>0</v>
      </c>
      <c r="M13" s="27" t="str">
        <f t="shared" si="1"/>
        <v>OK</v>
      </c>
      <c r="N13" s="24"/>
      <c r="O13" s="24"/>
      <c r="P13" s="24"/>
      <c r="Q13" s="24"/>
      <c r="R13" s="26"/>
      <c r="S13" s="26"/>
      <c r="T13" s="26"/>
      <c r="U13" s="24"/>
      <c r="V13" s="24"/>
      <c r="W13" s="24"/>
      <c r="X13" s="24"/>
      <c r="Y13" s="24"/>
      <c r="Z13" s="24"/>
      <c r="AA13" s="24"/>
    </row>
    <row r="14" spans="1:27" ht="30" customHeight="1" x14ac:dyDescent="0.25">
      <c r="A14" s="39">
        <v>11</v>
      </c>
      <c r="B14" s="39">
        <v>11</v>
      </c>
      <c r="C14" s="37" t="s">
        <v>88</v>
      </c>
      <c r="D14" s="36" t="s">
        <v>93</v>
      </c>
      <c r="E14" s="37" t="s">
        <v>94</v>
      </c>
      <c r="F14" s="39" t="s">
        <v>23</v>
      </c>
      <c r="G14" s="37" t="s">
        <v>25</v>
      </c>
      <c r="H14" s="39" t="s">
        <v>6</v>
      </c>
      <c r="I14" s="37" t="s">
        <v>7</v>
      </c>
      <c r="J14" s="38">
        <v>3445.06</v>
      </c>
      <c r="K14" s="29">
        <f>0</f>
        <v>0</v>
      </c>
      <c r="L14" s="28">
        <f t="shared" si="0"/>
        <v>0</v>
      </c>
      <c r="M14" s="27" t="str">
        <f t="shared" si="1"/>
        <v>OK</v>
      </c>
      <c r="N14" s="24"/>
      <c r="O14" s="24"/>
      <c r="P14" s="24"/>
      <c r="Q14" s="24"/>
      <c r="R14" s="26"/>
      <c r="S14" s="26"/>
      <c r="T14" s="26"/>
      <c r="U14" s="24"/>
      <c r="V14" s="24"/>
      <c r="W14" s="24"/>
      <c r="X14" s="24"/>
      <c r="Y14" s="24"/>
      <c r="Z14" s="24"/>
      <c r="AA14" s="24"/>
    </row>
    <row r="15" spans="1:27" ht="30" customHeight="1" x14ac:dyDescent="0.25">
      <c r="A15" s="46">
        <v>12</v>
      </c>
      <c r="B15" s="46">
        <v>12</v>
      </c>
      <c r="C15" s="47" t="s">
        <v>88</v>
      </c>
      <c r="D15" s="48" t="s">
        <v>95</v>
      </c>
      <c r="E15" s="47" t="s">
        <v>96</v>
      </c>
      <c r="F15" s="46" t="s">
        <v>23</v>
      </c>
      <c r="G15" s="46" t="s">
        <v>25</v>
      </c>
      <c r="H15" s="46" t="s">
        <v>6</v>
      </c>
      <c r="I15" s="47" t="s">
        <v>7</v>
      </c>
      <c r="J15" s="49">
        <v>3617.48</v>
      </c>
      <c r="K15" s="29">
        <f>15</f>
        <v>15</v>
      </c>
      <c r="L15" s="28">
        <f t="shared" si="0"/>
        <v>15</v>
      </c>
      <c r="M15" s="27" t="str">
        <f t="shared" si="1"/>
        <v>OK</v>
      </c>
      <c r="N15" s="24"/>
      <c r="O15" s="24"/>
      <c r="P15" s="24"/>
      <c r="Q15" s="24"/>
      <c r="R15" s="26"/>
      <c r="S15" s="26"/>
      <c r="T15" s="26"/>
      <c r="U15" s="24"/>
      <c r="V15" s="24"/>
      <c r="W15" s="24"/>
      <c r="X15" s="24"/>
      <c r="Y15" s="24"/>
      <c r="Z15" s="24"/>
      <c r="AA15" s="24"/>
    </row>
    <row r="16" spans="1:27" ht="30" customHeight="1" x14ac:dyDescent="0.25">
      <c r="A16" s="39">
        <v>13</v>
      </c>
      <c r="B16" s="39">
        <v>13</v>
      </c>
      <c r="C16" s="37" t="s">
        <v>97</v>
      </c>
      <c r="D16" s="36" t="s">
        <v>98</v>
      </c>
      <c r="E16" s="37" t="s">
        <v>99</v>
      </c>
      <c r="F16" s="39" t="s">
        <v>23</v>
      </c>
      <c r="G16" s="39" t="s">
        <v>25</v>
      </c>
      <c r="H16" s="39" t="s">
        <v>6</v>
      </c>
      <c r="I16" s="37" t="s">
        <v>7</v>
      </c>
      <c r="J16" s="38">
        <v>7453.33</v>
      </c>
      <c r="K16" s="29">
        <f>0</f>
        <v>0</v>
      </c>
      <c r="L16" s="28">
        <f t="shared" si="0"/>
        <v>0</v>
      </c>
      <c r="M16" s="27" t="str">
        <f t="shared" si="1"/>
        <v>OK</v>
      </c>
      <c r="N16" s="24"/>
      <c r="O16" s="24"/>
      <c r="P16" s="24"/>
      <c r="Q16" s="24"/>
      <c r="R16" s="26"/>
      <c r="S16" s="26"/>
      <c r="T16" s="26"/>
      <c r="U16" s="24"/>
      <c r="V16" s="24"/>
      <c r="W16" s="24"/>
      <c r="X16" s="24"/>
      <c r="Y16" s="24"/>
      <c r="Z16" s="24"/>
      <c r="AA16" s="24"/>
    </row>
    <row r="17" spans="1:27" ht="30" customHeight="1" x14ac:dyDescent="0.25">
      <c r="A17" s="46">
        <v>14</v>
      </c>
      <c r="B17" s="46">
        <v>14</v>
      </c>
      <c r="C17" s="47" t="s">
        <v>97</v>
      </c>
      <c r="D17" s="48" t="s">
        <v>100</v>
      </c>
      <c r="E17" s="47" t="s">
        <v>99</v>
      </c>
      <c r="F17" s="47" t="s">
        <v>23</v>
      </c>
      <c r="G17" s="47" t="s">
        <v>25</v>
      </c>
      <c r="H17" s="47" t="s">
        <v>6</v>
      </c>
      <c r="I17" s="47" t="s">
        <v>7</v>
      </c>
      <c r="J17" s="49">
        <v>9561.2000000000007</v>
      </c>
      <c r="K17" s="29">
        <f>0</f>
        <v>0</v>
      </c>
      <c r="L17" s="28">
        <f t="shared" si="0"/>
        <v>0</v>
      </c>
      <c r="M17" s="27" t="str">
        <f t="shared" si="1"/>
        <v>OK</v>
      </c>
      <c r="N17" s="24"/>
      <c r="O17" s="24"/>
      <c r="P17" s="24"/>
      <c r="Q17" s="24"/>
      <c r="R17" s="26"/>
      <c r="S17" s="26"/>
      <c r="T17" s="26"/>
      <c r="U17" s="24"/>
      <c r="V17" s="24"/>
      <c r="W17" s="24"/>
      <c r="X17" s="24"/>
      <c r="Y17" s="24"/>
      <c r="Z17" s="24"/>
      <c r="AA17" s="24"/>
    </row>
    <row r="18" spans="1:27" ht="30" customHeight="1" x14ac:dyDescent="0.25">
      <c r="A18" s="39">
        <v>15</v>
      </c>
      <c r="B18" s="39">
        <v>15</v>
      </c>
      <c r="C18" s="37" t="s">
        <v>67</v>
      </c>
      <c r="D18" s="36" t="s">
        <v>101</v>
      </c>
      <c r="E18" s="37" t="s">
        <v>102</v>
      </c>
      <c r="F18" s="37" t="s">
        <v>23</v>
      </c>
      <c r="G18" s="37" t="s">
        <v>34</v>
      </c>
      <c r="H18" s="37" t="s">
        <v>6</v>
      </c>
      <c r="I18" s="37" t="s">
        <v>7</v>
      </c>
      <c r="J18" s="38">
        <v>7598</v>
      </c>
      <c r="K18" s="29">
        <f>0</f>
        <v>0</v>
      </c>
      <c r="L18" s="28">
        <f t="shared" si="0"/>
        <v>0</v>
      </c>
      <c r="M18" s="27" t="str">
        <f t="shared" si="1"/>
        <v>OK</v>
      </c>
      <c r="N18" s="24"/>
      <c r="O18" s="24"/>
      <c r="P18" s="24"/>
      <c r="Q18" s="24"/>
      <c r="R18" s="26"/>
      <c r="S18" s="26"/>
      <c r="T18" s="26"/>
      <c r="U18" s="24"/>
      <c r="V18" s="24"/>
      <c r="W18" s="24"/>
      <c r="X18" s="24"/>
      <c r="Y18" s="24"/>
      <c r="Z18" s="24"/>
      <c r="AA18" s="24"/>
    </row>
    <row r="19" spans="1:27" ht="30" customHeight="1" x14ac:dyDescent="0.25">
      <c r="A19" s="46">
        <v>16</v>
      </c>
      <c r="B19" s="46">
        <v>16</v>
      </c>
      <c r="C19" s="47" t="s">
        <v>88</v>
      </c>
      <c r="D19" s="48" t="s">
        <v>103</v>
      </c>
      <c r="E19" s="47" t="s">
        <v>104</v>
      </c>
      <c r="F19" s="47" t="s">
        <v>23</v>
      </c>
      <c r="G19" s="47" t="s">
        <v>105</v>
      </c>
      <c r="H19" s="47" t="s">
        <v>6</v>
      </c>
      <c r="I19" s="47" t="s">
        <v>7</v>
      </c>
      <c r="J19" s="49">
        <v>4540.34</v>
      </c>
      <c r="K19" s="29">
        <f>15</f>
        <v>15</v>
      </c>
      <c r="L19" s="28">
        <f t="shared" si="0"/>
        <v>15</v>
      </c>
      <c r="M19" s="27" t="str">
        <f t="shared" si="1"/>
        <v>OK</v>
      </c>
      <c r="N19" s="24"/>
      <c r="O19" s="24"/>
      <c r="P19" s="24"/>
      <c r="Q19" s="24"/>
      <c r="R19" s="26"/>
      <c r="S19" s="26"/>
      <c r="T19" s="26"/>
      <c r="U19" s="24"/>
      <c r="V19" s="24"/>
      <c r="W19" s="24"/>
      <c r="X19" s="24"/>
      <c r="Y19" s="24"/>
      <c r="Z19" s="24"/>
      <c r="AA19" s="24"/>
    </row>
    <row r="20" spans="1:27" ht="30" customHeight="1" x14ac:dyDescent="0.25">
      <c r="A20" s="39">
        <v>17</v>
      </c>
      <c r="B20" s="39">
        <v>17</v>
      </c>
      <c r="C20" s="37" t="s">
        <v>67</v>
      </c>
      <c r="D20" s="40" t="s">
        <v>106</v>
      </c>
      <c r="E20" s="41" t="s">
        <v>107</v>
      </c>
      <c r="F20" s="42" t="s">
        <v>23</v>
      </c>
      <c r="G20" s="42" t="s">
        <v>108</v>
      </c>
      <c r="H20" s="42" t="s">
        <v>6</v>
      </c>
      <c r="I20" s="42" t="s">
        <v>7</v>
      </c>
      <c r="J20" s="38">
        <v>7499</v>
      </c>
      <c r="K20" s="29">
        <f>0</f>
        <v>0</v>
      </c>
      <c r="L20" s="28">
        <f t="shared" si="0"/>
        <v>0</v>
      </c>
      <c r="M20" s="27" t="str">
        <f t="shared" si="1"/>
        <v>OK</v>
      </c>
      <c r="N20" s="24"/>
      <c r="O20" s="24"/>
      <c r="P20" s="24"/>
      <c r="Q20" s="24"/>
      <c r="R20" s="26"/>
      <c r="S20" s="26"/>
      <c r="T20" s="26"/>
      <c r="U20" s="24"/>
      <c r="V20" s="24"/>
      <c r="W20" s="24"/>
      <c r="X20" s="24"/>
      <c r="Y20" s="24"/>
      <c r="Z20" s="24"/>
      <c r="AA20" s="24"/>
    </row>
    <row r="21" spans="1:27" ht="30" customHeight="1" x14ac:dyDescent="0.25">
      <c r="A21" s="46">
        <v>18</v>
      </c>
      <c r="B21" s="46">
        <v>18</v>
      </c>
      <c r="C21" s="47" t="s">
        <v>109</v>
      </c>
      <c r="D21" s="48" t="s">
        <v>110</v>
      </c>
      <c r="E21" s="50" t="s">
        <v>111</v>
      </c>
      <c r="F21" s="51" t="s">
        <v>23</v>
      </c>
      <c r="G21" s="46" t="s">
        <v>112</v>
      </c>
      <c r="H21" s="46" t="s">
        <v>6</v>
      </c>
      <c r="I21" s="46" t="s">
        <v>7</v>
      </c>
      <c r="J21" s="49">
        <v>9553.2000000000007</v>
      </c>
      <c r="K21" s="29">
        <f>10</f>
        <v>10</v>
      </c>
      <c r="L21" s="28">
        <f t="shared" si="0"/>
        <v>10</v>
      </c>
      <c r="M21" s="27" t="str">
        <f t="shared" si="1"/>
        <v>OK</v>
      </c>
      <c r="N21" s="24"/>
      <c r="O21" s="24"/>
      <c r="P21" s="24"/>
      <c r="Q21" s="24"/>
      <c r="R21" s="26"/>
      <c r="S21" s="26"/>
      <c r="T21" s="26"/>
      <c r="U21" s="24"/>
      <c r="V21" s="24"/>
      <c r="W21" s="24"/>
      <c r="X21" s="24"/>
      <c r="Y21" s="24"/>
      <c r="Z21" s="24"/>
      <c r="AA21" s="24"/>
    </row>
    <row r="22" spans="1:27" ht="30" customHeight="1" x14ac:dyDescent="0.25">
      <c r="A22" s="39">
        <v>19</v>
      </c>
      <c r="B22" s="39">
        <v>19</v>
      </c>
      <c r="C22" s="37" t="s">
        <v>67</v>
      </c>
      <c r="D22" s="36" t="s">
        <v>113</v>
      </c>
      <c r="E22" s="43" t="s">
        <v>114</v>
      </c>
      <c r="F22" s="45" t="s">
        <v>23</v>
      </c>
      <c r="G22" s="39" t="s">
        <v>112</v>
      </c>
      <c r="H22" s="39" t="s">
        <v>6</v>
      </c>
      <c r="I22" s="39" t="s">
        <v>7</v>
      </c>
      <c r="J22" s="38">
        <v>8608</v>
      </c>
      <c r="K22" s="29">
        <f>0</f>
        <v>0</v>
      </c>
      <c r="L22" s="28">
        <f t="shared" si="0"/>
        <v>0</v>
      </c>
      <c r="M22" s="27" t="str">
        <f t="shared" si="1"/>
        <v>OK</v>
      </c>
      <c r="N22" s="24"/>
      <c r="O22" s="24"/>
      <c r="P22" s="24"/>
      <c r="Q22" s="31"/>
      <c r="R22" s="26"/>
      <c r="S22" s="26"/>
      <c r="T22" s="26"/>
      <c r="U22" s="24"/>
      <c r="V22" s="24"/>
      <c r="W22" s="24"/>
      <c r="X22" s="24"/>
      <c r="Y22" s="24"/>
      <c r="Z22" s="24"/>
      <c r="AA22" s="24"/>
    </row>
    <row r="23" spans="1:27" ht="30" customHeight="1" x14ac:dyDescent="0.25">
      <c r="A23" s="46">
        <v>20</v>
      </c>
      <c r="B23" s="46">
        <v>20</v>
      </c>
      <c r="C23" s="47" t="s">
        <v>67</v>
      </c>
      <c r="D23" s="48" t="s">
        <v>115</v>
      </c>
      <c r="E23" s="50" t="s">
        <v>116</v>
      </c>
      <c r="F23" s="52" t="s">
        <v>23</v>
      </c>
      <c r="G23" s="46" t="s">
        <v>117</v>
      </c>
      <c r="H23" s="46" t="s">
        <v>6</v>
      </c>
      <c r="I23" s="46" t="s">
        <v>7</v>
      </c>
      <c r="J23" s="49">
        <v>10488</v>
      </c>
      <c r="K23" s="29">
        <f>0</f>
        <v>0</v>
      </c>
      <c r="L23" s="28">
        <f t="shared" si="0"/>
        <v>0</v>
      </c>
      <c r="M23" s="27" t="str">
        <f t="shared" si="1"/>
        <v>OK</v>
      </c>
      <c r="N23" s="24"/>
      <c r="O23" s="24"/>
      <c r="P23" s="24"/>
      <c r="Q23" s="31"/>
      <c r="R23" s="26"/>
      <c r="S23" s="26"/>
      <c r="T23" s="26"/>
      <c r="U23" s="24"/>
      <c r="V23" s="24"/>
      <c r="W23" s="24"/>
      <c r="X23" s="24"/>
      <c r="Y23" s="24"/>
      <c r="Z23" s="24"/>
      <c r="AA23" s="24"/>
    </row>
    <row r="24" spans="1:27" ht="30" customHeight="1" x14ac:dyDescent="0.25">
      <c r="A24" s="39">
        <v>21</v>
      </c>
      <c r="B24" s="39">
        <v>21</v>
      </c>
      <c r="C24" s="37" t="s">
        <v>67</v>
      </c>
      <c r="D24" s="36" t="s">
        <v>118</v>
      </c>
      <c r="E24" s="43" t="s">
        <v>119</v>
      </c>
      <c r="F24" s="45" t="s">
        <v>23</v>
      </c>
      <c r="G24" s="39" t="s">
        <v>120</v>
      </c>
      <c r="H24" s="39" t="s">
        <v>6</v>
      </c>
      <c r="I24" s="39" t="s">
        <v>7</v>
      </c>
      <c r="J24" s="38">
        <v>10968</v>
      </c>
      <c r="K24" s="29">
        <f>0</f>
        <v>0</v>
      </c>
      <c r="L24" s="28">
        <f t="shared" si="0"/>
        <v>0</v>
      </c>
      <c r="M24" s="27" t="str">
        <f t="shared" si="1"/>
        <v>OK</v>
      </c>
      <c r="N24" s="24"/>
      <c r="O24" s="24"/>
      <c r="P24" s="24"/>
      <c r="Q24" s="31"/>
      <c r="R24" s="26"/>
      <c r="S24" s="26"/>
      <c r="T24" s="26"/>
      <c r="U24" s="24"/>
      <c r="V24" s="24"/>
      <c r="W24" s="24"/>
      <c r="X24" s="24"/>
      <c r="Y24" s="24"/>
      <c r="Z24" s="24"/>
      <c r="AA24" s="24"/>
    </row>
    <row r="25" spans="1:27" ht="30" customHeight="1" x14ac:dyDescent="0.25">
      <c r="A25" s="46">
        <v>22</v>
      </c>
      <c r="B25" s="46">
        <v>22</v>
      </c>
      <c r="C25" s="47" t="s">
        <v>35</v>
      </c>
      <c r="D25" s="48" t="s">
        <v>121</v>
      </c>
      <c r="E25" s="50" t="s">
        <v>122</v>
      </c>
      <c r="F25" s="52" t="s">
        <v>23</v>
      </c>
      <c r="G25" s="46" t="s">
        <v>123</v>
      </c>
      <c r="H25" s="46" t="s">
        <v>6</v>
      </c>
      <c r="I25" s="46" t="s">
        <v>7</v>
      </c>
      <c r="J25" s="49">
        <v>13446</v>
      </c>
      <c r="K25" s="29">
        <f>10</f>
        <v>10</v>
      </c>
      <c r="L25" s="28">
        <f t="shared" si="0"/>
        <v>10</v>
      </c>
      <c r="M25" s="27" t="str">
        <f t="shared" si="1"/>
        <v>OK</v>
      </c>
      <c r="N25" s="24"/>
      <c r="O25" s="24"/>
      <c r="P25" s="24"/>
      <c r="Q25" s="31"/>
      <c r="R25" s="26"/>
      <c r="S25" s="26"/>
      <c r="T25" s="26"/>
      <c r="U25" s="24"/>
      <c r="V25" s="24"/>
      <c r="W25" s="24"/>
      <c r="X25" s="24"/>
      <c r="Y25" s="24"/>
      <c r="Z25" s="24"/>
      <c r="AA25" s="24"/>
    </row>
    <row r="26" spans="1:27" ht="30" customHeight="1" x14ac:dyDescent="0.25">
      <c r="A26" s="39">
        <v>23</v>
      </c>
      <c r="B26" s="39">
        <v>23</v>
      </c>
      <c r="C26" s="37" t="s">
        <v>124</v>
      </c>
      <c r="D26" s="36" t="s">
        <v>125</v>
      </c>
      <c r="E26" s="43" t="s">
        <v>126</v>
      </c>
      <c r="F26" s="45" t="s">
        <v>23</v>
      </c>
      <c r="G26" s="39" t="s">
        <v>120</v>
      </c>
      <c r="H26" s="39" t="s">
        <v>6</v>
      </c>
      <c r="I26" s="39" t="s">
        <v>7</v>
      </c>
      <c r="J26" s="38">
        <v>11764.7</v>
      </c>
      <c r="K26" s="29">
        <f>0</f>
        <v>0</v>
      </c>
      <c r="L26" s="28">
        <f t="shared" si="0"/>
        <v>0</v>
      </c>
      <c r="M26" s="27" t="str">
        <f t="shared" si="1"/>
        <v>OK</v>
      </c>
      <c r="N26" s="24"/>
      <c r="O26" s="24"/>
      <c r="P26" s="24"/>
      <c r="Q26" s="31"/>
      <c r="R26" s="26"/>
      <c r="S26" s="26"/>
      <c r="T26" s="26"/>
      <c r="U26" s="24"/>
      <c r="V26" s="24"/>
      <c r="W26" s="24"/>
      <c r="X26" s="24"/>
      <c r="Y26" s="24"/>
      <c r="Z26" s="24"/>
      <c r="AA26" s="24"/>
    </row>
    <row r="27" spans="1:27" ht="30" customHeight="1" x14ac:dyDescent="0.25">
      <c r="A27" s="46">
        <v>24</v>
      </c>
      <c r="B27" s="46">
        <v>24</v>
      </c>
      <c r="C27" s="47" t="s">
        <v>35</v>
      </c>
      <c r="D27" s="48" t="s">
        <v>127</v>
      </c>
      <c r="E27" s="50" t="s">
        <v>128</v>
      </c>
      <c r="F27" s="52" t="s">
        <v>23</v>
      </c>
      <c r="G27" s="46" t="s">
        <v>129</v>
      </c>
      <c r="H27" s="46" t="s">
        <v>64</v>
      </c>
      <c r="I27" s="46" t="s">
        <v>7</v>
      </c>
      <c r="J27" s="49">
        <v>13333.33</v>
      </c>
      <c r="K27" s="29">
        <f>0</f>
        <v>0</v>
      </c>
      <c r="L27" s="28">
        <f t="shared" si="0"/>
        <v>0</v>
      </c>
      <c r="M27" s="27" t="str">
        <f t="shared" si="1"/>
        <v>OK</v>
      </c>
      <c r="N27" s="24"/>
      <c r="O27" s="24"/>
      <c r="P27" s="24"/>
      <c r="Q27" s="31"/>
      <c r="R27" s="26"/>
      <c r="S27" s="26"/>
      <c r="T27" s="26"/>
      <c r="U27" s="24"/>
      <c r="V27" s="24"/>
      <c r="W27" s="24"/>
      <c r="X27" s="24"/>
      <c r="Y27" s="24"/>
      <c r="Z27" s="24"/>
      <c r="AA27" s="24"/>
    </row>
    <row r="28" spans="1:27" ht="30" customHeight="1" x14ac:dyDescent="0.25">
      <c r="A28" s="39">
        <v>25</v>
      </c>
      <c r="B28" s="39">
        <v>25</v>
      </c>
      <c r="C28" s="37" t="s">
        <v>130</v>
      </c>
      <c r="D28" s="36" t="s">
        <v>131</v>
      </c>
      <c r="E28" s="43" t="s">
        <v>132</v>
      </c>
      <c r="F28" s="45" t="s">
        <v>27</v>
      </c>
      <c r="G28" s="39" t="s">
        <v>28</v>
      </c>
      <c r="H28" s="39" t="s">
        <v>6</v>
      </c>
      <c r="I28" s="39" t="s">
        <v>29</v>
      </c>
      <c r="J28" s="38">
        <v>1320</v>
      </c>
      <c r="K28" s="29">
        <f>3</f>
        <v>3</v>
      </c>
      <c r="L28" s="28">
        <f t="shared" si="0"/>
        <v>3</v>
      </c>
      <c r="M28" s="27" t="str">
        <f t="shared" si="1"/>
        <v>OK</v>
      </c>
      <c r="N28" s="24"/>
      <c r="O28" s="24"/>
      <c r="P28" s="24"/>
      <c r="Q28" s="31"/>
      <c r="R28" s="26"/>
      <c r="S28" s="26"/>
      <c r="T28" s="26"/>
      <c r="U28" s="24"/>
      <c r="V28" s="24"/>
      <c r="W28" s="24"/>
      <c r="X28" s="24"/>
      <c r="Y28" s="24"/>
      <c r="Z28" s="24"/>
      <c r="AA28" s="24"/>
    </row>
    <row r="29" spans="1:27" ht="30" customHeight="1" x14ac:dyDescent="0.25">
      <c r="A29" s="46">
        <v>26</v>
      </c>
      <c r="B29" s="46">
        <v>26</v>
      </c>
      <c r="C29" s="47" t="s">
        <v>124</v>
      </c>
      <c r="D29" s="48" t="s">
        <v>15</v>
      </c>
      <c r="E29" s="50" t="s">
        <v>133</v>
      </c>
      <c r="F29" s="52" t="s">
        <v>26</v>
      </c>
      <c r="G29" s="46" t="s">
        <v>134</v>
      </c>
      <c r="H29" s="46" t="s">
        <v>6</v>
      </c>
      <c r="I29" s="46" t="s">
        <v>7</v>
      </c>
      <c r="J29" s="49">
        <v>650</v>
      </c>
      <c r="K29" s="29">
        <f>2</f>
        <v>2</v>
      </c>
      <c r="L29" s="28">
        <f t="shared" si="0"/>
        <v>2</v>
      </c>
      <c r="M29" s="27" t="str">
        <f t="shared" si="1"/>
        <v>OK</v>
      </c>
      <c r="N29" s="24"/>
      <c r="O29" s="24"/>
      <c r="P29" s="24"/>
      <c r="Q29" s="24"/>
      <c r="R29" s="26"/>
      <c r="S29" s="26"/>
      <c r="T29" s="26"/>
      <c r="U29" s="24"/>
      <c r="V29" s="24"/>
      <c r="W29" s="24"/>
      <c r="X29" s="24"/>
      <c r="Y29" s="24"/>
      <c r="Z29" s="24"/>
      <c r="AA29" s="24"/>
    </row>
    <row r="30" spans="1:27" ht="30" customHeight="1" x14ac:dyDescent="0.25">
      <c r="A30" s="39">
        <v>27</v>
      </c>
      <c r="B30" s="39">
        <v>27</v>
      </c>
      <c r="C30" s="37" t="s">
        <v>135</v>
      </c>
      <c r="D30" s="36" t="s">
        <v>136</v>
      </c>
      <c r="E30" s="43" t="s">
        <v>137</v>
      </c>
      <c r="F30" s="45" t="s">
        <v>31</v>
      </c>
      <c r="G30" s="39" t="s">
        <v>32</v>
      </c>
      <c r="H30" s="39" t="s">
        <v>9</v>
      </c>
      <c r="I30" s="39" t="s">
        <v>29</v>
      </c>
      <c r="J30" s="38">
        <v>39.78</v>
      </c>
      <c r="K30" s="29">
        <f>0</f>
        <v>0</v>
      </c>
      <c r="L30" s="28">
        <f t="shared" si="0"/>
        <v>0</v>
      </c>
      <c r="M30" s="27" t="str">
        <f t="shared" si="1"/>
        <v>OK</v>
      </c>
      <c r="N30" s="24"/>
      <c r="O30" s="24"/>
      <c r="P30" s="24"/>
      <c r="Q30" s="24"/>
      <c r="R30" s="26"/>
      <c r="S30" s="26"/>
      <c r="T30" s="26"/>
      <c r="U30" s="24"/>
      <c r="V30" s="24"/>
      <c r="W30" s="24"/>
      <c r="X30" s="24"/>
      <c r="Y30" s="24"/>
      <c r="Z30" s="24"/>
      <c r="AA30" s="24"/>
    </row>
    <row r="31" spans="1:27" ht="30" customHeight="1" x14ac:dyDescent="0.25">
      <c r="A31" s="46">
        <v>28</v>
      </c>
      <c r="B31" s="46">
        <v>28</v>
      </c>
      <c r="C31" s="47" t="s">
        <v>138</v>
      </c>
      <c r="D31" s="48" t="s">
        <v>139</v>
      </c>
      <c r="E31" s="50" t="s">
        <v>140</v>
      </c>
      <c r="F31" s="52" t="s">
        <v>141</v>
      </c>
      <c r="G31" s="46" t="s">
        <v>142</v>
      </c>
      <c r="H31" s="46" t="s">
        <v>6</v>
      </c>
      <c r="I31" s="46" t="s">
        <v>7</v>
      </c>
      <c r="J31" s="49">
        <v>2259.91</v>
      </c>
      <c r="K31" s="29">
        <f>4</f>
        <v>4</v>
      </c>
      <c r="L31" s="28">
        <f t="shared" si="0"/>
        <v>4</v>
      </c>
      <c r="M31" s="27" t="str">
        <f t="shared" si="1"/>
        <v>OK</v>
      </c>
      <c r="N31" s="24"/>
      <c r="O31" s="24"/>
      <c r="P31" s="24"/>
      <c r="Q31" s="24"/>
      <c r="R31" s="26"/>
      <c r="S31" s="26"/>
      <c r="T31" s="26"/>
      <c r="U31" s="24"/>
      <c r="V31" s="24"/>
      <c r="W31" s="24"/>
      <c r="X31" s="24"/>
      <c r="Y31" s="24"/>
      <c r="Z31" s="24"/>
      <c r="AA31" s="24"/>
    </row>
    <row r="32" spans="1:27" ht="30" customHeight="1" x14ac:dyDescent="0.25">
      <c r="A32" s="39">
        <v>29</v>
      </c>
      <c r="B32" s="39">
        <v>29</v>
      </c>
      <c r="C32" s="37" t="s">
        <v>143</v>
      </c>
      <c r="D32" s="36" t="s">
        <v>144</v>
      </c>
      <c r="E32" s="43" t="s">
        <v>145</v>
      </c>
      <c r="F32" s="45" t="s">
        <v>141</v>
      </c>
      <c r="G32" s="39" t="s">
        <v>142</v>
      </c>
      <c r="H32" s="39" t="s">
        <v>6</v>
      </c>
      <c r="I32" s="39" t="s">
        <v>7</v>
      </c>
      <c r="J32" s="38">
        <v>3391.3</v>
      </c>
      <c r="K32" s="29">
        <f>4</f>
        <v>4</v>
      </c>
      <c r="L32" s="28">
        <f t="shared" si="0"/>
        <v>4</v>
      </c>
      <c r="M32" s="27" t="str">
        <f t="shared" si="1"/>
        <v>OK</v>
      </c>
      <c r="N32" s="24"/>
      <c r="O32" s="24"/>
      <c r="P32" s="24"/>
      <c r="Q32" s="24"/>
      <c r="R32" s="26"/>
      <c r="S32" s="26"/>
      <c r="T32" s="26"/>
      <c r="U32" s="24"/>
      <c r="V32" s="24"/>
      <c r="W32" s="24"/>
      <c r="X32" s="24"/>
      <c r="Y32" s="24"/>
      <c r="Z32" s="24"/>
      <c r="AA32" s="24"/>
    </row>
    <row r="33" spans="1:27" ht="30" customHeight="1" x14ac:dyDescent="0.25">
      <c r="A33" s="46">
        <v>30</v>
      </c>
      <c r="B33" s="46">
        <v>30</v>
      </c>
      <c r="C33" s="47" t="s">
        <v>146</v>
      </c>
      <c r="D33" s="48" t="s">
        <v>147</v>
      </c>
      <c r="E33" s="50" t="s">
        <v>148</v>
      </c>
      <c r="F33" s="52" t="s">
        <v>141</v>
      </c>
      <c r="G33" s="46" t="s">
        <v>142</v>
      </c>
      <c r="H33" s="46" t="s">
        <v>6</v>
      </c>
      <c r="I33" s="46" t="s">
        <v>7</v>
      </c>
      <c r="J33" s="49">
        <v>9961.5300000000007</v>
      </c>
      <c r="K33" s="29">
        <f>0</f>
        <v>0</v>
      </c>
      <c r="L33" s="28">
        <f t="shared" si="0"/>
        <v>0</v>
      </c>
      <c r="M33" s="27" t="str">
        <f t="shared" si="1"/>
        <v>OK</v>
      </c>
      <c r="N33" s="24"/>
      <c r="O33" s="24"/>
      <c r="P33" s="24"/>
      <c r="Q33" s="24"/>
      <c r="R33" s="26"/>
      <c r="S33" s="26"/>
      <c r="T33" s="26"/>
      <c r="U33" s="24"/>
      <c r="V33" s="24"/>
      <c r="W33" s="24"/>
      <c r="X33" s="24"/>
      <c r="Y33" s="24"/>
      <c r="Z33" s="24"/>
      <c r="AA33" s="24"/>
    </row>
    <row r="34" spans="1:27" ht="30" customHeight="1" x14ac:dyDescent="0.25">
      <c r="A34" s="39">
        <v>31</v>
      </c>
      <c r="B34" s="39">
        <v>31</v>
      </c>
      <c r="C34" s="37" t="s">
        <v>149</v>
      </c>
      <c r="D34" s="36" t="s">
        <v>150</v>
      </c>
      <c r="E34" s="43" t="s">
        <v>151</v>
      </c>
      <c r="F34" s="45" t="s">
        <v>23</v>
      </c>
      <c r="G34" s="39" t="s">
        <v>152</v>
      </c>
      <c r="H34" s="39" t="s">
        <v>64</v>
      </c>
      <c r="I34" s="39">
        <v>44905212</v>
      </c>
      <c r="J34" s="38">
        <v>630</v>
      </c>
      <c r="K34" s="29">
        <f>0</f>
        <v>0</v>
      </c>
      <c r="L34" s="28">
        <f t="shared" si="0"/>
        <v>0</v>
      </c>
      <c r="M34" s="27" t="str">
        <f t="shared" si="1"/>
        <v>OK</v>
      </c>
      <c r="N34" s="24"/>
      <c r="O34" s="24"/>
      <c r="P34" s="24"/>
      <c r="Q34" s="24"/>
      <c r="R34" s="26"/>
      <c r="S34" s="26"/>
      <c r="T34" s="26"/>
      <c r="U34" s="24"/>
      <c r="V34" s="24"/>
      <c r="W34" s="24"/>
      <c r="X34" s="24"/>
      <c r="Y34" s="24"/>
      <c r="Z34" s="24"/>
      <c r="AA34" s="24"/>
    </row>
    <row r="35" spans="1:27" ht="30" customHeight="1" x14ac:dyDescent="0.25">
      <c r="A35" s="46">
        <v>32</v>
      </c>
      <c r="B35" s="46">
        <v>32</v>
      </c>
      <c r="C35" s="47" t="s">
        <v>149</v>
      </c>
      <c r="D35" s="48" t="s">
        <v>153</v>
      </c>
      <c r="E35" s="50" t="s">
        <v>154</v>
      </c>
      <c r="F35" s="52" t="s">
        <v>23</v>
      </c>
      <c r="G35" s="46" t="s">
        <v>152</v>
      </c>
      <c r="H35" s="46" t="s">
        <v>64</v>
      </c>
      <c r="I35" s="46">
        <v>44905212</v>
      </c>
      <c r="J35" s="49">
        <v>1550</v>
      </c>
      <c r="K35" s="29">
        <f>0</f>
        <v>0</v>
      </c>
      <c r="L35" s="28">
        <f t="shared" si="0"/>
        <v>0</v>
      </c>
      <c r="M35" s="27" t="str">
        <f t="shared" si="1"/>
        <v>OK</v>
      </c>
      <c r="N35" s="24"/>
      <c r="O35" s="24"/>
      <c r="P35" s="24"/>
      <c r="Q35" s="24"/>
      <c r="R35" s="26"/>
      <c r="S35" s="26"/>
      <c r="T35" s="26"/>
      <c r="U35" s="24"/>
      <c r="V35" s="24"/>
      <c r="W35" s="24"/>
      <c r="X35" s="24"/>
      <c r="Y35" s="24"/>
      <c r="Z35" s="24"/>
      <c r="AA35" s="24"/>
    </row>
    <row r="36" spans="1:27" ht="30" customHeight="1" x14ac:dyDescent="0.25">
      <c r="A36" s="39">
        <v>33</v>
      </c>
      <c r="B36" s="39">
        <v>33</v>
      </c>
      <c r="C36" s="37" t="s">
        <v>155</v>
      </c>
      <c r="D36" s="36" t="s">
        <v>156</v>
      </c>
      <c r="E36" s="43" t="s">
        <v>157</v>
      </c>
      <c r="F36" s="45" t="s">
        <v>23</v>
      </c>
      <c r="G36" s="39" t="s">
        <v>152</v>
      </c>
      <c r="H36" s="39" t="s">
        <v>64</v>
      </c>
      <c r="I36" s="39">
        <v>44905212</v>
      </c>
      <c r="J36" s="38">
        <v>930</v>
      </c>
      <c r="K36" s="29">
        <f>0</f>
        <v>0</v>
      </c>
      <c r="L36" s="28">
        <f t="shared" si="0"/>
        <v>0</v>
      </c>
      <c r="M36" s="27" t="str">
        <f t="shared" si="1"/>
        <v>OK</v>
      </c>
      <c r="N36" s="24"/>
      <c r="O36" s="24"/>
      <c r="P36" s="24"/>
      <c r="Q36" s="24"/>
      <c r="R36" s="26"/>
      <c r="S36" s="26"/>
      <c r="T36" s="26"/>
      <c r="U36" s="24"/>
      <c r="V36" s="24"/>
      <c r="W36" s="24"/>
      <c r="X36" s="24"/>
      <c r="Y36" s="24"/>
      <c r="Z36" s="24"/>
      <c r="AA36" s="24"/>
    </row>
    <row r="37" spans="1:27" ht="30" customHeight="1" x14ac:dyDescent="0.25">
      <c r="A37" s="46">
        <v>34</v>
      </c>
      <c r="B37" s="46">
        <v>34</v>
      </c>
      <c r="C37" s="47" t="s">
        <v>155</v>
      </c>
      <c r="D37" s="48" t="s">
        <v>158</v>
      </c>
      <c r="E37" s="50" t="s">
        <v>159</v>
      </c>
      <c r="F37" s="52" t="s">
        <v>23</v>
      </c>
      <c r="G37" s="46" t="s">
        <v>152</v>
      </c>
      <c r="H37" s="46" t="s">
        <v>64</v>
      </c>
      <c r="I37" s="46">
        <v>44905212</v>
      </c>
      <c r="J37" s="49">
        <v>2560</v>
      </c>
      <c r="K37" s="29">
        <f>0</f>
        <v>0</v>
      </c>
      <c r="L37" s="28">
        <f t="shared" si="0"/>
        <v>0</v>
      </c>
      <c r="M37" s="27" t="str">
        <f t="shared" si="1"/>
        <v>OK</v>
      </c>
      <c r="N37" s="24"/>
      <c r="O37" s="24"/>
      <c r="P37" s="24"/>
      <c r="Q37" s="24"/>
      <c r="R37" s="26"/>
      <c r="S37" s="26"/>
      <c r="T37" s="26"/>
      <c r="U37" s="24"/>
      <c r="V37" s="24"/>
      <c r="W37" s="24"/>
      <c r="X37" s="24"/>
      <c r="Y37" s="24"/>
      <c r="Z37" s="24"/>
      <c r="AA37" s="24"/>
    </row>
    <row r="38" spans="1:27" ht="30" customHeight="1" x14ac:dyDescent="0.25">
      <c r="A38" s="68" t="s">
        <v>160</v>
      </c>
      <c r="B38" s="39">
        <v>35</v>
      </c>
      <c r="C38" s="65" t="s">
        <v>36</v>
      </c>
      <c r="D38" s="36" t="s">
        <v>30</v>
      </c>
      <c r="E38" s="43" t="s">
        <v>9</v>
      </c>
      <c r="F38" s="44" t="s">
        <v>31</v>
      </c>
      <c r="G38" s="39" t="s">
        <v>32</v>
      </c>
      <c r="H38" s="39" t="s">
        <v>9</v>
      </c>
      <c r="I38" s="39" t="s">
        <v>10</v>
      </c>
      <c r="J38" s="38">
        <v>150.13999999999999</v>
      </c>
      <c r="K38" s="29">
        <f>0</f>
        <v>0</v>
      </c>
      <c r="L38" s="28">
        <f t="shared" si="0"/>
        <v>0</v>
      </c>
      <c r="M38" s="27" t="str">
        <f t="shared" si="1"/>
        <v>OK</v>
      </c>
      <c r="N38" s="24"/>
      <c r="O38" s="24"/>
      <c r="P38" s="24"/>
      <c r="Q38" s="24"/>
      <c r="R38" s="26"/>
      <c r="S38" s="26"/>
      <c r="T38" s="26"/>
      <c r="U38" s="24"/>
      <c r="V38" s="24"/>
      <c r="W38" s="24"/>
      <c r="X38" s="24"/>
      <c r="Y38" s="24"/>
      <c r="Z38" s="24"/>
      <c r="AA38" s="24"/>
    </row>
    <row r="39" spans="1:27" ht="30" customHeight="1" x14ac:dyDescent="0.25">
      <c r="A39" s="69"/>
      <c r="B39" s="39">
        <v>36</v>
      </c>
      <c r="C39" s="66"/>
      <c r="D39" s="36" t="s">
        <v>8</v>
      </c>
      <c r="E39" s="43" t="s">
        <v>9</v>
      </c>
      <c r="F39" s="45" t="s">
        <v>31</v>
      </c>
      <c r="G39" s="39" t="s">
        <v>32</v>
      </c>
      <c r="H39" s="39" t="s">
        <v>9</v>
      </c>
      <c r="I39" s="39" t="s">
        <v>10</v>
      </c>
      <c r="J39" s="38">
        <v>1076</v>
      </c>
      <c r="K39" s="29">
        <f>0</f>
        <v>0</v>
      </c>
      <c r="L39" s="28">
        <f t="shared" si="0"/>
        <v>0</v>
      </c>
      <c r="M39" s="27" t="str">
        <f t="shared" si="1"/>
        <v>OK</v>
      </c>
      <c r="N39" s="24"/>
      <c r="O39" s="24"/>
      <c r="P39" s="24"/>
      <c r="Q39" s="24"/>
      <c r="R39" s="26"/>
      <c r="S39" s="26"/>
      <c r="T39" s="26"/>
      <c r="U39" s="24"/>
      <c r="V39" s="24"/>
      <c r="W39" s="24"/>
      <c r="X39" s="24"/>
      <c r="Y39" s="24"/>
      <c r="Z39" s="24"/>
      <c r="AA39" s="24"/>
    </row>
    <row r="40" spans="1:27" ht="30" customHeight="1" x14ac:dyDescent="0.25">
      <c r="A40" s="69"/>
      <c r="B40" s="39">
        <v>37</v>
      </c>
      <c r="C40" s="66"/>
      <c r="D40" s="36" t="s">
        <v>161</v>
      </c>
      <c r="E40" s="43" t="s">
        <v>9</v>
      </c>
      <c r="F40" s="45" t="s">
        <v>31</v>
      </c>
      <c r="G40" s="39" t="s">
        <v>32</v>
      </c>
      <c r="H40" s="39" t="s">
        <v>37</v>
      </c>
      <c r="I40" s="39" t="s">
        <v>10</v>
      </c>
      <c r="J40" s="38">
        <v>75</v>
      </c>
      <c r="K40" s="29">
        <f>0</f>
        <v>0</v>
      </c>
      <c r="L40" s="28">
        <f t="shared" si="0"/>
        <v>0</v>
      </c>
      <c r="M40" s="27" t="str">
        <f t="shared" si="1"/>
        <v>OK</v>
      </c>
      <c r="N40" s="24"/>
      <c r="O40" s="24"/>
      <c r="P40" s="24"/>
      <c r="Q40" s="24"/>
      <c r="R40" s="26"/>
      <c r="S40" s="26"/>
      <c r="T40" s="26"/>
      <c r="U40" s="24"/>
      <c r="V40" s="24"/>
      <c r="W40" s="24"/>
      <c r="X40" s="24"/>
      <c r="Y40" s="24"/>
      <c r="Z40" s="24"/>
      <c r="AA40" s="24"/>
    </row>
    <row r="41" spans="1:27" ht="30" customHeight="1" x14ac:dyDescent="0.25">
      <c r="A41" s="69"/>
      <c r="B41" s="39">
        <v>38</v>
      </c>
      <c r="C41" s="66"/>
      <c r="D41" s="36" t="s">
        <v>12</v>
      </c>
      <c r="E41" s="43" t="s">
        <v>9</v>
      </c>
      <c r="F41" s="45" t="s">
        <v>31</v>
      </c>
      <c r="G41" s="39" t="s">
        <v>32</v>
      </c>
      <c r="H41" s="39" t="s">
        <v>9</v>
      </c>
      <c r="I41" s="39" t="s">
        <v>10</v>
      </c>
      <c r="J41" s="38">
        <v>1400</v>
      </c>
      <c r="K41" s="29">
        <f>0</f>
        <v>0</v>
      </c>
      <c r="L41" s="28">
        <f t="shared" si="0"/>
        <v>0</v>
      </c>
      <c r="M41" s="27" t="str">
        <f t="shared" si="1"/>
        <v>OK</v>
      </c>
      <c r="N41" s="24"/>
      <c r="O41" s="24"/>
      <c r="P41" s="24"/>
      <c r="Q41" s="24"/>
      <c r="R41" s="26"/>
      <c r="S41" s="26"/>
      <c r="T41" s="26"/>
      <c r="U41" s="24"/>
      <c r="V41" s="24"/>
      <c r="W41" s="24"/>
      <c r="X41" s="24"/>
      <c r="Y41" s="24"/>
      <c r="Z41" s="24"/>
      <c r="AA41" s="24"/>
    </row>
    <row r="42" spans="1:27" ht="30" customHeight="1" x14ac:dyDescent="0.25">
      <c r="A42" s="69"/>
      <c r="B42" s="39">
        <v>39</v>
      </c>
      <c r="C42" s="66"/>
      <c r="D42" s="36" t="s">
        <v>13</v>
      </c>
      <c r="E42" s="43" t="s">
        <v>9</v>
      </c>
      <c r="F42" s="45" t="s">
        <v>31</v>
      </c>
      <c r="G42" s="39" t="s">
        <v>32</v>
      </c>
      <c r="H42" s="39" t="s">
        <v>37</v>
      </c>
      <c r="I42" s="39" t="s">
        <v>10</v>
      </c>
      <c r="J42" s="38">
        <v>75.5</v>
      </c>
      <c r="K42" s="29">
        <f>0</f>
        <v>0</v>
      </c>
      <c r="L42" s="28">
        <f t="shared" si="0"/>
        <v>0</v>
      </c>
      <c r="M42" s="27" t="str">
        <f t="shared" si="1"/>
        <v>OK</v>
      </c>
      <c r="N42" s="24"/>
      <c r="O42" s="24"/>
      <c r="P42" s="24"/>
      <c r="Q42" s="24"/>
      <c r="R42" s="26"/>
      <c r="S42" s="26"/>
      <c r="T42" s="26"/>
      <c r="U42" s="24"/>
      <c r="V42" s="24"/>
      <c r="W42" s="24"/>
      <c r="X42" s="24"/>
      <c r="Y42" s="24"/>
      <c r="Z42" s="24"/>
      <c r="AA42" s="24"/>
    </row>
    <row r="43" spans="1:27" ht="30" customHeight="1" x14ac:dyDescent="0.25">
      <c r="A43" s="69"/>
      <c r="B43" s="39">
        <v>40</v>
      </c>
      <c r="C43" s="66"/>
      <c r="D43" s="36" t="s">
        <v>11</v>
      </c>
      <c r="E43" s="43" t="s">
        <v>9</v>
      </c>
      <c r="F43" s="45" t="s">
        <v>31</v>
      </c>
      <c r="G43" s="39" t="s">
        <v>32</v>
      </c>
      <c r="H43" s="39" t="s">
        <v>9</v>
      </c>
      <c r="I43" s="39" t="s">
        <v>10</v>
      </c>
      <c r="J43" s="38">
        <v>1600</v>
      </c>
      <c r="K43" s="29">
        <f>0</f>
        <v>0</v>
      </c>
      <c r="L43" s="28">
        <f t="shared" si="0"/>
        <v>0</v>
      </c>
      <c r="M43" s="27" t="str">
        <f t="shared" si="1"/>
        <v>OK</v>
      </c>
      <c r="N43" s="24"/>
      <c r="O43" s="24"/>
      <c r="P43" s="24"/>
      <c r="Q43" s="24"/>
      <c r="R43" s="26"/>
      <c r="S43" s="26"/>
      <c r="T43" s="26"/>
      <c r="U43" s="24"/>
      <c r="V43" s="24"/>
      <c r="W43" s="24"/>
      <c r="X43" s="24"/>
      <c r="Y43" s="24"/>
      <c r="Z43" s="24"/>
      <c r="AA43" s="24"/>
    </row>
    <row r="44" spans="1:27" ht="30" customHeight="1" x14ac:dyDescent="0.25">
      <c r="A44" s="69"/>
      <c r="B44" s="39">
        <v>41</v>
      </c>
      <c r="C44" s="66"/>
      <c r="D44" s="36" t="s">
        <v>14</v>
      </c>
      <c r="E44" s="43" t="s">
        <v>9</v>
      </c>
      <c r="F44" s="45" t="s">
        <v>31</v>
      </c>
      <c r="G44" s="39" t="s">
        <v>32</v>
      </c>
      <c r="H44" s="39" t="s">
        <v>37</v>
      </c>
      <c r="I44" s="39" t="s">
        <v>10</v>
      </c>
      <c r="J44" s="38">
        <v>75</v>
      </c>
      <c r="K44" s="29">
        <f>0</f>
        <v>0</v>
      </c>
      <c r="L44" s="28">
        <f t="shared" si="0"/>
        <v>0</v>
      </c>
      <c r="M44" s="27" t="str">
        <f t="shared" si="1"/>
        <v>OK</v>
      </c>
      <c r="N44" s="24"/>
      <c r="O44" s="24"/>
      <c r="P44" s="24"/>
      <c r="Q44" s="24"/>
      <c r="R44" s="26"/>
      <c r="S44" s="26"/>
      <c r="T44" s="26"/>
      <c r="U44" s="24"/>
      <c r="V44" s="24"/>
      <c r="W44" s="24"/>
      <c r="X44" s="24"/>
      <c r="Y44" s="24"/>
      <c r="Z44" s="24"/>
      <c r="AA44" s="24"/>
    </row>
    <row r="45" spans="1:27" ht="30" customHeight="1" x14ac:dyDescent="0.25">
      <c r="A45" s="69"/>
      <c r="B45" s="39">
        <v>42</v>
      </c>
      <c r="C45" s="66"/>
      <c r="D45" s="36" t="s">
        <v>162</v>
      </c>
      <c r="E45" s="43" t="s">
        <v>9</v>
      </c>
      <c r="F45" s="45" t="s">
        <v>31</v>
      </c>
      <c r="G45" s="39" t="s">
        <v>32</v>
      </c>
      <c r="H45" s="39" t="s">
        <v>9</v>
      </c>
      <c r="I45" s="39" t="s">
        <v>10</v>
      </c>
      <c r="J45" s="38">
        <v>350</v>
      </c>
      <c r="K45" s="29">
        <f>0</f>
        <v>0</v>
      </c>
      <c r="L45" s="28">
        <f t="shared" si="0"/>
        <v>0</v>
      </c>
      <c r="M45" s="27" t="str">
        <f t="shared" si="1"/>
        <v>OK</v>
      </c>
      <c r="N45" s="24"/>
      <c r="O45" s="24"/>
      <c r="P45" s="24"/>
      <c r="Q45" s="24"/>
      <c r="R45" s="26"/>
      <c r="S45" s="26"/>
      <c r="T45" s="26"/>
      <c r="U45" s="24"/>
      <c r="V45" s="24"/>
      <c r="W45" s="24"/>
      <c r="X45" s="24"/>
      <c r="Y45" s="24"/>
      <c r="Z45" s="24"/>
      <c r="AA45" s="24"/>
    </row>
    <row r="46" spans="1:27" ht="30" customHeight="1" x14ac:dyDescent="0.25">
      <c r="A46" s="69"/>
      <c r="B46" s="39">
        <v>43</v>
      </c>
      <c r="C46" s="66"/>
      <c r="D46" s="36" t="s">
        <v>33</v>
      </c>
      <c r="E46" s="43" t="s">
        <v>9</v>
      </c>
      <c r="F46" s="45" t="s">
        <v>31</v>
      </c>
      <c r="G46" s="39" t="s">
        <v>32</v>
      </c>
      <c r="H46" s="39" t="s">
        <v>9</v>
      </c>
      <c r="I46" s="39" t="s">
        <v>10</v>
      </c>
      <c r="J46" s="38">
        <v>100.25</v>
      </c>
      <c r="K46" s="29">
        <f>0</f>
        <v>0</v>
      </c>
      <c r="L46" s="28">
        <f t="shared" si="0"/>
        <v>0</v>
      </c>
      <c r="M46" s="27" t="str">
        <f t="shared" si="1"/>
        <v>OK</v>
      </c>
      <c r="N46" s="24"/>
      <c r="O46" s="24"/>
      <c r="P46" s="24"/>
      <c r="Q46" s="24"/>
      <c r="R46" s="26"/>
      <c r="S46" s="26"/>
      <c r="T46" s="26"/>
      <c r="U46" s="24"/>
      <c r="V46" s="24"/>
      <c r="W46" s="24"/>
      <c r="X46" s="24"/>
      <c r="Y46" s="24"/>
      <c r="Z46" s="24"/>
      <c r="AA46" s="24"/>
    </row>
    <row r="47" spans="1:27" ht="30" customHeight="1" x14ac:dyDescent="0.25">
      <c r="A47" s="69"/>
      <c r="B47" s="39">
        <v>44</v>
      </c>
      <c r="C47" s="66"/>
      <c r="D47" s="36" t="s">
        <v>163</v>
      </c>
      <c r="E47" s="43" t="s">
        <v>9</v>
      </c>
      <c r="F47" s="44" t="s">
        <v>31</v>
      </c>
      <c r="G47" s="39" t="s">
        <v>164</v>
      </c>
      <c r="H47" s="39" t="s">
        <v>9</v>
      </c>
      <c r="I47" s="39" t="s">
        <v>10</v>
      </c>
      <c r="J47" s="38">
        <v>1424</v>
      </c>
      <c r="K47" s="29">
        <f>0</f>
        <v>0</v>
      </c>
      <c r="L47" s="28">
        <f t="shared" si="0"/>
        <v>0</v>
      </c>
      <c r="M47" s="27" t="str">
        <f t="shared" si="1"/>
        <v>OK</v>
      </c>
      <c r="N47" s="24"/>
      <c r="O47" s="24"/>
      <c r="P47" s="24"/>
      <c r="Q47" s="24"/>
      <c r="R47" s="26"/>
      <c r="S47" s="26"/>
      <c r="T47" s="26"/>
      <c r="U47" s="24"/>
      <c r="V47" s="24"/>
      <c r="W47" s="24"/>
      <c r="X47" s="24"/>
      <c r="Y47" s="24"/>
      <c r="Z47" s="24"/>
      <c r="AA47" s="24"/>
    </row>
    <row r="48" spans="1:27" ht="30" customHeight="1" x14ac:dyDescent="0.25">
      <c r="A48" s="70"/>
      <c r="B48" s="39">
        <v>45</v>
      </c>
      <c r="C48" s="67"/>
      <c r="D48" s="36" t="s">
        <v>165</v>
      </c>
      <c r="E48" s="43" t="s">
        <v>9</v>
      </c>
      <c r="F48" s="45" t="s">
        <v>31</v>
      </c>
      <c r="G48" s="39" t="s">
        <v>32</v>
      </c>
      <c r="H48" s="39" t="s">
        <v>9</v>
      </c>
      <c r="I48" s="39" t="s">
        <v>10</v>
      </c>
      <c r="J48" s="38">
        <v>2503.0100000000002</v>
      </c>
      <c r="K48" s="29">
        <f>0</f>
        <v>0</v>
      </c>
      <c r="L48" s="28">
        <f t="shared" si="0"/>
        <v>0</v>
      </c>
      <c r="M48" s="27" t="str">
        <f t="shared" si="1"/>
        <v>OK</v>
      </c>
      <c r="N48" s="24"/>
      <c r="O48" s="24"/>
      <c r="P48" s="24"/>
      <c r="Q48" s="24"/>
      <c r="R48" s="26"/>
      <c r="S48" s="26"/>
      <c r="T48" s="26"/>
      <c r="U48" s="24"/>
      <c r="V48" s="24"/>
      <c r="W48" s="24"/>
      <c r="X48" s="24"/>
      <c r="Y48" s="24"/>
      <c r="Z48" s="24"/>
      <c r="AA48" s="24"/>
    </row>
    <row r="49" spans="1:27" ht="30" customHeight="1" x14ac:dyDescent="0.25">
      <c r="A49" s="78" t="s">
        <v>166</v>
      </c>
      <c r="B49" s="46">
        <v>46</v>
      </c>
      <c r="C49" s="75" t="s">
        <v>36</v>
      </c>
      <c r="D49" s="48" t="s">
        <v>30</v>
      </c>
      <c r="E49" s="50" t="s">
        <v>9</v>
      </c>
      <c r="F49" s="52" t="s">
        <v>31</v>
      </c>
      <c r="G49" s="46" t="s">
        <v>32</v>
      </c>
      <c r="H49" s="46" t="s">
        <v>9</v>
      </c>
      <c r="I49" s="46" t="s">
        <v>10</v>
      </c>
      <c r="J49" s="49">
        <v>80</v>
      </c>
      <c r="K49" s="29">
        <f>2</f>
        <v>2</v>
      </c>
      <c r="L49" s="28">
        <f t="shared" si="0"/>
        <v>2</v>
      </c>
      <c r="M49" s="27" t="str">
        <f t="shared" si="1"/>
        <v>OK</v>
      </c>
      <c r="N49" s="24"/>
      <c r="O49" s="24"/>
      <c r="P49" s="24"/>
      <c r="Q49" s="24"/>
      <c r="R49" s="26"/>
      <c r="S49" s="26"/>
      <c r="T49" s="26"/>
      <c r="U49" s="24"/>
      <c r="V49" s="24"/>
      <c r="W49" s="24"/>
      <c r="X49" s="24"/>
      <c r="Y49" s="24"/>
      <c r="Z49" s="24"/>
      <c r="AA49" s="24"/>
    </row>
    <row r="50" spans="1:27" ht="30" customHeight="1" x14ac:dyDescent="0.25">
      <c r="A50" s="79"/>
      <c r="B50" s="46">
        <v>47</v>
      </c>
      <c r="C50" s="76"/>
      <c r="D50" s="48" t="s">
        <v>8</v>
      </c>
      <c r="E50" s="50" t="s">
        <v>9</v>
      </c>
      <c r="F50" s="52" t="s">
        <v>31</v>
      </c>
      <c r="G50" s="46" t="s">
        <v>32</v>
      </c>
      <c r="H50" s="46" t="s">
        <v>9</v>
      </c>
      <c r="I50" s="46" t="s">
        <v>10</v>
      </c>
      <c r="J50" s="49">
        <v>550</v>
      </c>
      <c r="K50" s="29">
        <f>65</f>
        <v>65</v>
      </c>
      <c r="L50" s="28">
        <f t="shared" si="0"/>
        <v>65</v>
      </c>
      <c r="M50" s="27" t="str">
        <f t="shared" si="1"/>
        <v>OK</v>
      </c>
      <c r="N50" s="24"/>
      <c r="O50" s="24"/>
      <c r="P50" s="24"/>
      <c r="Q50" s="24"/>
      <c r="R50" s="26"/>
      <c r="S50" s="26"/>
      <c r="T50" s="26"/>
      <c r="U50" s="24"/>
      <c r="V50" s="24"/>
      <c r="W50" s="24"/>
      <c r="X50" s="24"/>
      <c r="Y50" s="24"/>
      <c r="Z50" s="24"/>
      <c r="AA50" s="24"/>
    </row>
    <row r="51" spans="1:27" ht="30" customHeight="1" x14ac:dyDescent="0.25">
      <c r="A51" s="79"/>
      <c r="B51" s="46">
        <v>48</v>
      </c>
      <c r="C51" s="76"/>
      <c r="D51" s="48" t="s">
        <v>11</v>
      </c>
      <c r="E51" s="50" t="s">
        <v>9</v>
      </c>
      <c r="F51" s="52" t="s">
        <v>31</v>
      </c>
      <c r="G51" s="46" t="s">
        <v>32</v>
      </c>
      <c r="H51" s="46" t="s">
        <v>9</v>
      </c>
      <c r="I51" s="46" t="s">
        <v>10</v>
      </c>
      <c r="J51" s="49">
        <v>850</v>
      </c>
      <c r="K51" s="29">
        <f>30</f>
        <v>30</v>
      </c>
      <c r="L51" s="28">
        <f t="shared" si="0"/>
        <v>30</v>
      </c>
      <c r="M51" s="27" t="str">
        <f t="shared" si="1"/>
        <v>OK</v>
      </c>
      <c r="N51" s="24"/>
      <c r="O51" s="24"/>
      <c r="P51" s="24"/>
      <c r="Q51" s="24"/>
      <c r="R51" s="26"/>
      <c r="S51" s="26"/>
      <c r="T51" s="26"/>
      <c r="U51" s="24"/>
      <c r="V51" s="24"/>
      <c r="W51" s="24"/>
      <c r="X51" s="24"/>
      <c r="Y51" s="24"/>
      <c r="Z51" s="24"/>
      <c r="AA51" s="24"/>
    </row>
    <row r="52" spans="1:27" ht="30" customHeight="1" x14ac:dyDescent="0.25">
      <c r="A52" s="79"/>
      <c r="B52" s="46">
        <v>49</v>
      </c>
      <c r="C52" s="76"/>
      <c r="D52" s="48" t="s">
        <v>12</v>
      </c>
      <c r="E52" s="50" t="s">
        <v>9</v>
      </c>
      <c r="F52" s="52" t="s">
        <v>31</v>
      </c>
      <c r="G52" s="46" t="s">
        <v>32</v>
      </c>
      <c r="H52" s="46" t="s">
        <v>9</v>
      </c>
      <c r="I52" s="46" t="s">
        <v>10</v>
      </c>
      <c r="J52" s="49">
        <v>800</v>
      </c>
      <c r="K52" s="29">
        <f>15</f>
        <v>15</v>
      </c>
      <c r="L52" s="28">
        <f t="shared" si="0"/>
        <v>15</v>
      </c>
      <c r="M52" s="27" t="str">
        <f t="shared" si="1"/>
        <v>OK</v>
      </c>
      <c r="N52" s="24"/>
      <c r="O52" s="24"/>
      <c r="P52" s="24"/>
      <c r="Q52" s="24"/>
      <c r="R52" s="26"/>
      <c r="S52" s="26"/>
      <c r="T52" s="26"/>
      <c r="U52" s="24"/>
      <c r="V52" s="24"/>
      <c r="W52" s="24"/>
      <c r="X52" s="24"/>
      <c r="Y52" s="24"/>
      <c r="Z52" s="24"/>
      <c r="AA52" s="24"/>
    </row>
    <row r="53" spans="1:27" ht="30" customHeight="1" x14ac:dyDescent="0.25">
      <c r="A53" s="79"/>
      <c r="B53" s="46">
        <v>50</v>
      </c>
      <c r="C53" s="76"/>
      <c r="D53" s="48" t="s">
        <v>13</v>
      </c>
      <c r="E53" s="50" t="s">
        <v>9</v>
      </c>
      <c r="F53" s="52" t="s">
        <v>31</v>
      </c>
      <c r="G53" s="46" t="s">
        <v>32</v>
      </c>
      <c r="H53" s="46" t="s">
        <v>37</v>
      </c>
      <c r="I53" s="46" t="s">
        <v>10</v>
      </c>
      <c r="J53" s="49">
        <v>50</v>
      </c>
      <c r="K53" s="29">
        <f>30</f>
        <v>30</v>
      </c>
      <c r="L53" s="28">
        <f t="shared" si="0"/>
        <v>30</v>
      </c>
      <c r="M53" s="27" t="str">
        <f t="shared" si="1"/>
        <v>OK</v>
      </c>
      <c r="N53" s="24"/>
      <c r="O53" s="24"/>
      <c r="P53" s="24"/>
      <c r="Q53" s="24"/>
      <c r="R53" s="26"/>
      <c r="S53" s="26"/>
      <c r="T53" s="26"/>
      <c r="U53" s="24"/>
      <c r="V53" s="24"/>
      <c r="W53" s="24"/>
      <c r="X53" s="24"/>
      <c r="Y53" s="24"/>
      <c r="Z53" s="24"/>
      <c r="AA53" s="24"/>
    </row>
    <row r="54" spans="1:27" ht="30" customHeight="1" x14ac:dyDescent="0.25">
      <c r="A54" s="79"/>
      <c r="B54" s="46">
        <v>51</v>
      </c>
      <c r="C54" s="76"/>
      <c r="D54" s="48" t="s">
        <v>161</v>
      </c>
      <c r="E54" s="50" t="s">
        <v>9</v>
      </c>
      <c r="F54" s="52" t="s">
        <v>31</v>
      </c>
      <c r="G54" s="46" t="s">
        <v>32</v>
      </c>
      <c r="H54" s="46" t="s">
        <v>37</v>
      </c>
      <c r="I54" s="46" t="s">
        <v>10</v>
      </c>
      <c r="J54" s="49">
        <v>50</v>
      </c>
      <c r="K54" s="29">
        <f>30</f>
        <v>30</v>
      </c>
      <c r="L54" s="28">
        <f t="shared" si="0"/>
        <v>30</v>
      </c>
      <c r="M54" s="27" t="str">
        <f t="shared" si="1"/>
        <v>OK</v>
      </c>
      <c r="N54" s="24"/>
      <c r="O54" s="24"/>
      <c r="P54" s="24"/>
      <c r="Q54" s="24"/>
      <c r="R54" s="26"/>
      <c r="S54" s="26"/>
      <c r="T54" s="26"/>
      <c r="U54" s="24"/>
      <c r="V54" s="24"/>
      <c r="W54" s="24"/>
      <c r="X54" s="24"/>
      <c r="Y54" s="24"/>
      <c r="Z54" s="24"/>
      <c r="AA54" s="24"/>
    </row>
    <row r="55" spans="1:27" ht="30" customHeight="1" x14ac:dyDescent="0.25">
      <c r="A55" s="79"/>
      <c r="B55" s="46">
        <v>52</v>
      </c>
      <c r="C55" s="76"/>
      <c r="D55" s="48" t="s">
        <v>14</v>
      </c>
      <c r="E55" s="50" t="s">
        <v>9</v>
      </c>
      <c r="F55" s="52" t="s">
        <v>31</v>
      </c>
      <c r="G55" s="46" t="s">
        <v>32</v>
      </c>
      <c r="H55" s="46" t="s">
        <v>37</v>
      </c>
      <c r="I55" s="46" t="s">
        <v>10</v>
      </c>
      <c r="J55" s="49">
        <v>50</v>
      </c>
      <c r="K55" s="29">
        <f>30</f>
        <v>30</v>
      </c>
      <c r="L55" s="28">
        <f t="shared" si="0"/>
        <v>30</v>
      </c>
      <c r="M55" s="27" t="str">
        <f t="shared" si="1"/>
        <v>OK</v>
      </c>
      <c r="N55" s="24"/>
      <c r="O55" s="24"/>
      <c r="P55" s="24"/>
      <c r="Q55" s="24"/>
      <c r="R55" s="26"/>
      <c r="S55" s="26"/>
      <c r="T55" s="26"/>
      <c r="U55" s="24"/>
      <c r="V55" s="24"/>
      <c r="W55" s="24"/>
      <c r="X55" s="24"/>
      <c r="Y55" s="24"/>
      <c r="Z55" s="24"/>
      <c r="AA55" s="24"/>
    </row>
    <row r="56" spans="1:27" ht="30" customHeight="1" x14ac:dyDescent="0.25">
      <c r="A56" s="79"/>
      <c r="B56" s="46">
        <v>53</v>
      </c>
      <c r="C56" s="76"/>
      <c r="D56" s="48" t="s">
        <v>162</v>
      </c>
      <c r="E56" s="50" t="s">
        <v>9</v>
      </c>
      <c r="F56" s="52" t="s">
        <v>31</v>
      </c>
      <c r="G56" s="46" t="s">
        <v>32</v>
      </c>
      <c r="H56" s="46" t="s">
        <v>9</v>
      </c>
      <c r="I56" s="46" t="s">
        <v>10</v>
      </c>
      <c r="J56" s="49">
        <v>50</v>
      </c>
      <c r="K56" s="29">
        <f>35</f>
        <v>35</v>
      </c>
      <c r="L56" s="28">
        <f t="shared" si="0"/>
        <v>35</v>
      </c>
      <c r="M56" s="27" t="str">
        <f t="shared" si="1"/>
        <v>OK</v>
      </c>
      <c r="N56" s="24"/>
      <c r="O56" s="24"/>
      <c r="P56" s="24"/>
      <c r="Q56" s="24"/>
      <c r="R56" s="26"/>
      <c r="S56" s="26"/>
      <c r="T56" s="26"/>
      <c r="U56" s="24"/>
      <c r="V56" s="24"/>
      <c r="W56" s="24"/>
      <c r="X56" s="24"/>
      <c r="Y56" s="24"/>
      <c r="Z56" s="24"/>
      <c r="AA56" s="24"/>
    </row>
    <row r="57" spans="1:27" ht="30" customHeight="1" x14ac:dyDescent="0.25">
      <c r="A57" s="79"/>
      <c r="B57" s="46">
        <v>54</v>
      </c>
      <c r="C57" s="76"/>
      <c r="D57" s="48" t="s">
        <v>33</v>
      </c>
      <c r="E57" s="50" t="s">
        <v>9</v>
      </c>
      <c r="F57" s="52" t="s">
        <v>31</v>
      </c>
      <c r="G57" s="46" t="s">
        <v>32</v>
      </c>
      <c r="H57" s="46" t="s">
        <v>9</v>
      </c>
      <c r="I57" s="46" t="s">
        <v>10</v>
      </c>
      <c r="J57" s="49">
        <v>80</v>
      </c>
      <c r="K57" s="29">
        <f>5</f>
        <v>5</v>
      </c>
      <c r="L57" s="28">
        <f t="shared" si="0"/>
        <v>5</v>
      </c>
      <c r="M57" s="27" t="str">
        <f t="shared" si="1"/>
        <v>OK</v>
      </c>
      <c r="N57" s="24"/>
      <c r="O57" s="24"/>
      <c r="P57" s="24"/>
      <c r="Q57" s="24"/>
      <c r="R57" s="26"/>
      <c r="S57" s="26"/>
      <c r="T57" s="26"/>
      <c r="U57" s="24"/>
      <c r="V57" s="24"/>
      <c r="W57" s="24"/>
      <c r="X57" s="24"/>
      <c r="Y57" s="24"/>
      <c r="Z57" s="24"/>
      <c r="AA57" s="24"/>
    </row>
    <row r="58" spans="1:27" ht="30" customHeight="1" x14ac:dyDescent="0.25">
      <c r="A58" s="79"/>
      <c r="B58" s="46">
        <v>55</v>
      </c>
      <c r="C58" s="76"/>
      <c r="D58" s="48" t="s">
        <v>167</v>
      </c>
      <c r="E58" s="50" t="s">
        <v>9</v>
      </c>
      <c r="F58" s="52" t="s">
        <v>31</v>
      </c>
      <c r="G58" s="46" t="s">
        <v>164</v>
      </c>
      <c r="H58" s="46" t="s">
        <v>9</v>
      </c>
      <c r="I58" s="46" t="s">
        <v>10</v>
      </c>
      <c r="J58" s="49">
        <v>1114</v>
      </c>
      <c r="K58" s="29">
        <f>10</f>
        <v>10</v>
      </c>
      <c r="L58" s="28">
        <f t="shared" si="0"/>
        <v>10</v>
      </c>
      <c r="M58" s="27" t="str">
        <f t="shared" si="1"/>
        <v>OK</v>
      </c>
      <c r="N58" s="24"/>
      <c r="O58" s="24"/>
      <c r="P58" s="24"/>
      <c r="Q58" s="24"/>
      <c r="R58" s="26"/>
      <c r="S58" s="26"/>
      <c r="T58" s="26"/>
      <c r="U58" s="24"/>
      <c r="V58" s="24"/>
      <c r="W58" s="24"/>
      <c r="X58" s="24"/>
      <c r="Y58" s="24"/>
      <c r="Z58" s="24"/>
      <c r="AA58" s="24"/>
    </row>
    <row r="59" spans="1:27" ht="30" customHeight="1" x14ac:dyDescent="0.25">
      <c r="A59" s="80"/>
      <c r="B59" s="46">
        <v>56</v>
      </c>
      <c r="C59" s="77"/>
      <c r="D59" s="48" t="s">
        <v>165</v>
      </c>
      <c r="E59" s="50" t="s">
        <v>9</v>
      </c>
      <c r="F59" s="52" t="s">
        <v>31</v>
      </c>
      <c r="G59" s="46" t="s">
        <v>32</v>
      </c>
      <c r="H59" s="46" t="s">
        <v>9</v>
      </c>
      <c r="I59" s="46" t="s">
        <v>10</v>
      </c>
      <c r="J59" s="49">
        <v>2000</v>
      </c>
      <c r="K59" s="29">
        <f>10</f>
        <v>10</v>
      </c>
      <c r="L59" s="28">
        <f t="shared" si="0"/>
        <v>10</v>
      </c>
      <c r="M59" s="27" t="str">
        <f t="shared" si="1"/>
        <v>OK</v>
      </c>
      <c r="N59" s="24"/>
      <c r="O59" s="24"/>
      <c r="P59" s="24"/>
      <c r="Q59" s="24"/>
      <c r="R59" s="26"/>
      <c r="S59" s="26"/>
      <c r="T59" s="26"/>
      <c r="U59" s="24"/>
      <c r="V59" s="24"/>
      <c r="W59" s="24"/>
      <c r="X59" s="24"/>
      <c r="Y59" s="24"/>
      <c r="Z59" s="24"/>
      <c r="AA59" s="24"/>
    </row>
    <row r="60" spans="1:27" ht="30" customHeight="1" x14ac:dyDescent="0.25">
      <c r="A60" s="68" t="s">
        <v>168</v>
      </c>
      <c r="B60" s="39">
        <v>57</v>
      </c>
      <c r="C60" s="65" t="s">
        <v>36</v>
      </c>
      <c r="D60" s="36" t="s">
        <v>30</v>
      </c>
      <c r="E60" s="43" t="s">
        <v>9</v>
      </c>
      <c r="F60" s="45" t="s">
        <v>31</v>
      </c>
      <c r="G60" s="39" t="s">
        <v>32</v>
      </c>
      <c r="H60" s="39" t="s">
        <v>9</v>
      </c>
      <c r="I60" s="39" t="s">
        <v>10</v>
      </c>
      <c r="J60" s="38">
        <v>250.5</v>
      </c>
      <c r="K60" s="29">
        <f>0</f>
        <v>0</v>
      </c>
      <c r="L60" s="28">
        <f t="shared" si="0"/>
        <v>0</v>
      </c>
      <c r="M60" s="27" t="str">
        <f t="shared" si="1"/>
        <v>OK</v>
      </c>
      <c r="N60" s="24"/>
      <c r="O60" s="24"/>
      <c r="P60" s="24"/>
      <c r="Q60" s="24"/>
      <c r="R60" s="26"/>
      <c r="S60" s="26"/>
      <c r="T60" s="26"/>
      <c r="U60" s="24"/>
      <c r="V60" s="24"/>
      <c r="W60" s="24"/>
      <c r="X60" s="24"/>
      <c r="Y60" s="24"/>
      <c r="Z60" s="24"/>
      <c r="AA60" s="24"/>
    </row>
    <row r="61" spans="1:27" ht="30" customHeight="1" x14ac:dyDescent="0.25">
      <c r="A61" s="69"/>
      <c r="B61" s="39">
        <v>58</v>
      </c>
      <c r="C61" s="66"/>
      <c r="D61" s="36" t="s">
        <v>8</v>
      </c>
      <c r="E61" s="43" t="s">
        <v>9</v>
      </c>
      <c r="F61" s="45" t="s">
        <v>31</v>
      </c>
      <c r="G61" s="39" t="s">
        <v>32</v>
      </c>
      <c r="H61" s="39" t="s">
        <v>9</v>
      </c>
      <c r="I61" s="39" t="s">
        <v>10</v>
      </c>
      <c r="J61" s="38">
        <v>1000</v>
      </c>
      <c r="K61" s="29">
        <f>0</f>
        <v>0</v>
      </c>
      <c r="L61" s="28">
        <f t="shared" si="0"/>
        <v>0</v>
      </c>
      <c r="M61" s="27" t="str">
        <f t="shared" si="1"/>
        <v>OK</v>
      </c>
      <c r="N61" s="24"/>
      <c r="O61" s="24"/>
      <c r="P61" s="24"/>
      <c r="Q61" s="24"/>
      <c r="R61" s="26"/>
      <c r="S61" s="26"/>
      <c r="T61" s="26"/>
      <c r="U61" s="24"/>
      <c r="V61" s="24"/>
      <c r="W61" s="24"/>
      <c r="X61" s="24"/>
      <c r="Y61" s="24"/>
      <c r="Z61" s="24"/>
      <c r="AA61" s="24"/>
    </row>
    <row r="62" spans="1:27" ht="30" customHeight="1" x14ac:dyDescent="0.25">
      <c r="A62" s="69"/>
      <c r="B62" s="39">
        <v>59</v>
      </c>
      <c r="C62" s="66"/>
      <c r="D62" s="36" t="s">
        <v>11</v>
      </c>
      <c r="E62" s="43" t="s">
        <v>9</v>
      </c>
      <c r="F62" s="45" t="s">
        <v>31</v>
      </c>
      <c r="G62" s="39" t="s">
        <v>32</v>
      </c>
      <c r="H62" s="39" t="s">
        <v>9</v>
      </c>
      <c r="I62" s="39" t="s">
        <v>10</v>
      </c>
      <c r="J62" s="38">
        <v>1500</v>
      </c>
      <c r="K62" s="29">
        <f>0</f>
        <v>0</v>
      </c>
      <c r="L62" s="28">
        <f t="shared" si="0"/>
        <v>0</v>
      </c>
      <c r="M62" s="27" t="str">
        <f t="shared" si="1"/>
        <v>OK</v>
      </c>
      <c r="N62" s="24"/>
      <c r="O62" s="24"/>
      <c r="P62" s="24"/>
      <c r="Q62" s="24"/>
      <c r="R62" s="26"/>
      <c r="S62" s="26"/>
      <c r="T62" s="26"/>
      <c r="U62" s="24"/>
      <c r="V62" s="24"/>
      <c r="W62" s="24"/>
      <c r="X62" s="24"/>
      <c r="Y62" s="24"/>
      <c r="Z62" s="24"/>
      <c r="AA62" s="24"/>
    </row>
    <row r="63" spans="1:27" ht="30" customHeight="1" x14ac:dyDescent="0.25">
      <c r="A63" s="69"/>
      <c r="B63" s="39">
        <v>60</v>
      </c>
      <c r="C63" s="66"/>
      <c r="D63" s="36" t="s">
        <v>12</v>
      </c>
      <c r="E63" s="43" t="s">
        <v>9</v>
      </c>
      <c r="F63" s="45" t="s">
        <v>31</v>
      </c>
      <c r="G63" s="39" t="s">
        <v>32</v>
      </c>
      <c r="H63" s="39" t="s">
        <v>9</v>
      </c>
      <c r="I63" s="39" t="s">
        <v>10</v>
      </c>
      <c r="J63" s="38">
        <v>1731</v>
      </c>
      <c r="K63" s="29">
        <f>0</f>
        <v>0</v>
      </c>
      <c r="L63" s="28">
        <f t="shared" si="0"/>
        <v>0</v>
      </c>
      <c r="M63" s="27" t="str">
        <f t="shared" si="1"/>
        <v>OK</v>
      </c>
      <c r="N63" s="24"/>
      <c r="O63" s="24"/>
      <c r="P63" s="24"/>
      <c r="Q63" s="24"/>
      <c r="R63" s="26"/>
      <c r="S63" s="26"/>
      <c r="T63" s="26"/>
      <c r="U63" s="24"/>
      <c r="V63" s="24"/>
      <c r="W63" s="24"/>
      <c r="X63" s="24"/>
      <c r="Y63" s="24"/>
      <c r="Z63" s="24"/>
      <c r="AA63" s="24"/>
    </row>
    <row r="64" spans="1:27" ht="30" customHeight="1" x14ac:dyDescent="0.25">
      <c r="A64" s="69"/>
      <c r="B64" s="39">
        <v>61</v>
      </c>
      <c r="C64" s="66"/>
      <c r="D64" s="36" t="s">
        <v>13</v>
      </c>
      <c r="E64" s="43" t="s">
        <v>9</v>
      </c>
      <c r="F64" s="45" t="s">
        <v>31</v>
      </c>
      <c r="G64" s="39" t="s">
        <v>32</v>
      </c>
      <c r="H64" s="39" t="s">
        <v>37</v>
      </c>
      <c r="I64" s="39" t="s">
        <v>10</v>
      </c>
      <c r="J64" s="38">
        <v>160</v>
      </c>
      <c r="K64" s="29">
        <f>0</f>
        <v>0</v>
      </c>
      <c r="L64" s="28">
        <f t="shared" si="0"/>
        <v>0</v>
      </c>
      <c r="M64" s="27" t="str">
        <f t="shared" si="1"/>
        <v>OK</v>
      </c>
      <c r="N64" s="24"/>
      <c r="O64" s="24"/>
      <c r="P64" s="24"/>
      <c r="Q64" s="24"/>
      <c r="R64" s="26"/>
      <c r="S64" s="26"/>
      <c r="T64" s="26"/>
      <c r="U64" s="24"/>
      <c r="V64" s="24"/>
      <c r="W64" s="24"/>
      <c r="X64" s="24"/>
      <c r="Y64" s="24"/>
      <c r="Z64" s="24"/>
      <c r="AA64" s="24"/>
    </row>
    <row r="65" spans="1:27" ht="30" customHeight="1" x14ac:dyDescent="0.25">
      <c r="A65" s="69"/>
      <c r="B65" s="39">
        <v>62</v>
      </c>
      <c r="C65" s="66"/>
      <c r="D65" s="36" t="s">
        <v>161</v>
      </c>
      <c r="E65" s="43" t="s">
        <v>9</v>
      </c>
      <c r="F65" s="45" t="s">
        <v>31</v>
      </c>
      <c r="G65" s="39" t="s">
        <v>32</v>
      </c>
      <c r="H65" s="39" t="s">
        <v>37</v>
      </c>
      <c r="I65" s="39" t="s">
        <v>10</v>
      </c>
      <c r="J65" s="38">
        <v>135</v>
      </c>
      <c r="K65" s="29">
        <f>0</f>
        <v>0</v>
      </c>
      <c r="L65" s="28">
        <f t="shared" si="0"/>
        <v>0</v>
      </c>
      <c r="M65" s="27" t="str">
        <f t="shared" si="1"/>
        <v>OK</v>
      </c>
      <c r="N65" s="24"/>
      <c r="O65" s="24"/>
      <c r="P65" s="24"/>
      <c r="Q65" s="24"/>
      <c r="R65" s="26"/>
      <c r="S65" s="26"/>
      <c r="T65" s="26"/>
      <c r="U65" s="24"/>
      <c r="V65" s="24"/>
      <c r="W65" s="24"/>
      <c r="X65" s="24"/>
      <c r="Y65" s="24"/>
      <c r="Z65" s="24"/>
      <c r="AA65" s="24"/>
    </row>
    <row r="66" spans="1:27" ht="30" customHeight="1" x14ac:dyDescent="0.25">
      <c r="A66" s="69"/>
      <c r="B66" s="39">
        <v>63</v>
      </c>
      <c r="C66" s="66"/>
      <c r="D66" s="36" t="s">
        <v>14</v>
      </c>
      <c r="E66" s="43" t="s">
        <v>9</v>
      </c>
      <c r="F66" s="45" t="s">
        <v>31</v>
      </c>
      <c r="G66" s="39" t="s">
        <v>32</v>
      </c>
      <c r="H66" s="39" t="s">
        <v>37</v>
      </c>
      <c r="I66" s="39" t="s">
        <v>10</v>
      </c>
      <c r="J66" s="38">
        <v>135</v>
      </c>
      <c r="K66" s="29">
        <f>0</f>
        <v>0</v>
      </c>
      <c r="L66" s="28">
        <f t="shared" si="0"/>
        <v>0</v>
      </c>
      <c r="M66" s="27" t="str">
        <f t="shared" si="1"/>
        <v>OK</v>
      </c>
      <c r="N66" s="24"/>
      <c r="O66" s="24"/>
      <c r="P66" s="24"/>
      <c r="Q66" s="24"/>
      <c r="R66" s="26"/>
      <c r="S66" s="26"/>
      <c r="T66" s="26"/>
      <c r="U66" s="24"/>
      <c r="V66" s="24"/>
      <c r="W66" s="24"/>
      <c r="X66" s="24"/>
      <c r="Y66" s="24"/>
      <c r="Z66" s="24"/>
      <c r="AA66" s="24"/>
    </row>
    <row r="67" spans="1:27" ht="30" customHeight="1" x14ac:dyDescent="0.25">
      <c r="A67" s="69"/>
      <c r="B67" s="39">
        <v>64</v>
      </c>
      <c r="C67" s="66"/>
      <c r="D67" s="36" t="s">
        <v>162</v>
      </c>
      <c r="E67" s="43" t="s">
        <v>9</v>
      </c>
      <c r="F67" s="45" t="s">
        <v>31</v>
      </c>
      <c r="G67" s="39" t="s">
        <v>32</v>
      </c>
      <c r="H67" s="39" t="s">
        <v>9</v>
      </c>
      <c r="I67" s="39" t="s">
        <v>10</v>
      </c>
      <c r="J67" s="38">
        <v>365</v>
      </c>
      <c r="K67" s="29">
        <f>0</f>
        <v>0</v>
      </c>
      <c r="L67" s="28">
        <f t="shared" si="0"/>
        <v>0</v>
      </c>
      <c r="M67" s="27" t="str">
        <f t="shared" si="1"/>
        <v>OK</v>
      </c>
      <c r="N67" s="24"/>
      <c r="O67" s="24"/>
      <c r="P67" s="24"/>
      <c r="Q67" s="24"/>
      <c r="R67" s="26"/>
      <c r="S67" s="26"/>
      <c r="T67" s="26"/>
      <c r="U67" s="24"/>
      <c r="V67" s="24"/>
      <c r="W67" s="24"/>
      <c r="X67" s="24"/>
      <c r="Y67" s="24"/>
      <c r="Z67" s="24"/>
      <c r="AA67" s="24"/>
    </row>
    <row r="68" spans="1:27" ht="30" customHeight="1" x14ac:dyDescent="0.25">
      <c r="A68" s="70"/>
      <c r="B68" s="39">
        <v>65</v>
      </c>
      <c r="C68" s="67"/>
      <c r="D68" s="36" t="s">
        <v>33</v>
      </c>
      <c r="E68" s="43" t="s">
        <v>9</v>
      </c>
      <c r="F68" s="45" t="s">
        <v>31</v>
      </c>
      <c r="G68" s="39" t="s">
        <v>32</v>
      </c>
      <c r="H68" s="39" t="s">
        <v>9</v>
      </c>
      <c r="I68" s="39" t="s">
        <v>10</v>
      </c>
      <c r="J68" s="38">
        <v>100</v>
      </c>
      <c r="K68" s="29">
        <f>0</f>
        <v>0</v>
      </c>
      <c r="L68" s="28">
        <f t="shared" si="0"/>
        <v>0</v>
      </c>
      <c r="M68" s="27" t="str">
        <f t="shared" si="1"/>
        <v>OK</v>
      </c>
      <c r="N68" s="24"/>
      <c r="O68" s="24"/>
      <c r="P68" s="24"/>
      <c r="Q68" s="24"/>
      <c r="R68" s="26"/>
      <c r="S68" s="26"/>
      <c r="T68" s="26"/>
      <c r="U68" s="24"/>
      <c r="V68" s="24"/>
      <c r="W68" s="24"/>
      <c r="X68" s="24"/>
      <c r="Y68" s="24"/>
      <c r="Z68" s="24"/>
      <c r="AA68" s="24"/>
    </row>
    <row r="69" spans="1:27" ht="30" customHeight="1" x14ac:dyDescent="0.25">
      <c r="A69" s="78" t="s">
        <v>169</v>
      </c>
      <c r="B69" s="46">
        <v>66</v>
      </c>
      <c r="C69" s="75" t="s">
        <v>97</v>
      </c>
      <c r="D69" s="48" t="s">
        <v>30</v>
      </c>
      <c r="E69" s="50" t="s">
        <v>9</v>
      </c>
      <c r="F69" s="52" t="s">
        <v>31</v>
      </c>
      <c r="G69" s="46" t="s">
        <v>32</v>
      </c>
      <c r="H69" s="46" t="s">
        <v>9</v>
      </c>
      <c r="I69" s="46" t="s">
        <v>10</v>
      </c>
      <c r="J69" s="49">
        <v>140</v>
      </c>
      <c r="K69" s="29">
        <f>0</f>
        <v>0</v>
      </c>
      <c r="L69" s="28">
        <f t="shared" ref="L69:L81" si="2">K69-SUM(N69:AA69)</f>
        <v>0</v>
      </c>
      <c r="M69" s="27" t="str">
        <f t="shared" ref="M69:M81" si="3">IF(L69&lt;0,"ATENÇÃO","OK")</f>
        <v>OK</v>
      </c>
      <c r="N69" s="24"/>
      <c r="O69" s="24"/>
      <c r="P69" s="24"/>
      <c r="Q69" s="24"/>
      <c r="R69" s="26"/>
      <c r="S69" s="26"/>
      <c r="T69" s="26"/>
      <c r="U69" s="24"/>
      <c r="V69" s="24"/>
      <c r="W69" s="24"/>
      <c r="X69" s="24"/>
      <c r="Y69" s="24"/>
      <c r="Z69" s="24"/>
      <c r="AA69" s="24"/>
    </row>
    <row r="70" spans="1:27" ht="30" customHeight="1" x14ac:dyDescent="0.25">
      <c r="A70" s="79"/>
      <c r="B70" s="46">
        <v>67</v>
      </c>
      <c r="C70" s="76"/>
      <c r="D70" s="48" t="s">
        <v>8</v>
      </c>
      <c r="E70" s="50" t="s">
        <v>9</v>
      </c>
      <c r="F70" s="52" t="s">
        <v>31</v>
      </c>
      <c r="G70" s="46" t="s">
        <v>32</v>
      </c>
      <c r="H70" s="46" t="s">
        <v>9</v>
      </c>
      <c r="I70" s="46" t="s">
        <v>10</v>
      </c>
      <c r="J70" s="49">
        <v>530</v>
      </c>
      <c r="K70" s="29">
        <f>0</f>
        <v>0</v>
      </c>
      <c r="L70" s="28">
        <f t="shared" si="2"/>
        <v>0</v>
      </c>
      <c r="M70" s="27" t="str">
        <f t="shared" si="3"/>
        <v>OK</v>
      </c>
      <c r="N70" s="24"/>
      <c r="O70" s="24"/>
      <c r="P70" s="24"/>
      <c r="Q70" s="24"/>
      <c r="R70" s="26"/>
      <c r="S70" s="26"/>
      <c r="T70" s="26"/>
      <c r="U70" s="24"/>
      <c r="V70" s="24"/>
      <c r="W70" s="24"/>
      <c r="X70" s="24"/>
      <c r="Y70" s="24"/>
      <c r="Z70" s="24"/>
      <c r="AA70" s="24"/>
    </row>
    <row r="71" spans="1:27" ht="30" customHeight="1" x14ac:dyDescent="0.25">
      <c r="A71" s="79"/>
      <c r="B71" s="46">
        <v>68</v>
      </c>
      <c r="C71" s="76"/>
      <c r="D71" s="48" t="s">
        <v>11</v>
      </c>
      <c r="E71" s="50" t="s">
        <v>9</v>
      </c>
      <c r="F71" s="52" t="s">
        <v>31</v>
      </c>
      <c r="G71" s="46" t="s">
        <v>32</v>
      </c>
      <c r="H71" s="46" t="s">
        <v>9</v>
      </c>
      <c r="I71" s="46" t="s">
        <v>10</v>
      </c>
      <c r="J71" s="49">
        <v>660</v>
      </c>
      <c r="K71" s="29">
        <f>0</f>
        <v>0</v>
      </c>
      <c r="L71" s="28">
        <f t="shared" si="2"/>
        <v>0</v>
      </c>
      <c r="M71" s="27" t="str">
        <f t="shared" si="3"/>
        <v>OK</v>
      </c>
      <c r="N71" s="24"/>
      <c r="O71" s="24"/>
      <c r="P71" s="24"/>
      <c r="Q71" s="24"/>
      <c r="R71" s="26"/>
      <c r="S71" s="26"/>
      <c r="T71" s="26"/>
      <c r="U71" s="24"/>
      <c r="V71" s="24"/>
      <c r="W71" s="24"/>
      <c r="X71" s="24"/>
      <c r="Y71" s="24"/>
      <c r="Z71" s="24"/>
      <c r="AA71" s="24"/>
    </row>
    <row r="72" spans="1:27" ht="30" customHeight="1" x14ac:dyDescent="0.25">
      <c r="A72" s="79"/>
      <c r="B72" s="46">
        <v>69</v>
      </c>
      <c r="C72" s="76"/>
      <c r="D72" s="48" t="s">
        <v>12</v>
      </c>
      <c r="E72" s="50" t="s">
        <v>9</v>
      </c>
      <c r="F72" s="52" t="s">
        <v>31</v>
      </c>
      <c r="G72" s="46" t="s">
        <v>32</v>
      </c>
      <c r="H72" s="46" t="s">
        <v>9</v>
      </c>
      <c r="I72" s="46" t="s">
        <v>10</v>
      </c>
      <c r="J72" s="49">
        <v>760</v>
      </c>
      <c r="K72" s="29">
        <f>0</f>
        <v>0</v>
      </c>
      <c r="L72" s="28">
        <f t="shared" si="2"/>
        <v>0</v>
      </c>
      <c r="M72" s="27" t="str">
        <f t="shared" si="3"/>
        <v>OK</v>
      </c>
      <c r="N72" s="24"/>
      <c r="O72" s="24"/>
      <c r="P72" s="24"/>
      <c r="Q72" s="24"/>
      <c r="R72" s="26"/>
      <c r="S72" s="26"/>
      <c r="T72" s="26"/>
      <c r="U72" s="24"/>
      <c r="V72" s="24"/>
      <c r="W72" s="24"/>
      <c r="X72" s="24"/>
      <c r="Y72" s="24"/>
      <c r="Z72" s="24"/>
      <c r="AA72" s="24"/>
    </row>
    <row r="73" spans="1:27" ht="30" customHeight="1" x14ac:dyDescent="0.25">
      <c r="A73" s="79"/>
      <c r="B73" s="46">
        <v>70</v>
      </c>
      <c r="C73" s="76"/>
      <c r="D73" s="48" t="s">
        <v>13</v>
      </c>
      <c r="E73" s="50" t="s">
        <v>9</v>
      </c>
      <c r="F73" s="52" t="s">
        <v>31</v>
      </c>
      <c r="G73" s="46" t="s">
        <v>32</v>
      </c>
      <c r="H73" s="46" t="s">
        <v>37</v>
      </c>
      <c r="I73" s="46" t="s">
        <v>10</v>
      </c>
      <c r="J73" s="49">
        <v>70</v>
      </c>
      <c r="K73" s="29">
        <f>0</f>
        <v>0</v>
      </c>
      <c r="L73" s="28">
        <f t="shared" si="2"/>
        <v>0</v>
      </c>
      <c r="M73" s="27" t="str">
        <f t="shared" si="3"/>
        <v>OK</v>
      </c>
      <c r="N73" s="24"/>
      <c r="O73" s="24"/>
      <c r="P73" s="24"/>
      <c r="Q73" s="24"/>
      <c r="R73" s="26"/>
      <c r="S73" s="26"/>
      <c r="T73" s="26"/>
      <c r="U73" s="24"/>
      <c r="V73" s="24"/>
      <c r="W73" s="24"/>
      <c r="X73" s="24"/>
      <c r="Y73" s="24"/>
      <c r="Z73" s="24"/>
      <c r="AA73" s="24"/>
    </row>
    <row r="74" spans="1:27" ht="30" customHeight="1" x14ac:dyDescent="0.25">
      <c r="A74" s="79"/>
      <c r="B74" s="46">
        <v>71</v>
      </c>
      <c r="C74" s="76"/>
      <c r="D74" s="48" t="s">
        <v>161</v>
      </c>
      <c r="E74" s="50" t="s">
        <v>9</v>
      </c>
      <c r="F74" s="52" t="s">
        <v>31</v>
      </c>
      <c r="G74" s="46" t="s">
        <v>32</v>
      </c>
      <c r="H74" s="46" t="s">
        <v>37</v>
      </c>
      <c r="I74" s="46" t="s">
        <v>10</v>
      </c>
      <c r="J74" s="49">
        <v>75</v>
      </c>
      <c r="K74" s="29">
        <f>0</f>
        <v>0</v>
      </c>
      <c r="L74" s="28">
        <f t="shared" si="2"/>
        <v>0</v>
      </c>
      <c r="M74" s="27" t="str">
        <f t="shared" si="3"/>
        <v>OK</v>
      </c>
      <c r="N74" s="24"/>
      <c r="O74" s="24"/>
      <c r="P74" s="24"/>
      <c r="Q74" s="24"/>
      <c r="R74" s="26"/>
      <c r="S74" s="26"/>
      <c r="T74" s="26"/>
      <c r="U74" s="24"/>
      <c r="V74" s="24"/>
      <c r="W74" s="24"/>
      <c r="X74" s="24"/>
      <c r="Y74" s="24"/>
      <c r="Z74" s="24"/>
      <c r="AA74" s="24"/>
    </row>
    <row r="75" spans="1:27" ht="30" customHeight="1" x14ac:dyDescent="0.25">
      <c r="A75" s="79"/>
      <c r="B75" s="46">
        <v>72</v>
      </c>
      <c r="C75" s="76"/>
      <c r="D75" s="48" t="s">
        <v>14</v>
      </c>
      <c r="E75" s="50" t="s">
        <v>9</v>
      </c>
      <c r="F75" s="52" t="s">
        <v>31</v>
      </c>
      <c r="G75" s="46" t="s">
        <v>32</v>
      </c>
      <c r="H75" s="46" t="s">
        <v>37</v>
      </c>
      <c r="I75" s="46" t="s">
        <v>10</v>
      </c>
      <c r="J75" s="49">
        <v>80</v>
      </c>
      <c r="K75" s="29">
        <f>0</f>
        <v>0</v>
      </c>
      <c r="L75" s="28">
        <f t="shared" si="2"/>
        <v>0</v>
      </c>
      <c r="M75" s="27" t="str">
        <f t="shared" si="3"/>
        <v>OK</v>
      </c>
      <c r="N75" s="24"/>
      <c r="O75" s="24"/>
      <c r="P75" s="24"/>
      <c r="Q75" s="24"/>
      <c r="R75" s="26"/>
      <c r="S75" s="26"/>
      <c r="T75" s="26"/>
      <c r="U75" s="24"/>
      <c r="V75" s="24"/>
      <c r="W75" s="24"/>
      <c r="X75" s="24"/>
      <c r="Y75" s="24"/>
      <c r="Z75" s="24"/>
      <c r="AA75" s="24"/>
    </row>
    <row r="76" spans="1:27" ht="30" customHeight="1" x14ac:dyDescent="0.25">
      <c r="A76" s="79"/>
      <c r="B76" s="46">
        <v>73</v>
      </c>
      <c r="C76" s="76"/>
      <c r="D76" s="48" t="s">
        <v>162</v>
      </c>
      <c r="E76" s="50" t="s">
        <v>9</v>
      </c>
      <c r="F76" s="52" t="s">
        <v>31</v>
      </c>
      <c r="G76" s="46" t="s">
        <v>32</v>
      </c>
      <c r="H76" s="46" t="s">
        <v>9</v>
      </c>
      <c r="I76" s="46" t="s">
        <v>10</v>
      </c>
      <c r="J76" s="49">
        <v>150</v>
      </c>
      <c r="K76" s="29">
        <f>0</f>
        <v>0</v>
      </c>
      <c r="L76" s="28">
        <f t="shared" si="2"/>
        <v>0</v>
      </c>
      <c r="M76" s="27" t="str">
        <f t="shared" si="3"/>
        <v>OK</v>
      </c>
      <c r="N76" s="24"/>
      <c r="O76" s="24"/>
      <c r="P76" s="24"/>
      <c r="Q76" s="24"/>
      <c r="R76" s="26"/>
      <c r="S76" s="26"/>
      <c r="T76" s="26"/>
      <c r="U76" s="24"/>
      <c r="V76" s="24"/>
      <c r="W76" s="24"/>
      <c r="X76" s="24"/>
      <c r="Y76" s="24"/>
      <c r="Z76" s="24"/>
      <c r="AA76" s="24"/>
    </row>
    <row r="77" spans="1:27" ht="30" customHeight="1" x14ac:dyDescent="0.25">
      <c r="A77" s="79"/>
      <c r="B77" s="46">
        <v>74</v>
      </c>
      <c r="C77" s="76"/>
      <c r="D77" s="48" t="s">
        <v>33</v>
      </c>
      <c r="E77" s="50" t="s">
        <v>9</v>
      </c>
      <c r="F77" s="52" t="s">
        <v>31</v>
      </c>
      <c r="G77" s="46" t="s">
        <v>32</v>
      </c>
      <c r="H77" s="46" t="s">
        <v>9</v>
      </c>
      <c r="I77" s="46" t="s">
        <v>10</v>
      </c>
      <c r="J77" s="49">
        <v>150</v>
      </c>
      <c r="K77" s="29">
        <f>0</f>
        <v>0</v>
      </c>
      <c r="L77" s="28">
        <f t="shared" si="2"/>
        <v>0</v>
      </c>
      <c r="M77" s="27" t="str">
        <f t="shared" si="3"/>
        <v>OK</v>
      </c>
      <c r="N77" s="24"/>
      <c r="O77" s="24"/>
      <c r="P77" s="24"/>
      <c r="Q77" s="24"/>
      <c r="R77" s="26"/>
      <c r="S77" s="26"/>
      <c r="T77" s="26"/>
      <c r="U77" s="24"/>
      <c r="V77" s="24"/>
      <c r="W77" s="24"/>
      <c r="X77" s="24"/>
      <c r="Y77" s="24"/>
      <c r="Z77" s="24"/>
      <c r="AA77" s="24"/>
    </row>
    <row r="78" spans="1:27" ht="30" customHeight="1" x14ac:dyDescent="0.25">
      <c r="A78" s="80"/>
      <c r="B78" s="46">
        <v>75</v>
      </c>
      <c r="C78" s="77"/>
      <c r="D78" s="48" t="s">
        <v>170</v>
      </c>
      <c r="E78" s="50" t="s">
        <v>9</v>
      </c>
      <c r="F78" s="52" t="s">
        <v>31</v>
      </c>
      <c r="G78" s="46" t="s">
        <v>32</v>
      </c>
      <c r="H78" s="46" t="s">
        <v>9</v>
      </c>
      <c r="I78" s="46" t="s">
        <v>10</v>
      </c>
      <c r="J78" s="49">
        <v>300</v>
      </c>
      <c r="K78" s="29">
        <f>0</f>
        <v>0</v>
      </c>
      <c r="L78" s="28">
        <f t="shared" si="2"/>
        <v>0</v>
      </c>
      <c r="M78" s="27" t="str">
        <f t="shared" si="3"/>
        <v>OK</v>
      </c>
      <c r="N78" s="24"/>
      <c r="O78" s="24"/>
      <c r="P78" s="24"/>
      <c r="Q78" s="24"/>
      <c r="R78" s="26"/>
      <c r="S78" s="26"/>
      <c r="T78" s="26"/>
      <c r="U78" s="24"/>
      <c r="V78" s="24"/>
      <c r="W78" s="24"/>
      <c r="X78" s="24"/>
      <c r="Y78" s="24"/>
      <c r="Z78" s="24"/>
      <c r="AA78" s="24"/>
    </row>
    <row r="79" spans="1:27" ht="30" customHeight="1" x14ac:dyDescent="0.25">
      <c r="A79" s="68" t="s">
        <v>171</v>
      </c>
      <c r="B79" s="39">
        <v>76</v>
      </c>
      <c r="C79" s="65" t="s">
        <v>36</v>
      </c>
      <c r="D79" s="36" t="s">
        <v>8</v>
      </c>
      <c r="E79" s="43" t="s">
        <v>9</v>
      </c>
      <c r="F79" s="45" t="s">
        <v>31</v>
      </c>
      <c r="G79" s="39" t="s">
        <v>32</v>
      </c>
      <c r="H79" s="39" t="s">
        <v>9</v>
      </c>
      <c r="I79" s="39" t="s">
        <v>10</v>
      </c>
      <c r="J79" s="38">
        <v>1001</v>
      </c>
      <c r="K79" s="29">
        <f>0</f>
        <v>0</v>
      </c>
      <c r="L79" s="28">
        <f t="shared" si="2"/>
        <v>0</v>
      </c>
      <c r="M79" s="27" t="str">
        <f t="shared" si="3"/>
        <v>OK</v>
      </c>
      <c r="N79" s="24"/>
      <c r="O79" s="24"/>
      <c r="P79" s="24"/>
      <c r="Q79" s="24"/>
      <c r="R79" s="26"/>
      <c r="S79" s="26"/>
      <c r="T79" s="26"/>
      <c r="U79" s="24"/>
      <c r="V79" s="24"/>
      <c r="W79" s="24"/>
      <c r="X79" s="24"/>
      <c r="Y79" s="24"/>
      <c r="Z79" s="24"/>
      <c r="AA79" s="24"/>
    </row>
    <row r="80" spans="1:27" ht="30" customHeight="1" x14ac:dyDescent="0.25">
      <c r="A80" s="69"/>
      <c r="B80" s="39">
        <v>77</v>
      </c>
      <c r="C80" s="66"/>
      <c r="D80" s="36" t="s">
        <v>13</v>
      </c>
      <c r="E80" s="43" t="s">
        <v>9</v>
      </c>
      <c r="F80" s="45" t="s">
        <v>31</v>
      </c>
      <c r="G80" s="39" t="s">
        <v>32</v>
      </c>
      <c r="H80" s="39" t="s">
        <v>37</v>
      </c>
      <c r="I80" s="39" t="s">
        <v>10</v>
      </c>
      <c r="J80" s="38">
        <v>130</v>
      </c>
      <c r="K80" s="29">
        <f>0</f>
        <v>0</v>
      </c>
      <c r="L80" s="28">
        <f t="shared" si="2"/>
        <v>0</v>
      </c>
      <c r="M80" s="27" t="str">
        <f t="shared" si="3"/>
        <v>OK</v>
      </c>
      <c r="N80" s="24"/>
      <c r="O80" s="24"/>
      <c r="P80" s="24"/>
      <c r="Q80" s="24"/>
      <c r="R80" s="26"/>
      <c r="S80" s="26"/>
      <c r="T80" s="26"/>
      <c r="U80" s="24"/>
      <c r="V80" s="24"/>
      <c r="W80" s="24"/>
      <c r="X80" s="24"/>
      <c r="Y80" s="24"/>
      <c r="Z80" s="24"/>
      <c r="AA80" s="24"/>
    </row>
    <row r="81" spans="1:27" ht="30" customHeight="1" x14ac:dyDescent="0.25">
      <c r="A81" s="70"/>
      <c r="B81" s="39">
        <v>78</v>
      </c>
      <c r="C81" s="67"/>
      <c r="D81" s="36" t="s">
        <v>162</v>
      </c>
      <c r="E81" s="43" t="s">
        <v>9</v>
      </c>
      <c r="F81" s="45" t="s">
        <v>31</v>
      </c>
      <c r="G81" s="39" t="s">
        <v>32</v>
      </c>
      <c r="H81" s="39" t="s">
        <v>9</v>
      </c>
      <c r="I81" s="39" t="s">
        <v>10</v>
      </c>
      <c r="J81" s="38">
        <v>200</v>
      </c>
      <c r="K81" s="29">
        <f>0</f>
        <v>0</v>
      </c>
      <c r="L81" s="28">
        <f t="shared" si="2"/>
        <v>0</v>
      </c>
      <c r="M81" s="27" t="str">
        <f t="shared" si="3"/>
        <v>OK</v>
      </c>
      <c r="N81" s="24"/>
      <c r="O81" s="24"/>
      <c r="P81" s="24"/>
      <c r="Q81" s="24"/>
      <c r="R81" s="26"/>
      <c r="S81" s="26"/>
      <c r="T81" s="26"/>
      <c r="U81" s="24"/>
      <c r="V81" s="24"/>
      <c r="W81" s="24"/>
      <c r="X81" s="24"/>
      <c r="Y81" s="24"/>
      <c r="Z81" s="24"/>
      <c r="AA81" s="24"/>
    </row>
    <row r="82" spans="1:27" ht="15.75" thickBot="1" x14ac:dyDescent="0.3">
      <c r="K82" s="4">
        <f>SUM(K4:K81)</f>
        <v>375</v>
      </c>
      <c r="N82" s="32">
        <f t="shared" ref="N82:AA82" si="4">SUMPRODUCT($J$4:$J$81,N4:N81)</f>
        <v>0</v>
      </c>
      <c r="O82" s="32">
        <f t="shared" si="4"/>
        <v>0</v>
      </c>
      <c r="P82" s="32">
        <f t="shared" si="4"/>
        <v>0</v>
      </c>
      <c r="Q82" s="32">
        <f t="shared" si="4"/>
        <v>0</v>
      </c>
      <c r="R82" s="32">
        <f t="shared" si="4"/>
        <v>0</v>
      </c>
      <c r="S82" s="32">
        <f t="shared" si="4"/>
        <v>0</v>
      </c>
      <c r="T82" s="32">
        <f t="shared" si="4"/>
        <v>0</v>
      </c>
      <c r="U82" s="32">
        <f t="shared" si="4"/>
        <v>0</v>
      </c>
      <c r="V82" s="32">
        <f t="shared" si="4"/>
        <v>0</v>
      </c>
      <c r="W82" s="32">
        <f t="shared" si="4"/>
        <v>0</v>
      </c>
      <c r="X82" s="32">
        <f t="shared" si="4"/>
        <v>0</v>
      </c>
      <c r="Y82" s="32">
        <f t="shared" si="4"/>
        <v>0</v>
      </c>
      <c r="Z82" s="32">
        <f t="shared" si="4"/>
        <v>0</v>
      </c>
      <c r="AA82" s="32">
        <f t="shared" si="4"/>
        <v>0</v>
      </c>
    </row>
    <row r="83" spans="1:27" ht="15" x14ac:dyDescent="0.25">
      <c r="D83" s="33" t="s">
        <v>57</v>
      </c>
    </row>
    <row r="84" spans="1:27" ht="15" x14ac:dyDescent="0.25">
      <c r="D84" s="34" t="s">
        <v>58</v>
      </c>
    </row>
    <row r="85" spans="1:27" ht="15.75" thickBot="1" x14ac:dyDescent="0.3">
      <c r="D85" s="35" t="s">
        <v>59</v>
      </c>
    </row>
    <row r="86" spans="1:27" ht="15" x14ac:dyDescent="0.25"/>
    <row r="87" spans="1:27" ht="15" x14ac:dyDescent="0.25"/>
    <row r="88" spans="1:27" ht="15" x14ac:dyDescent="0.25"/>
    <row r="89" spans="1:27" ht="15" x14ac:dyDescent="0.25"/>
    <row r="90" spans="1:27" ht="15" x14ac:dyDescent="0.25"/>
    <row r="91" spans="1:27" ht="15" x14ac:dyDescent="0.25"/>
    <row r="92" spans="1:27" ht="15" x14ac:dyDescent="0.25"/>
  </sheetData>
  <mergeCells count="29">
    <mergeCell ref="A69:A78"/>
    <mergeCell ref="C69:C78"/>
    <mergeCell ref="A79:A81"/>
    <mergeCell ref="C79:C81"/>
    <mergeCell ref="A38:A48"/>
    <mergeCell ref="C38:C48"/>
    <mergeCell ref="A49:A59"/>
    <mergeCell ref="C49:C59"/>
    <mergeCell ref="A60:A68"/>
    <mergeCell ref="C60:C68"/>
    <mergeCell ref="W1:W2"/>
    <mergeCell ref="X1:X2"/>
    <mergeCell ref="Y1:Y2"/>
    <mergeCell ref="Z1:Z2"/>
    <mergeCell ref="AA1:AA2"/>
    <mergeCell ref="T1:T2"/>
    <mergeCell ref="U1:U2"/>
    <mergeCell ref="V1:V2"/>
    <mergeCell ref="A1:C1"/>
    <mergeCell ref="D1:J1"/>
    <mergeCell ref="K1:M1"/>
    <mergeCell ref="N1:N2"/>
    <mergeCell ref="O1:O2"/>
    <mergeCell ref="P1:P2"/>
    <mergeCell ref="A2:J2"/>
    <mergeCell ref="K2:M2"/>
    <mergeCell ref="Q1:Q2"/>
    <mergeCell ref="R1:R2"/>
    <mergeCell ref="S1:S2"/>
  </mergeCells>
  <conditionalFormatting sqref="M1 M3:M1048576">
    <cfRule type="cellIs" dxfId="27" priority="2" operator="equal">
      <formula>"ATENÇÃO"</formula>
    </cfRule>
  </conditionalFormatting>
  <conditionalFormatting sqref="N4:AA81">
    <cfRule type="cellIs" dxfId="26" priority="1" operator="greaterThan">
      <formula>0</formula>
    </cfRule>
  </conditionalFormatting>
  <pageMargins left="0.511811024" right="0.511811024" top="0.78740157499999996" bottom="0.78740157499999996" header="0.31496062000000002" footer="0.31496062000000002"/>
  <pageSetup paperSize="9" scale="60" orientation="landscape" r:id="rId1"/>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zoomScale="80" zoomScaleNormal="80" workbookViewId="0">
      <selection activeCell="N4" sqref="N4"/>
    </sheetView>
  </sheetViews>
  <sheetFormatPr defaultColWidth="9.7109375" defaultRowHeight="30" customHeight="1" x14ac:dyDescent="0.25"/>
  <cols>
    <col min="1" max="1" width="6.140625" style="1" customWidth="1"/>
    <col min="2" max="2" width="6.5703125" style="1" customWidth="1"/>
    <col min="3" max="3" width="37.85546875" style="1" customWidth="1"/>
    <col min="4" max="4" width="31.5703125" style="3" customWidth="1"/>
    <col min="5" max="5" width="16.140625" style="1" customWidth="1"/>
    <col min="6" max="7" width="8.5703125" style="1" customWidth="1"/>
    <col min="8" max="8" width="8.28515625" style="1" customWidth="1"/>
    <col min="9" max="9" width="12.7109375" style="1" customWidth="1"/>
    <col min="10" max="10" width="12.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9.950000000000003" customHeight="1" x14ac:dyDescent="0.25">
      <c r="A1" s="72" t="s">
        <v>56</v>
      </c>
      <c r="B1" s="73"/>
      <c r="C1" s="74"/>
      <c r="D1" s="59" t="s">
        <v>52</v>
      </c>
      <c r="E1" s="60"/>
      <c r="F1" s="60"/>
      <c r="G1" s="60"/>
      <c r="H1" s="60"/>
      <c r="I1" s="60"/>
      <c r="J1" s="61"/>
      <c r="K1" s="71" t="s">
        <v>53</v>
      </c>
      <c r="L1" s="71"/>
      <c r="M1" s="71"/>
      <c r="N1" s="57" t="s">
        <v>55</v>
      </c>
      <c r="O1" s="57" t="s">
        <v>55</v>
      </c>
      <c r="P1" s="57" t="s">
        <v>55</v>
      </c>
      <c r="Q1" s="57" t="s">
        <v>55</v>
      </c>
      <c r="R1" s="57" t="s">
        <v>55</v>
      </c>
      <c r="S1" s="57" t="s">
        <v>55</v>
      </c>
      <c r="T1" s="57" t="s">
        <v>55</v>
      </c>
      <c r="U1" s="57" t="s">
        <v>55</v>
      </c>
      <c r="V1" s="57" t="s">
        <v>55</v>
      </c>
      <c r="W1" s="57" t="s">
        <v>55</v>
      </c>
      <c r="X1" s="57" t="s">
        <v>55</v>
      </c>
      <c r="Y1" s="57" t="s">
        <v>55</v>
      </c>
      <c r="Z1" s="57" t="s">
        <v>55</v>
      </c>
      <c r="AA1" s="57" t="s">
        <v>55</v>
      </c>
    </row>
    <row r="2" spans="1:27" ht="24.95" customHeight="1" x14ac:dyDescent="0.25">
      <c r="A2" s="59" t="s">
        <v>39</v>
      </c>
      <c r="B2" s="60"/>
      <c r="C2" s="60"/>
      <c r="D2" s="60"/>
      <c r="E2" s="60"/>
      <c r="F2" s="60"/>
      <c r="G2" s="60"/>
      <c r="H2" s="60"/>
      <c r="I2" s="60"/>
      <c r="J2" s="61"/>
      <c r="K2" s="62" t="s">
        <v>66</v>
      </c>
      <c r="L2" s="63"/>
      <c r="M2" s="64"/>
      <c r="N2" s="58"/>
      <c r="O2" s="58"/>
      <c r="P2" s="58"/>
      <c r="Q2" s="58"/>
      <c r="R2" s="58"/>
      <c r="S2" s="58"/>
      <c r="T2" s="58"/>
      <c r="U2" s="58"/>
      <c r="V2" s="58"/>
      <c r="W2" s="58"/>
      <c r="X2" s="58"/>
      <c r="Y2" s="58"/>
      <c r="Z2" s="58"/>
      <c r="AA2" s="58"/>
    </row>
    <row r="3" spans="1:27" s="3" customFormat="1" ht="30" customHeight="1" x14ac:dyDescent="0.2">
      <c r="A3" s="7" t="s">
        <v>3</v>
      </c>
      <c r="B3" s="7" t="s">
        <v>60</v>
      </c>
      <c r="C3" s="7" t="s">
        <v>61</v>
      </c>
      <c r="D3" s="8" t="s">
        <v>62</v>
      </c>
      <c r="E3" s="8" t="s">
        <v>63</v>
      </c>
      <c r="F3" s="8" t="s">
        <v>21</v>
      </c>
      <c r="G3" s="8" t="s">
        <v>22</v>
      </c>
      <c r="H3" s="8" t="s">
        <v>64</v>
      </c>
      <c r="I3" s="8" t="s">
        <v>65</v>
      </c>
      <c r="J3" s="9" t="s">
        <v>54</v>
      </c>
      <c r="K3" s="10" t="s">
        <v>4</v>
      </c>
      <c r="L3" s="11" t="s">
        <v>0</v>
      </c>
      <c r="M3" s="7" t="s">
        <v>2</v>
      </c>
      <c r="N3" s="25" t="s">
        <v>1</v>
      </c>
      <c r="O3" s="25" t="s">
        <v>1</v>
      </c>
      <c r="P3" s="25" t="s">
        <v>1</v>
      </c>
      <c r="Q3" s="25" t="s">
        <v>1</v>
      </c>
      <c r="R3" s="25" t="s">
        <v>1</v>
      </c>
      <c r="S3" s="25" t="s">
        <v>1</v>
      </c>
      <c r="T3" s="25" t="s">
        <v>1</v>
      </c>
      <c r="U3" s="25" t="s">
        <v>1</v>
      </c>
      <c r="V3" s="25" t="s">
        <v>1</v>
      </c>
      <c r="W3" s="25" t="s">
        <v>1</v>
      </c>
      <c r="X3" s="25" t="s">
        <v>1</v>
      </c>
      <c r="Y3" s="25" t="s">
        <v>1</v>
      </c>
      <c r="Z3" s="25" t="s">
        <v>1</v>
      </c>
      <c r="AA3" s="25" t="s">
        <v>1</v>
      </c>
    </row>
    <row r="4" spans="1:27" ht="30" customHeight="1" x14ac:dyDescent="0.25">
      <c r="A4" s="39">
        <v>1</v>
      </c>
      <c r="B4" s="39">
        <v>1</v>
      </c>
      <c r="C4" s="37" t="s">
        <v>67</v>
      </c>
      <c r="D4" s="36" t="s">
        <v>68</v>
      </c>
      <c r="E4" s="37" t="s">
        <v>69</v>
      </c>
      <c r="F4" s="37" t="s">
        <v>23</v>
      </c>
      <c r="G4" s="37" t="s">
        <v>70</v>
      </c>
      <c r="H4" s="37" t="s">
        <v>6</v>
      </c>
      <c r="I4" s="37" t="s">
        <v>7</v>
      </c>
      <c r="J4" s="38">
        <v>1670</v>
      </c>
      <c r="K4" s="29">
        <f>10</f>
        <v>10</v>
      </c>
      <c r="L4" s="28">
        <f>K4-SUM(N4:AA4)</f>
        <v>10</v>
      </c>
      <c r="M4" s="27" t="str">
        <f>IF(L4&lt;0,"ATENÇÃO","OK")</f>
        <v>OK</v>
      </c>
      <c r="N4" s="24"/>
      <c r="O4" s="24"/>
      <c r="P4" s="24"/>
      <c r="Q4" s="24"/>
      <c r="R4" s="26"/>
      <c r="S4" s="26"/>
      <c r="T4" s="26"/>
      <c r="U4" s="24"/>
      <c r="V4" s="24"/>
      <c r="W4" s="24"/>
      <c r="X4" s="24"/>
      <c r="Y4" s="24"/>
      <c r="Z4" s="24"/>
      <c r="AA4" s="24"/>
    </row>
    <row r="5" spans="1:27" ht="30" customHeight="1" x14ac:dyDescent="0.25">
      <c r="A5" s="46">
        <v>2</v>
      </c>
      <c r="B5" s="46">
        <v>2</v>
      </c>
      <c r="C5" s="47" t="s">
        <v>71</v>
      </c>
      <c r="D5" s="48" t="s">
        <v>72</v>
      </c>
      <c r="E5" s="47" t="s">
        <v>73</v>
      </c>
      <c r="F5" s="47" t="s">
        <v>23</v>
      </c>
      <c r="G5" s="47" t="s">
        <v>70</v>
      </c>
      <c r="H5" s="47" t="s">
        <v>6</v>
      </c>
      <c r="I5" s="47" t="s">
        <v>7</v>
      </c>
      <c r="J5" s="49">
        <v>1651.67</v>
      </c>
      <c r="K5" s="29">
        <f>0</f>
        <v>0</v>
      </c>
      <c r="L5" s="28">
        <f t="shared" ref="L5:L68" si="0">K5-SUM(N5:AA5)</f>
        <v>0</v>
      </c>
      <c r="M5" s="27" t="str">
        <f t="shared" ref="M5:M68" si="1">IF(L5&lt;0,"ATENÇÃO","OK")</f>
        <v>OK</v>
      </c>
      <c r="N5" s="24"/>
      <c r="O5" s="24"/>
      <c r="P5" s="24"/>
      <c r="Q5" s="24"/>
      <c r="R5" s="26"/>
      <c r="S5" s="26"/>
      <c r="T5" s="26"/>
      <c r="U5" s="24"/>
      <c r="V5" s="24"/>
      <c r="W5" s="24"/>
      <c r="X5" s="24"/>
      <c r="Y5" s="24"/>
      <c r="Z5" s="24"/>
      <c r="AA5" s="24"/>
    </row>
    <row r="6" spans="1:27" ht="30" customHeight="1" x14ac:dyDescent="0.25">
      <c r="A6" s="39">
        <v>3</v>
      </c>
      <c r="B6" s="39">
        <v>3</v>
      </c>
      <c r="C6" s="37" t="s">
        <v>67</v>
      </c>
      <c r="D6" s="36" t="s">
        <v>74</v>
      </c>
      <c r="E6" s="37" t="s">
        <v>75</v>
      </c>
      <c r="F6" s="37" t="s">
        <v>23</v>
      </c>
      <c r="G6" s="37" t="s">
        <v>76</v>
      </c>
      <c r="H6" s="37" t="s">
        <v>6</v>
      </c>
      <c r="I6" s="37" t="s">
        <v>7</v>
      </c>
      <c r="J6" s="38">
        <v>1802</v>
      </c>
      <c r="K6" s="29">
        <f>10</f>
        <v>10</v>
      </c>
      <c r="L6" s="28">
        <f t="shared" si="0"/>
        <v>10</v>
      </c>
      <c r="M6" s="27" t="str">
        <f t="shared" si="1"/>
        <v>OK</v>
      </c>
      <c r="N6" s="24"/>
      <c r="O6" s="24"/>
      <c r="P6" s="24"/>
      <c r="Q6" s="24"/>
      <c r="R6" s="26"/>
      <c r="S6" s="26"/>
      <c r="T6" s="26"/>
      <c r="U6" s="24"/>
      <c r="V6" s="24"/>
      <c r="W6" s="24"/>
      <c r="X6" s="24"/>
      <c r="Y6" s="24"/>
      <c r="Z6" s="24"/>
      <c r="AA6" s="24"/>
    </row>
    <row r="7" spans="1:27" ht="30" customHeight="1" x14ac:dyDescent="0.25">
      <c r="A7" s="46">
        <v>4</v>
      </c>
      <c r="B7" s="46">
        <v>4</v>
      </c>
      <c r="C7" s="47" t="s">
        <v>71</v>
      </c>
      <c r="D7" s="48" t="s">
        <v>77</v>
      </c>
      <c r="E7" s="47" t="s">
        <v>78</v>
      </c>
      <c r="F7" s="47" t="s">
        <v>23</v>
      </c>
      <c r="G7" s="47" t="s">
        <v>79</v>
      </c>
      <c r="H7" s="47" t="s">
        <v>6</v>
      </c>
      <c r="I7" s="47" t="s">
        <v>7</v>
      </c>
      <c r="J7" s="49">
        <v>1800</v>
      </c>
      <c r="K7" s="29">
        <f>0</f>
        <v>0</v>
      </c>
      <c r="L7" s="28">
        <f t="shared" si="0"/>
        <v>0</v>
      </c>
      <c r="M7" s="27" t="str">
        <f t="shared" si="1"/>
        <v>OK</v>
      </c>
      <c r="N7" s="24"/>
      <c r="O7" s="24"/>
      <c r="P7" s="24"/>
      <c r="Q7" s="24"/>
      <c r="R7" s="26"/>
      <c r="S7" s="26"/>
      <c r="T7" s="26"/>
      <c r="U7" s="24"/>
      <c r="V7" s="24"/>
      <c r="W7" s="24"/>
      <c r="X7" s="24"/>
      <c r="Y7" s="24"/>
      <c r="Z7" s="24"/>
      <c r="AA7" s="24"/>
    </row>
    <row r="8" spans="1:27" ht="30" customHeight="1" x14ac:dyDescent="0.25">
      <c r="A8" s="39">
        <v>5</v>
      </c>
      <c r="B8" s="39">
        <v>5</v>
      </c>
      <c r="C8" s="37" t="s">
        <v>67</v>
      </c>
      <c r="D8" s="36" t="s">
        <v>80</v>
      </c>
      <c r="E8" s="37" t="s">
        <v>81</v>
      </c>
      <c r="F8" s="37" t="s">
        <v>23</v>
      </c>
      <c r="G8" s="37" t="s">
        <v>82</v>
      </c>
      <c r="H8" s="37" t="s">
        <v>6</v>
      </c>
      <c r="I8" s="37" t="s">
        <v>7</v>
      </c>
      <c r="J8" s="38">
        <v>2686</v>
      </c>
      <c r="K8" s="29">
        <f>10</f>
        <v>10</v>
      </c>
      <c r="L8" s="28">
        <f t="shared" si="0"/>
        <v>10</v>
      </c>
      <c r="M8" s="27" t="str">
        <f t="shared" si="1"/>
        <v>OK</v>
      </c>
      <c r="N8" s="24"/>
      <c r="O8" s="24"/>
      <c r="P8" s="24"/>
      <c r="Q8" s="24"/>
      <c r="R8" s="26"/>
      <c r="S8" s="26"/>
      <c r="T8" s="26"/>
      <c r="U8" s="24"/>
      <c r="V8" s="24"/>
      <c r="W8" s="24"/>
      <c r="X8" s="24"/>
      <c r="Y8" s="24"/>
      <c r="Z8" s="24"/>
      <c r="AA8" s="24"/>
    </row>
    <row r="9" spans="1:27" ht="30" customHeight="1" x14ac:dyDescent="0.25">
      <c r="A9" s="46">
        <v>6</v>
      </c>
      <c r="B9" s="46">
        <v>6</v>
      </c>
      <c r="C9" s="47" t="s">
        <v>71</v>
      </c>
      <c r="D9" s="48" t="s">
        <v>83</v>
      </c>
      <c r="E9" s="47" t="s">
        <v>84</v>
      </c>
      <c r="F9" s="47" t="s">
        <v>23</v>
      </c>
      <c r="G9" s="47" t="s">
        <v>24</v>
      </c>
      <c r="H9" s="47" t="s">
        <v>6</v>
      </c>
      <c r="I9" s="47" t="s">
        <v>7</v>
      </c>
      <c r="J9" s="49">
        <v>2821.51</v>
      </c>
      <c r="K9" s="29">
        <f>0</f>
        <v>0</v>
      </c>
      <c r="L9" s="28">
        <f t="shared" si="0"/>
        <v>0</v>
      </c>
      <c r="M9" s="27" t="str">
        <f t="shared" si="1"/>
        <v>OK</v>
      </c>
      <c r="N9" s="24"/>
      <c r="O9" s="24"/>
      <c r="P9" s="24"/>
      <c r="Q9" s="24"/>
      <c r="R9" s="26"/>
      <c r="S9" s="26"/>
      <c r="T9" s="26"/>
      <c r="U9" s="24"/>
      <c r="V9" s="24"/>
      <c r="W9" s="24"/>
      <c r="X9" s="24"/>
      <c r="Y9" s="24"/>
      <c r="Z9" s="24"/>
      <c r="AA9" s="24"/>
    </row>
    <row r="10" spans="1:27" ht="30" customHeight="1" x14ac:dyDescent="0.25">
      <c r="A10" s="39">
        <v>7</v>
      </c>
      <c r="B10" s="39">
        <v>7</v>
      </c>
      <c r="C10" s="37" t="s">
        <v>67</v>
      </c>
      <c r="D10" s="36" t="s">
        <v>85</v>
      </c>
      <c r="E10" s="37" t="s">
        <v>86</v>
      </c>
      <c r="F10" s="37" t="s">
        <v>23</v>
      </c>
      <c r="G10" s="37" t="s">
        <v>24</v>
      </c>
      <c r="H10" s="37" t="s">
        <v>6</v>
      </c>
      <c r="I10" s="37" t="s">
        <v>7</v>
      </c>
      <c r="J10" s="38">
        <v>7446</v>
      </c>
      <c r="K10" s="29">
        <f>0</f>
        <v>0</v>
      </c>
      <c r="L10" s="28">
        <f t="shared" si="0"/>
        <v>0</v>
      </c>
      <c r="M10" s="27" t="str">
        <f t="shared" si="1"/>
        <v>OK</v>
      </c>
      <c r="N10" s="24"/>
      <c r="O10" s="24"/>
      <c r="P10" s="24"/>
      <c r="Q10" s="24"/>
      <c r="R10" s="26"/>
      <c r="S10" s="26"/>
      <c r="T10" s="26"/>
      <c r="U10" s="24"/>
      <c r="V10" s="24"/>
      <c r="W10" s="24"/>
      <c r="X10" s="24"/>
      <c r="Y10" s="24"/>
      <c r="Z10" s="24"/>
      <c r="AA10" s="24"/>
    </row>
    <row r="11" spans="1:27" ht="30" customHeight="1" x14ac:dyDescent="0.25">
      <c r="A11" s="46">
        <v>8</v>
      </c>
      <c r="B11" s="46">
        <v>8</v>
      </c>
      <c r="C11" s="47" t="s">
        <v>67</v>
      </c>
      <c r="D11" s="48" t="s">
        <v>87</v>
      </c>
      <c r="E11" s="47" t="s">
        <v>86</v>
      </c>
      <c r="F11" s="47" t="s">
        <v>23</v>
      </c>
      <c r="G11" s="47" t="s">
        <v>24</v>
      </c>
      <c r="H11" s="47" t="s">
        <v>6</v>
      </c>
      <c r="I11" s="47" t="s">
        <v>7</v>
      </c>
      <c r="J11" s="49">
        <v>7375</v>
      </c>
      <c r="K11" s="29">
        <f>0</f>
        <v>0</v>
      </c>
      <c r="L11" s="28">
        <f t="shared" si="0"/>
        <v>0</v>
      </c>
      <c r="M11" s="27" t="str">
        <f t="shared" si="1"/>
        <v>OK</v>
      </c>
      <c r="N11" s="24"/>
      <c r="O11" s="24"/>
      <c r="P11" s="24"/>
      <c r="Q11" s="24"/>
      <c r="R11" s="26"/>
      <c r="S11" s="26"/>
      <c r="T11" s="26"/>
      <c r="U11" s="24"/>
      <c r="V11" s="24"/>
      <c r="W11" s="24"/>
      <c r="X11" s="24"/>
      <c r="Y11" s="24"/>
      <c r="Z11" s="24"/>
      <c r="AA11" s="24"/>
    </row>
    <row r="12" spans="1:27" ht="30" customHeight="1" x14ac:dyDescent="0.25">
      <c r="A12" s="39">
        <v>9</v>
      </c>
      <c r="B12" s="39">
        <v>9</v>
      </c>
      <c r="C12" s="37" t="s">
        <v>88</v>
      </c>
      <c r="D12" s="36" t="s">
        <v>89</v>
      </c>
      <c r="E12" s="37" t="s">
        <v>90</v>
      </c>
      <c r="F12" s="37" t="s">
        <v>23</v>
      </c>
      <c r="G12" s="37" t="s">
        <v>25</v>
      </c>
      <c r="H12" s="37" t="s">
        <v>6</v>
      </c>
      <c r="I12" s="37" t="s">
        <v>7</v>
      </c>
      <c r="J12" s="38">
        <v>6213.51</v>
      </c>
      <c r="K12" s="29">
        <f>5</f>
        <v>5</v>
      </c>
      <c r="L12" s="28">
        <f t="shared" si="0"/>
        <v>5</v>
      </c>
      <c r="M12" s="27" t="str">
        <f t="shared" si="1"/>
        <v>OK</v>
      </c>
      <c r="N12" s="24"/>
      <c r="O12" s="24"/>
      <c r="P12" s="24"/>
      <c r="Q12" s="24"/>
      <c r="R12" s="30"/>
      <c r="S12" s="26"/>
      <c r="T12" s="26"/>
      <c r="U12" s="24"/>
      <c r="V12" s="24"/>
      <c r="W12" s="24"/>
      <c r="X12" s="24"/>
      <c r="Y12" s="24"/>
      <c r="Z12" s="24"/>
      <c r="AA12" s="24"/>
    </row>
    <row r="13" spans="1:27" ht="30" customHeight="1" x14ac:dyDescent="0.25">
      <c r="A13" s="46">
        <v>10</v>
      </c>
      <c r="B13" s="46">
        <v>10</v>
      </c>
      <c r="C13" s="47" t="s">
        <v>67</v>
      </c>
      <c r="D13" s="48" t="s">
        <v>91</v>
      </c>
      <c r="E13" s="47" t="s">
        <v>92</v>
      </c>
      <c r="F13" s="47" t="s">
        <v>23</v>
      </c>
      <c r="G13" s="47" t="s">
        <v>25</v>
      </c>
      <c r="H13" s="47" t="s">
        <v>6</v>
      </c>
      <c r="I13" s="47" t="s">
        <v>7</v>
      </c>
      <c r="J13" s="49">
        <v>6689.61</v>
      </c>
      <c r="K13" s="29">
        <f>0</f>
        <v>0</v>
      </c>
      <c r="L13" s="28">
        <f t="shared" si="0"/>
        <v>0</v>
      </c>
      <c r="M13" s="27" t="str">
        <f t="shared" si="1"/>
        <v>OK</v>
      </c>
      <c r="N13" s="24"/>
      <c r="O13" s="24"/>
      <c r="P13" s="24"/>
      <c r="Q13" s="24"/>
      <c r="R13" s="26"/>
      <c r="S13" s="26"/>
      <c r="T13" s="26"/>
      <c r="U13" s="24"/>
      <c r="V13" s="24"/>
      <c r="W13" s="24"/>
      <c r="X13" s="24"/>
      <c r="Y13" s="24"/>
      <c r="Z13" s="24"/>
      <c r="AA13" s="24"/>
    </row>
    <row r="14" spans="1:27" ht="30" customHeight="1" x14ac:dyDescent="0.25">
      <c r="A14" s="39">
        <v>11</v>
      </c>
      <c r="B14" s="39">
        <v>11</v>
      </c>
      <c r="C14" s="37" t="s">
        <v>88</v>
      </c>
      <c r="D14" s="36" t="s">
        <v>93</v>
      </c>
      <c r="E14" s="37" t="s">
        <v>94</v>
      </c>
      <c r="F14" s="39" t="s">
        <v>23</v>
      </c>
      <c r="G14" s="37" t="s">
        <v>25</v>
      </c>
      <c r="H14" s="39" t="s">
        <v>6</v>
      </c>
      <c r="I14" s="37" t="s">
        <v>7</v>
      </c>
      <c r="J14" s="38">
        <v>3445.06</v>
      </c>
      <c r="K14" s="29">
        <f>4</f>
        <v>4</v>
      </c>
      <c r="L14" s="28">
        <f t="shared" si="0"/>
        <v>4</v>
      </c>
      <c r="M14" s="27" t="str">
        <f t="shared" si="1"/>
        <v>OK</v>
      </c>
      <c r="N14" s="24"/>
      <c r="O14" s="24"/>
      <c r="P14" s="24"/>
      <c r="Q14" s="24"/>
      <c r="R14" s="26"/>
      <c r="S14" s="26"/>
      <c r="T14" s="26"/>
      <c r="U14" s="24"/>
      <c r="V14" s="24"/>
      <c r="W14" s="24"/>
      <c r="X14" s="24"/>
      <c r="Y14" s="24"/>
      <c r="Z14" s="24"/>
      <c r="AA14" s="24"/>
    </row>
    <row r="15" spans="1:27" ht="30" customHeight="1" x14ac:dyDescent="0.25">
      <c r="A15" s="46">
        <v>12</v>
      </c>
      <c r="B15" s="46">
        <v>12</v>
      </c>
      <c r="C15" s="47" t="s">
        <v>88</v>
      </c>
      <c r="D15" s="48" t="s">
        <v>95</v>
      </c>
      <c r="E15" s="47" t="s">
        <v>96</v>
      </c>
      <c r="F15" s="46" t="s">
        <v>23</v>
      </c>
      <c r="G15" s="46" t="s">
        <v>25</v>
      </c>
      <c r="H15" s="46" t="s">
        <v>6</v>
      </c>
      <c r="I15" s="47" t="s">
        <v>7</v>
      </c>
      <c r="J15" s="49">
        <v>3617.48</v>
      </c>
      <c r="K15" s="29">
        <f>0</f>
        <v>0</v>
      </c>
      <c r="L15" s="28">
        <f t="shared" si="0"/>
        <v>0</v>
      </c>
      <c r="M15" s="27" t="str">
        <f t="shared" si="1"/>
        <v>OK</v>
      </c>
      <c r="N15" s="24"/>
      <c r="O15" s="24"/>
      <c r="P15" s="24"/>
      <c r="Q15" s="24"/>
      <c r="R15" s="26"/>
      <c r="S15" s="26"/>
      <c r="T15" s="26"/>
      <c r="U15" s="24"/>
      <c r="V15" s="24"/>
      <c r="W15" s="24"/>
      <c r="X15" s="24"/>
      <c r="Y15" s="24"/>
      <c r="Z15" s="24"/>
      <c r="AA15" s="24"/>
    </row>
    <row r="16" spans="1:27" ht="30" customHeight="1" x14ac:dyDescent="0.25">
      <c r="A16" s="39">
        <v>13</v>
      </c>
      <c r="B16" s="39">
        <v>13</v>
      </c>
      <c r="C16" s="37" t="s">
        <v>97</v>
      </c>
      <c r="D16" s="36" t="s">
        <v>98</v>
      </c>
      <c r="E16" s="37" t="s">
        <v>99</v>
      </c>
      <c r="F16" s="39" t="s">
        <v>23</v>
      </c>
      <c r="G16" s="39" t="s">
        <v>25</v>
      </c>
      <c r="H16" s="39" t="s">
        <v>6</v>
      </c>
      <c r="I16" s="37" t="s">
        <v>7</v>
      </c>
      <c r="J16" s="38">
        <v>7453.33</v>
      </c>
      <c r="K16" s="29">
        <f>0</f>
        <v>0</v>
      </c>
      <c r="L16" s="28">
        <f t="shared" si="0"/>
        <v>0</v>
      </c>
      <c r="M16" s="27" t="str">
        <f t="shared" si="1"/>
        <v>OK</v>
      </c>
      <c r="N16" s="24"/>
      <c r="O16" s="24"/>
      <c r="P16" s="24"/>
      <c r="Q16" s="24"/>
      <c r="R16" s="26"/>
      <c r="S16" s="26"/>
      <c r="T16" s="26"/>
      <c r="U16" s="24"/>
      <c r="V16" s="24"/>
      <c r="W16" s="24"/>
      <c r="X16" s="24"/>
      <c r="Y16" s="24"/>
      <c r="Z16" s="24"/>
      <c r="AA16" s="24"/>
    </row>
    <row r="17" spans="1:27" ht="30" customHeight="1" x14ac:dyDescent="0.25">
      <c r="A17" s="46">
        <v>14</v>
      </c>
      <c r="B17" s="46">
        <v>14</v>
      </c>
      <c r="C17" s="47" t="s">
        <v>97</v>
      </c>
      <c r="D17" s="48" t="s">
        <v>100</v>
      </c>
      <c r="E17" s="47" t="s">
        <v>99</v>
      </c>
      <c r="F17" s="47" t="s">
        <v>23</v>
      </c>
      <c r="G17" s="47" t="s">
        <v>25</v>
      </c>
      <c r="H17" s="47" t="s">
        <v>6</v>
      </c>
      <c r="I17" s="47" t="s">
        <v>7</v>
      </c>
      <c r="J17" s="49">
        <v>9561.2000000000007</v>
      </c>
      <c r="K17" s="29">
        <f>0</f>
        <v>0</v>
      </c>
      <c r="L17" s="28">
        <f t="shared" si="0"/>
        <v>0</v>
      </c>
      <c r="M17" s="27" t="str">
        <f t="shared" si="1"/>
        <v>OK</v>
      </c>
      <c r="N17" s="24"/>
      <c r="O17" s="24"/>
      <c r="P17" s="24"/>
      <c r="Q17" s="24"/>
      <c r="R17" s="26"/>
      <c r="S17" s="26"/>
      <c r="T17" s="26"/>
      <c r="U17" s="24"/>
      <c r="V17" s="24"/>
      <c r="W17" s="24"/>
      <c r="X17" s="24"/>
      <c r="Y17" s="24"/>
      <c r="Z17" s="24"/>
      <c r="AA17" s="24"/>
    </row>
    <row r="18" spans="1:27" ht="30" customHeight="1" x14ac:dyDescent="0.25">
      <c r="A18" s="39">
        <v>15</v>
      </c>
      <c r="B18" s="39">
        <v>15</v>
      </c>
      <c r="C18" s="37" t="s">
        <v>67</v>
      </c>
      <c r="D18" s="36" t="s">
        <v>101</v>
      </c>
      <c r="E18" s="37" t="s">
        <v>102</v>
      </c>
      <c r="F18" s="37" t="s">
        <v>23</v>
      </c>
      <c r="G18" s="37" t="s">
        <v>34</v>
      </c>
      <c r="H18" s="37" t="s">
        <v>6</v>
      </c>
      <c r="I18" s="37" t="s">
        <v>7</v>
      </c>
      <c r="J18" s="38">
        <v>7598</v>
      </c>
      <c r="K18" s="29">
        <f>0</f>
        <v>0</v>
      </c>
      <c r="L18" s="28">
        <f t="shared" si="0"/>
        <v>0</v>
      </c>
      <c r="M18" s="27" t="str">
        <f t="shared" si="1"/>
        <v>OK</v>
      </c>
      <c r="N18" s="24"/>
      <c r="O18" s="24"/>
      <c r="P18" s="24"/>
      <c r="Q18" s="24"/>
      <c r="R18" s="26"/>
      <c r="S18" s="26"/>
      <c r="T18" s="26"/>
      <c r="U18" s="24"/>
      <c r="V18" s="24"/>
      <c r="W18" s="24"/>
      <c r="X18" s="24"/>
      <c r="Y18" s="24"/>
      <c r="Z18" s="24"/>
      <c r="AA18" s="24"/>
    </row>
    <row r="19" spans="1:27" ht="30" customHeight="1" x14ac:dyDescent="0.25">
      <c r="A19" s="46">
        <v>16</v>
      </c>
      <c r="B19" s="46">
        <v>16</v>
      </c>
      <c r="C19" s="47" t="s">
        <v>88</v>
      </c>
      <c r="D19" s="48" t="s">
        <v>103</v>
      </c>
      <c r="E19" s="47" t="s">
        <v>104</v>
      </c>
      <c r="F19" s="47" t="s">
        <v>23</v>
      </c>
      <c r="G19" s="47" t="s">
        <v>105</v>
      </c>
      <c r="H19" s="47" t="s">
        <v>6</v>
      </c>
      <c r="I19" s="47" t="s">
        <v>7</v>
      </c>
      <c r="J19" s="49">
        <v>4540.34</v>
      </c>
      <c r="K19" s="29">
        <f>0</f>
        <v>0</v>
      </c>
      <c r="L19" s="28">
        <f t="shared" si="0"/>
        <v>0</v>
      </c>
      <c r="M19" s="27" t="str">
        <f t="shared" si="1"/>
        <v>OK</v>
      </c>
      <c r="N19" s="24"/>
      <c r="O19" s="24"/>
      <c r="P19" s="24"/>
      <c r="Q19" s="24"/>
      <c r="R19" s="26"/>
      <c r="S19" s="26"/>
      <c r="T19" s="26"/>
      <c r="U19" s="24"/>
      <c r="V19" s="24"/>
      <c r="W19" s="24"/>
      <c r="X19" s="24"/>
      <c r="Y19" s="24"/>
      <c r="Z19" s="24"/>
      <c r="AA19" s="24"/>
    </row>
    <row r="20" spans="1:27" ht="30" customHeight="1" x14ac:dyDescent="0.25">
      <c r="A20" s="39">
        <v>17</v>
      </c>
      <c r="B20" s="39">
        <v>17</v>
      </c>
      <c r="C20" s="37" t="s">
        <v>67</v>
      </c>
      <c r="D20" s="40" t="s">
        <v>106</v>
      </c>
      <c r="E20" s="41" t="s">
        <v>107</v>
      </c>
      <c r="F20" s="42" t="s">
        <v>23</v>
      </c>
      <c r="G20" s="42" t="s">
        <v>108</v>
      </c>
      <c r="H20" s="42" t="s">
        <v>6</v>
      </c>
      <c r="I20" s="42" t="s">
        <v>7</v>
      </c>
      <c r="J20" s="38">
        <v>7499</v>
      </c>
      <c r="K20" s="29">
        <f>3</f>
        <v>3</v>
      </c>
      <c r="L20" s="28">
        <f t="shared" si="0"/>
        <v>3</v>
      </c>
      <c r="M20" s="27" t="str">
        <f t="shared" si="1"/>
        <v>OK</v>
      </c>
      <c r="N20" s="24"/>
      <c r="O20" s="24"/>
      <c r="P20" s="24"/>
      <c r="Q20" s="24"/>
      <c r="R20" s="26"/>
      <c r="S20" s="26"/>
      <c r="T20" s="26"/>
      <c r="U20" s="24"/>
      <c r="V20" s="24"/>
      <c r="W20" s="24"/>
      <c r="X20" s="24"/>
      <c r="Y20" s="24"/>
      <c r="Z20" s="24"/>
      <c r="AA20" s="24"/>
    </row>
    <row r="21" spans="1:27" ht="30" customHeight="1" x14ac:dyDescent="0.25">
      <c r="A21" s="46">
        <v>18</v>
      </c>
      <c r="B21" s="46">
        <v>18</v>
      </c>
      <c r="C21" s="47" t="s">
        <v>109</v>
      </c>
      <c r="D21" s="48" t="s">
        <v>110</v>
      </c>
      <c r="E21" s="50" t="s">
        <v>111</v>
      </c>
      <c r="F21" s="51" t="s">
        <v>23</v>
      </c>
      <c r="G21" s="46" t="s">
        <v>112</v>
      </c>
      <c r="H21" s="46" t="s">
        <v>6</v>
      </c>
      <c r="I21" s="46" t="s">
        <v>7</v>
      </c>
      <c r="J21" s="49">
        <v>9553.2000000000007</v>
      </c>
      <c r="K21" s="29">
        <f>0</f>
        <v>0</v>
      </c>
      <c r="L21" s="28">
        <f t="shared" si="0"/>
        <v>0</v>
      </c>
      <c r="M21" s="27" t="str">
        <f t="shared" si="1"/>
        <v>OK</v>
      </c>
      <c r="N21" s="24"/>
      <c r="O21" s="24"/>
      <c r="P21" s="24"/>
      <c r="Q21" s="24"/>
      <c r="R21" s="26"/>
      <c r="S21" s="26"/>
      <c r="T21" s="26"/>
      <c r="U21" s="24"/>
      <c r="V21" s="24"/>
      <c r="W21" s="24"/>
      <c r="X21" s="24"/>
      <c r="Y21" s="24"/>
      <c r="Z21" s="24"/>
      <c r="AA21" s="24"/>
    </row>
    <row r="22" spans="1:27" ht="30" customHeight="1" x14ac:dyDescent="0.25">
      <c r="A22" s="39">
        <v>19</v>
      </c>
      <c r="B22" s="39">
        <v>19</v>
      </c>
      <c r="C22" s="37" t="s">
        <v>67</v>
      </c>
      <c r="D22" s="36" t="s">
        <v>113</v>
      </c>
      <c r="E22" s="43" t="s">
        <v>114</v>
      </c>
      <c r="F22" s="45" t="s">
        <v>23</v>
      </c>
      <c r="G22" s="39" t="s">
        <v>112</v>
      </c>
      <c r="H22" s="39" t="s">
        <v>6</v>
      </c>
      <c r="I22" s="39" t="s">
        <v>7</v>
      </c>
      <c r="J22" s="38">
        <v>8608</v>
      </c>
      <c r="K22" s="29">
        <f>0</f>
        <v>0</v>
      </c>
      <c r="L22" s="28">
        <f t="shared" si="0"/>
        <v>0</v>
      </c>
      <c r="M22" s="27" t="str">
        <f t="shared" si="1"/>
        <v>OK</v>
      </c>
      <c r="N22" s="24"/>
      <c r="O22" s="24"/>
      <c r="P22" s="24"/>
      <c r="Q22" s="31"/>
      <c r="R22" s="26"/>
      <c r="S22" s="26"/>
      <c r="T22" s="26"/>
      <c r="U22" s="24"/>
      <c r="V22" s="24"/>
      <c r="W22" s="24"/>
      <c r="X22" s="24"/>
      <c r="Y22" s="24"/>
      <c r="Z22" s="24"/>
      <c r="AA22" s="24"/>
    </row>
    <row r="23" spans="1:27" ht="30" customHeight="1" x14ac:dyDescent="0.25">
      <c r="A23" s="46">
        <v>20</v>
      </c>
      <c r="B23" s="46">
        <v>20</v>
      </c>
      <c r="C23" s="47" t="s">
        <v>67</v>
      </c>
      <c r="D23" s="48" t="s">
        <v>115</v>
      </c>
      <c r="E23" s="50" t="s">
        <v>116</v>
      </c>
      <c r="F23" s="52" t="s">
        <v>23</v>
      </c>
      <c r="G23" s="46" t="s">
        <v>117</v>
      </c>
      <c r="H23" s="46" t="s">
        <v>6</v>
      </c>
      <c r="I23" s="46" t="s">
        <v>7</v>
      </c>
      <c r="J23" s="49">
        <v>10488</v>
      </c>
      <c r="K23" s="29">
        <f>4</f>
        <v>4</v>
      </c>
      <c r="L23" s="28">
        <f t="shared" si="0"/>
        <v>4</v>
      </c>
      <c r="M23" s="27" t="str">
        <f t="shared" si="1"/>
        <v>OK</v>
      </c>
      <c r="N23" s="24"/>
      <c r="O23" s="24"/>
      <c r="P23" s="24"/>
      <c r="Q23" s="31"/>
      <c r="R23" s="26"/>
      <c r="S23" s="26"/>
      <c r="T23" s="26"/>
      <c r="U23" s="24"/>
      <c r="V23" s="24"/>
      <c r="W23" s="24"/>
      <c r="X23" s="24"/>
      <c r="Y23" s="24"/>
      <c r="Z23" s="24"/>
      <c r="AA23" s="24"/>
    </row>
    <row r="24" spans="1:27" ht="30" customHeight="1" x14ac:dyDescent="0.25">
      <c r="A24" s="39">
        <v>21</v>
      </c>
      <c r="B24" s="39">
        <v>21</v>
      </c>
      <c r="C24" s="37" t="s">
        <v>67</v>
      </c>
      <c r="D24" s="36" t="s">
        <v>118</v>
      </c>
      <c r="E24" s="43" t="s">
        <v>119</v>
      </c>
      <c r="F24" s="45" t="s">
        <v>23</v>
      </c>
      <c r="G24" s="39" t="s">
        <v>120</v>
      </c>
      <c r="H24" s="39" t="s">
        <v>6</v>
      </c>
      <c r="I24" s="39" t="s">
        <v>7</v>
      </c>
      <c r="J24" s="38">
        <v>10968</v>
      </c>
      <c r="K24" s="29">
        <f>4</f>
        <v>4</v>
      </c>
      <c r="L24" s="28">
        <f t="shared" si="0"/>
        <v>4</v>
      </c>
      <c r="M24" s="27" t="str">
        <f t="shared" si="1"/>
        <v>OK</v>
      </c>
      <c r="N24" s="24"/>
      <c r="O24" s="24"/>
      <c r="P24" s="24"/>
      <c r="Q24" s="31"/>
      <c r="R24" s="26"/>
      <c r="S24" s="26"/>
      <c r="T24" s="26"/>
      <c r="U24" s="24"/>
      <c r="V24" s="24"/>
      <c r="W24" s="24"/>
      <c r="X24" s="24"/>
      <c r="Y24" s="24"/>
      <c r="Z24" s="24"/>
      <c r="AA24" s="24"/>
    </row>
    <row r="25" spans="1:27" ht="30" customHeight="1" x14ac:dyDescent="0.25">
      <c r="A25" s="46">
        <v>22</v>
      </c>
      <c r="B25" s="46">
        <v>22</v>
      </c>
      <c r="C25" s="47" t="s">
        <v>35</v>
      </c>
      <c r="D25" s="48" t="s">
        <v>121</v>
      </c>
      <c r="E25" s="50" t="s">
        <v>122</v>
      </c>
      <c r="F25" s="52" t="s">
        <v>23</v>
      </c>
      <c r="G25" s="46" t="s">
        <v>123</v>
      </c>
      <c r="H25" s="46" t="s">
        <v>6</v>
      </c>
      <c r="I25" s="46" t="s">
        <v>7</v>
      </c>
      <c r="J25" s="49">
        <v>13446</v>
      </c>
      <c r="K25" s="29">
        <f>0</f>
        <v>0</v>
      </c>
      <c r="L25" s="28">
        <f t="shared" si="0"/>
        <v>0</v>
      </c>
      <c r="M25" s="27" t="str">
        <f t="shared" si="1"/>
        <v>OK</v>
      </c>
      <c r="N25" s="24"/>
      <c r="O25" s="24"/>
      <c r="P25" s="24"/>
      <c r="Q25" s="31"/>
      <c r="R25" s="26"/>
      <c r="S25" s="26"/>
      <c r="T25" s="26"/>
      <c r="U25" s="24"/>
      <c r="V25" s="24"/>
      <c r="W25" s="24"/>
      <c r="X25" s="24"/>
      <c r="Y25" s="24"/>
      <c r="Z25" s="24"/>
      <c r="AA25" s="24"/>
    </row>
    <row r="26" spans="1:27" ht="30" customHeight="1" x14ac:dyDescent="0.25">
      <c r="A26" s="39">
        <v>23</v>
      </c>
      <c r="B26" s="39">
        <v>23</v>
      </c>
      <c r="C26" s="37" t="s">
        <v>124</v>
      </c>
      <c r="D26" s="36" t="s">
        <v>125</v>
      </c>
      <c r="E26" s="43" t="s">
        <v>126</v>
      </c>
      <c r="F26" s="45" t="s">
        <v>23</v>
      </c>
      <c r="G26" s="39" t="s">
        <v>120</v>
      </c>
      <c r="H26" s="39" t="s">
        <v>6</v>
      </c>
      <c r="I26" s="39" t="s">
        <v>7</v>
      </c>
      <c r="J26" s="38">
        <v>11764.7</v>
      </c>
      <c r="K26" s="29">
        <f>0</f>
        <v>0</v>
      </c>
      <c r="L26" s="28">
        <f t="shared" si="0"/>
        <v>0</v>
      </c>
      <c r="M26" s="27" t="str">
        <f t="shared" si="1"/>
        <v>OK</v>
      </c>
      <c r="N26" s="24"/>
      <c r="O26" s="24"/>
      <c r="P26" s="24"/>
      <c r="Q26" s="31"/>
      <c r="R26" s="26"/>
      <c r="S26" s="26"/>
      <c r="T26" s="26"/>
      <c r="U26" s="24"/>
      <c r="V26" s="24"/>
      <c r="W26" s="24"/>
      <c r="X26" s="24"/>
      <c r="Y26" s="24"/>
      <c r="Z26" s="24"/>
      <c r="AA26" s="24"/>
    </row>
    <row r="27" spans="1:27" ht="30" customHeight="1" x14ac:dyDescent="0.25">
      <c r="A27" s="46">
        <v>24</v>
      </c>
      <c r="B27" s="46">
        <v>24</v>
      </c>
      <c r="C27" s="47" t="s">
        <v>35</v>
      </c>
      <c r="D27" s="48" t="s">
        <v>127</v>
      </c>
      <c r="E27" s="50" t="s">
        <v>128</v>
      </c>
      <c r="F27" s="52" t="s">
        <v>23</v>
      </c>
      <c r="G27" s="46" t="s">
        <v>129</v>
      </c>
      <c r="H27" s="46" t="s">
        <v>64</v>
      </c>
      <c r="I27" s="46" t="s">
        <v>7</v>
      </c>
      <c r="J27" s="49">
        <v>13333.33</v>
      </c>
      <c r="K27" s="29">
        <f>0</f>
        <v>0</v>
      </c>
      <c r="L27" s="28">
        <f t="shared" si="0"/>
        <v>0</v>
      </c>
      <c r="M27" s="27" t="str">
        <f t="shared" si="1"/>
        <v>OK</v>
      </c>
      <c r="N27" s="24"/>
      <c r="O27" s="24"/>
      <c r="P27" s="24"/>
      <c r="Q27" s="31"/>
      <c r="R27" s="26"/>
      <c r="S27" s="26"/>
      <c r="T27" s="26"/>
      <c r="U27" s="24"/>
      <c r="V27" s="24"/>
      <c r="W27" s="24"/>
      <c r="X27" s="24"/>
      <c r="Y27" s="24"/>
      <c r="Z27" s="24"/>
      <c r="AA27" s="24"/>
    </row>
    <row r="28" spans="1:27" ht="30" customHeight="1" x14ac:dyDescent="0.25">
      <c r="A28" s="39">
        <v>25</v>
      </c>
      <c r="B28" s="39">
        <v>25</v>
      </c>
      <c r="C28" s="37" t="s">
        <v>130</v>
      </c>
      <c r="D28" s="36" t="s">
        <v>131</v>
      </c>
      <c r="E28" s="43" t="s">
        <v>132</v>
      </c>
      <c r="F28" s="45" t="s">
        <v>27</v>
      </c>
      <c r="G28" s="39" t="s">
        <v>28</v>
      </c>
      <c r="H28" s="39" t="s">
        <v>6</v>
      </c>
      <c r="I28" s="39" t="s">
        <v>29</v>
      </c>
      <c r="J28" s="38">
        <v>1320</v>
      </c>
      <c r="K28" s="29">
        <f>0</f>
        <v>0</v>
      </c>
      <c r="L28" s="28">
        <f t="shared" si="0"/>
        <v>0</v>
      </c>
      <c r="M28" s="27" t="str">
        <f t="shared" si="1"/>
        <v>OK</v>
      </c>
      <c r="N28" s="24"/>
      <c r="O28" s="24"/>
      <c r="P28" s="24"/>
      <c r="Q28" s="31"/>
      <c r="R28" s="26"/>
      <c r="S28" s="26"/>
      <c r="T28" s="26"/>
      <c r="U28" s="24"/>
      <c r="V28" s="24"/>
      <c r="W28" s="24"/>
      <c r="X28" s="24"/>
      <c r="Y28" s="24"/>
      <c r="Z28" s="24"/>
      <c r="AA28" s="24"/>
    </row>
    <row r="29" spans="1:27" ht="30" customHeight="1" x14ac:dyDescent="0.25">
      <c r="A29" s="46">
        <v>26</v>
      </c>
      <c r="B29" s="46">
        <v>26</v>
      </c>
      <c r="C29" s="47" t="s">
        <v>124</v>
      </c>
      <c r="D29" s="48" t="s">
        <v>15</v>
      </c>
      <c r="E29" s="50" t="s">
        <v>133</v>
      </c>
      <c r="F29" s="52" t="s">
        <v>26</v>
      </c>
      <c r="G29" s="46" t="s">
        <v>134</v>
      </c>
      <c r="H29" s="46" t="s">
        <v>6</v>
      </c>
      <c r="I29" s="46" t="s">
        <v>7</v>
      </c>
      <c r="J29" s="49">
        <v>650</v>
      </c>
      <c r="K29" s="29">
        <f>2</f>
        <v>2</v>
      </c>
      <c r="L29" s="28">
        <f t="shared" si="0"/>
        <v>2</v>
      </c>
      <c r="M29" s="27" t="str">
        <f t="shared" si="1"/>
        <v>OK</v>
      </c>
      <c r="N29" s="24"/>
      <c r="O29" s="24"/>
      <c r="P29" s="24"/>
      <c r="Q29" s="24"/>
      <c r="R29" s="26"/>
      <c r="S29" s="26"/>
      <c r="T29" s="26"/>
      <c r="U29" s="24"/>
      <c r="V29" s="24"/>
      <c r="W29" s="24"/>
      <c r="X29" s="24"/>
      <c r="Y29" s="24"/>
      <c r="Z29" s="24"/>
      <c r="AA29" s="24"/>
    </row>
    <row r="30" spans="1:27" ht="30" customHeight="1" x14ac:dyDescent="0.25">
      <c r="A30" s="39">
        <v>27</v>
      </c>
      <c r="B30" s="39">
        <v>27</v>
      </c>
      <c r="C30" s="37" t="s">
        <v>135</v>
      </c>
      <c r="D30" s="36" t="s">
        <v>136</v>
      </c>
      <c r="E30" s="43" t="s">
        <v>137</v>
      </c>
      <c r="F30" s="45" t="s">
        <v>31</v>
      </c>
      <c r="G30" s="39" t="s">
        <v>32</v>
      </c>
      <c r="H30" s="39" t="s">
        <v>9</v>
      </c>
      <c r="I30" s="39" t="s">
        <v>29</v>
      </c>
      <c r="J30" s="38">
        <v>39.78</v>
      </c>
      <c r="K30" s="29">
        <f>20</f>
        <v>20</v>
      </c>
      <c r="L30" s="28">
        <f t="shared" si="0"/>
        <v>20</v>
      </c>
      <c r="M30" s="27" t="str">
        <f t="shared" si="1"/>
        <v>OK</v>
      </c>
      <c r="N30" s="24"/>
      <c r="O30" s="24"/>
      <c r="P30" s="24"/>
      <c r="Q30" s="24"/>
      <c r="R30" s="26"/>
      <c r="S30" s="26"/>
      <c r="T30" s="26"/>
      <c r="U30" s="24"/>
      <c r="V30" s="24"/>
      <c r="W30" s="24"/>
      <c r="X30" s="24"/>
      <c r="Y30" s="24"/>
      <c r="Z30" s="24"/>
      <c r="AA30" s="24"/>
    </row>
    <row r="31" spans="1:27" ht="30" customHeight="1" x14ac:dyDescent="0.25">
      <c r="A31" s="46">
        <v>28</v>
      </c>
      <c r="B31" s="46">
        <v>28</v>
      </c>
      <c r="C31" s="47" t="s">
        <v>138</v>
      </c>
      <c r="D31" s="48" t="s">
        <v>139</v>
      </c>
      <c r="E31" s="50" t="s">
        <v>140</v>
      </c>
      <c r="F31" s="52" t="s">
        <v>141</v>
      </c>
      <c r="G31" s="46" t="s">
        <v>142</v>
      </c>
      <c r="H31" s="46" t="s">
        <v>6</v>
      </c>
      <c r="I31" s="46" t="s">
        <v>7</v>
      </c>
      <c r="J31" s="49">
        <v>2259.91</v>
      </c>
      <c r="K31" s="29">
        <f>0</f>
        <v>0</v>
      </c>
      <c r="L31" s="28">
        <f t="shared" si="0"/>
        <v>0</v>
      </c>
      <c r="M31" s="27" t="str">
        <f t="shared" si="1"/>
        <v>OK</v>
      </c>
      <c r="N31" s="24"/>
      <c r="O31" s="24"/>
      <c r="P31" s="24"/>
      <c r="Q31" s="24"/>
      <c r="R31" s="26"/>
      <c r="S31" s="26"/>
      <c r="T31" s="26"/>
      <c r="U31" s="24"/>
      <c r="V31" s="24"/>
      <c r="W31" s="24"/>
      <c r="X31" s="24"/>
      <c r="Y31" s="24"/>
      <c r="Z31" s="24"/>
      <c r="AA31" s="24"/>
    </row>
    <row r="32" spans="1:27" ht="30" customHeight="1" x14ac:dyDescent="0.25">
      <c r="A32" s="39">
        <v>29</v>
      </c>
      <c r="B32" s="39">
        <v>29</v>
      </c>
      <c r="C32" s="37" t="s">
        <v>143</v>
      </c>
      <c r="D32" s="36" t="s">
        <v>144</v>
      </c>
      <c r="E32" s="43" t="s">
        <v>145</v>
      </c>
      <c r="F32" s="45" t="s">
        <v>141</v>
      </c>
      <c r="G32" s="39" t="s">
        <v>142</v>
      </c>
      <c r="H32" s="39" t="s">
        <v>6</v>
      </c>
      <c r="I32" s="39" t="s">
        <v>7</v>
      </c>
      <c r="J32" s="38">
        <v>3391.3</v>
      </c>
      <c r="K32" s="29">
        <f>0</f>
        <v>0</v>
      </c>
      <c r="L32" s="28">
        <f t="shared" si="0"/>
        <v>0</v>
      </c>
      <c r="M32" s="27" t="str">
        <f t="shared" si="1"/>
        <v>OK</v>
      </c>
      <c r="N32" s="24"/>
      <c r="O32" s="24"/>
      <c r="P32" s="24"/>
      <c r="Q32" s="24"/>
      <c r="R32" s="26"/>
      <c r="S32" s="26"/>
      <c r="T32" s="26"/>
      <c r="U32" s="24"/>
      <c r="V32" s="24"/>
      <c r="W32" s="24"/>
      <c r="X32" s="24"/>
      <c r="Y32" s="24"/>
      <c r="Z32" s="24"/>
      <c r="AA32" s="24"/>
    </row>
    <row r="33" spans="1:27" ht="30" customHeight="1" x14ac:dyDescent="0.25">
      <c r="A33" s="46">
        <v>30</v>
      </c>
      <c r="B33" s="46">
        <v>30</v>
      </c>
      <c r="C33" s="47" t="s">
        <v>146</v>
      </c>
      <c r="D33" s="48" t="s">
        <v>147</v>
      </c>
      <c r="E33" s="50" t="s">
        <v>148</v>
      </c>
      <c r="F33" s="52" t="s">
        <v>141</v>
      </c>
      <c r="G33" s="46" t="s">
        <v>142</v>
      </c>
      <c r="H33" s="46" t="s">
        <v>6</v>
      </c>
      <c r="I33" s="46" t="s">
        <v>7</v>
      </c>
      <c r="J33" s="49">
        <v>9961.5300000000007</v>
      </c>
      <c r="K33" s="29">
        <f>1</f>
        <v>1</v>
      </c>
      <c r="L33" s="28">
        <f t="shared" si="0"/>
        <v>1</v>
      </c>
      <c r="M33" s="27" t="str">
        <f t="shared" si="1"/>
        <v>OK</v>
      </c>
      <c r="N33" s="24"/>
      <c r="O33" s="24"/>
      <c r="P33" s="24"/>
      <c r="Q33" s="24"/>
      <c r="R33" s="26"/>
      <c r="S33" s="26"/>
      <c r="T33" s="26"/>
      <c r="U33" s="24"/>
      <c r="V33" s="24"/>
      <c r="W33" s="24"/>
      <c r="X33" s="24"/>
      <c r="Y33" s="24"/>
      <c r="Z33" s="24"/>
      <c r="AA33" s="24"/>
    </row>
    <row r="34" spans="1:27" ht="30" customHeight="1" x14ac:dyDescent="0.25">
      <c r="A34" s="39">
        <v>31</v>
      </c>
      <c r="B34" s="39">
        <v>31</v>
      </c>
      <c r="C34" s="37" t="s">
        <v>149</v>
      </c>
      <c r="D34" s="36" t="s">
        <v>150</v>
      </c>
      <c r="E34" s="43" t="s">
        <v>151</v>
      </c>
      <c r="F34" s="45" t="s">
        <v>23</v>
      </c>
      <c r="G34" s="39" t="s">
        <v>152</v>
      </c>
      <c r="H34" s="39" t="s">
        <v>64</v>
      </c>
      <c r="I34" s="39">
        <v>44905212</v>
      </c>
      <c r="J34" s="38">
        <v>630</v>
      </c>
      <c r="K34" s="29">
        <f>0</f>
        <v>0</v>
      </c>
      <c r="L34" s="28">
        <f t="shared" si="0"/>
        <v>0</v>
      </c>
      <c r="M34" s="27" t="str">
        <f t="shared" si="1"/>
        <v>OK</v>
      </c>
      <c r="N34" s="24"/>
      <c r="O34" s="24"/>
      <c r="P34" s="24"/>
      <c r="Q34" s="24"/>
      <c r="R34" s="26"/>
      <c r="S34" s="26"/>
      <c r="T34" s="26"/>
      <c r="U34" s="24"/>
      <c r="V34" s="24"/>
      <c r="W34" s="24"/>
      <c r="X34" s="24"/>
      <c r="Y34" s="24"/>
      <c r="Z34" s="24"/>
      <c r="AA34" s="24"/>
    </row>
    <row r="35" spans="1:27" ht="30" customHeight="1" x14ac:dyDescent="0.25">
      <c r="A35" s="46">
        <v>32</v>
      </c>
      <c r="B35" s="46">
        <v>32</v>
      </c>
      <c r="C35" s="47" t="s">
        <v>149</v>
      </c>
      <c r="D35" s="48" t="s">
        <v>153</v>
      </c>
      <c r="E35" s="50" t="s">
        <v>154</v>
      </c>
      <c r="F35" s="52" t="s">
        <v>23</v>
      </c>
      <c r="G35" s="46" t="s">
        <v>152</v>
      </c>
      <c r="H35" s="46" t="s">
        <v>64</v>
      </c>
      <c r="I35" s="46">
        <v>44905212</v>
      </c>
      <c r="J35" s="49">
        <v>1550</v>
      </c>
      <c r="K35" s="29">
        <f>0</f>
        <v>0</v>
      </c>
      <c r="L35" s="28">
        <f t="shared" si="0"/>
        <v>0</v>
      </c>
      <c r="M35" s="27" t="str">
        <f t="shared" si="1"/>
        <v>OK</v>
      </c>
      <c r="N35" s="24"/>
      <c r="O35" s="24"/>
      <c r="P35" s="24"/>
      <c r="Q35" s="24"/>
      <c r="R35" s="26"/>
      <c r="S35" s="26"/>
      <c r="T35" s="26"/>
      <c r="U35" s="24"/>
      <c r="V35" s="24"/>
      <c r="W35" s="24"/>
      <c r="X35" s="24"/>
      <c r="Y35" s="24"/>
      <c r="Z35" s="24"/>
      <c r="AA35" s="24"/>
    </row>
    <row r="36" spans="1:27" ht="30" customHeight="1" x14ac:dyDescent="0.25">
      <c r="A36" s="39">
        <v>33</v>
      </c>
      <c r="B36" s="39">
        <v>33</v>
      </c>
      <c r="C36" s="37" t="s">
        <v>155</v>
      </c>
      <c r="D36" s="36" t="s">
        <v>156</v>
      </c>
      <c r="E36" s="43" t="s">
        <v>157</v>
      </c>
      <c r="F36" s="45" t="s">
        <v>23</v>
      </c>
      <c r="G36" s="39" t="s">
        <v>152</v>
      </c>
      <c r="H36" s="39" t="s">
        <v>64</v>
      </c>
      <c r="I36" s="39">
        <v>44905212</v>
      </c>
      <c r="J36" s="38">
        <v>930</v>
      </c>
      <c r="K36" s="29">
        <f>0</f>
        <v>0</v>
      </c>
      <c r="L36" s="28">
        <f t="shared" si="0"/>
        <v>0</v>
      </c>
      <c r="M36" s="27" t="str">
        <f t="shared" si="1"/>
        <v>OK</v>
      </c>
      <c r="N36" s="24"/>
      <c r="O36" s="24"/>
      <c r="P36" s="24"/>
      <c r="Q36" s="24"/>
      <c r="R36" s="26"/>
      <c r="S36" s="26"/>
      <c r="T36" s="26"/>
      <c r="U36" s="24"/>
      <c r="V36" s="24"/>
      <c r="W36" s="24"/>
      <c r="X36" s="24"/>
      <c r="Y36" s="24"/>
      <c r="Z36" s="24"/>
      <c r="AA36" s="24"/>
    </row>
    <row r="37" spans="1:27" ht="30" customHeight="1" x14ac:dyDescent="0.25">
      <c r="A37" s="46">
        <v>34</v>
      </c>
      <c r="B37" s="46">
        <v>34</v>
      </c>
      <c r="C37" s="47" t="s">
        <v>155</v>
      </c>
      <c r="D37" s="48" t="s">
        <v>158</v>
      </c>
      <c r="E37" s="50" t="s">
        <v>159</v>
      </c>
      <c r="F37" s="52" t="s">
        <v>23</v>
      </c>
      <c r="G37" s="46" t="s">
        <v>152</v>
      </c>
      <c r="H37" s="46" t="s">
        <v>64</v>
      </c>
      <c r="I37" s="46">
        <v>44905212</v>
      </c>
      <c r="J37" s="49">
        <v>2560</v>
      </c>
      <c r="K37" s="29">
        <f>0</f>
        <v>0</v>
      </c>
      <c r="L37" s="28">
        <f t="shared" si="0"/>
        <v>0</v>
      </c>
      <c r="M37" s="27" t="str">
        <f t="shared" si="1"/>
        <v>OK</v>
      </c>
      <c r="N37" s="24"/>
      <c r="O37" s="24"/>
      <c r="P37" s="24"/>
      <c r="Q37" s="24"/>
      <c r="R37" s="26"/>
      <c r="S37" s="26"/>
      <c r="T37" s="26"/>
      <c r="U37" s="24"/>
      <c r="V37" s="24"/>
      <c r="W37" s="24"/>
      <c r="X37" s="24"/>
      <c r="Y37" s="24"/>
      <c r="Z37" s="24"/>
      <c r="AA37" s="24"/>
    </row>
    <row r="38" spans="1:27" ht="30" customHeight="1" x14ac:dyDescent="0.25">
      <c r="A38" s="68" t="s">
        <v>160</v>
      </c>
      <c r="B38" s="39">
        <v>35</v>
      </c>
      <c r="C38" s="65" t="s">
        <v>36</v>
      </c>
      <c r="D38" s="36" t="s">
        <v>30</v>
      </c>
      <c r="E38" s="43" t="s">
        <v>9</v>
      </c>
      <c r="F38" s="44" t="s">
        <v>31</v>
      </c>
      <c r="G38" s="39" t="s">
        <v>32</v>
      </c>
      <c r="H38" s="39" t="s">
        <v>9</v>
      </c>
      <c r="I38" s="39" t="s">
        <v>10</v>
      </c>
      <c r="J38" s="38">
        <v>150.13999999999999</v>
      </c>
      <c r="K38" s="29">
        <f>0</f>
        <v>0</v>
      </c>
      <c r="L38" s="28">
        <f t="shared" si="0"/>
        <v>0</v>
      </c>
      <c r="M38" s="27" t="str">
        <f t="shared" si="1"/>
        <v>OK</v>
      </c>
      <c r="N38" s="24"/>
      <c r="O38" s="24"/>
      <c r="P38" s="24"/>
      <c r="Q38" s="24"/>
      <c r="R38" s="26"/>
      <c r="S38" s="26"/>
      <c r="T38" s="26"/>
      <c r="U38" s="24"/>
      <c r="V38" s="24"/>
      <c r="W38" s="24"/>
      <c r="X38" s="24"/>
      <c r="Y38" s="24"/>
      <c r="Z38" s="24"/>
      <c r="AA38" s="24"/>
    </row>
    <row r="39" spans="1:27" ht="30" customHeight="1" x14ac:dyDescent="0.25">
      <c r="A39" s="69"/>
      <c r="B39" s="39">
        <v>36</v>
      </c>
      <c r="C39" s="66"/>
      <c r="D39" s="36" t="s">
        <v>8</v>
      </c>
      <c r="E39" s="43" t="s">
        <v>9</v>
      </c>
      <c r="F39" s="45" t="s">
        <v>31</v>
      </c>
      <c r="G39" s="39" t="s">
        <v>32</v>
      </c>
      <c r="H39" s="39" t="s">
        <v>9</v>
      </c>
      <c r="I39" s="39" t="s">
        <v>10</v>
      </c>
      <c r="J39" s="38">
        <v>1076</v>
      </c>
      <c r="K39" s="29">
        <f>0</f>
        <v>0</v>
      </c>
      <c r="L39" s="28">
        <f t="shared" si="0"/>
        <v>0</v>
      </c>
      <c r="M39" s="27" t="str">
        <f t="shared" si="1"/>
        <v>OK</v>
      </c>
      <c r="N39" s="24"/>
      <c r="O39" s="24"/>
      <c r="P39" s="24"/>
      <c r="Q39" s="24"/>
      <c r="R39" s="26"/>
      <c r="S39" s="26"/>
      <c r="T39" s="26"/>
      <c r="U39" s="24"/>
      <c r="V39" s="24"/>
      <c r="W39" s="24"/>
      <c r="X39" s="24"/>
      <c r="Y39" s="24"/>
      <c r="Z39" s="24"/>
      <c r="AA39" s="24"/>
    </row>
    <row r="40" spans="1:27" ht="30" customHeight="1" x14ac:dyDescent="0.25">
      <c r="A40" s="69"/>
      <c r="B40" s="39">
        <v>37</v>
      </c>
      <c r="C40" s="66"/>
      <c r="D40" s="36" t="s">
        <v>161</v>
      </c>
      <c r="E40" s="43" t="s">
        <v>9</v>
      </c>
      <c r="F40" s="45" t="s">
        <v>31</v>
      </c>
      <c r="G40" s="39" t="s">
        <v>32</v>
      </c>
      <c r="H40" s="39" t="s">
        <v>37</v>
      </c>
      <c r="I40" s="39" t="s">
        <v>10</v>
      </c>
      <c r="J40" s="38">
        <v>75</v>
      </c>
      <c r="K40" s="29">
        <f>0</f>
        <v>0</v>
      </c>
      <c r="L40" s="28">
        <f t="shared" si="0"/>
        <v>0</v>
      </c>
      <c r="M40" s="27" t="str">
        <f t="shared" si="1"/>
        <v>OK</v>
      </c>
      <c r="N40" s="24"/>
      <c r="O40" s="24"/>
      <c r="P40" s="24"/>
      <c r="Q40" s="24"/>
      <c r="R40" s="26"/>
      <c r="S40" s="26"/>
      <c r="T40" s="26"/>
      <c r="U40" s="24"/>
      <c r="V40" s="24"/>
      <c r="W40" s="24"/>
      <c r="X40" s="24"/>
      <c r="Y40" s="24"/>
      <c r="Z40" s="24"/>
      <c r="AA40" s="24"/>
    </row>
    <row r="41" spans="1:27" ht="30" customHeight="1" x14ac:dyDescent="0.25">
      <c r="A41" s="69"/>
      <c r="B41" s="39">
        <v>38</v>
      </c>
      <c r="C41" s="66"/>
      <c r="D41" s="36" t="s">
        <v>12</v>
      </c>
      <c r="E41" s="43" t="s">
        <v>9</v>
      </c>
      <c r="F41" s="45" t="s">
        <v>31</v>
      </c>
      <c r="G41" s="39" t="s">
        <v>32</v>
      </c>
      <c r="H41" s="39" t="s">
        <v>9</v>
      </c>
      <c r="I41" s="39" t="s">
        <v>10</v>
      </c>
      <c r="J41" s="38">
        <v>1400</v>
      </c>
      <c r="K41" s="29">
        <f>0</f>
        <v>0</v>
      </c>
      <c r="L41" s="28">
        <f t="shared" si="0"/>
        <v>0</v>
      </c>
      <c r="M41" s="27" t="str">
        <f t="shared" si="1"/>
        <v>OK</v>
      </c>
      <c r="N41" s="24"/>
      <c r="O41" s="24"/>
      <c r="P41" s="24"/>
      <c r="Q41" s="24"/>
      <c r="R41" s="26"/>
      <c r="S41" s="26"/>
      <c r="T41" s="26"/>
      <c r="U41" s="24"/>
      <c r="V41" s="24"/>
      <c r="W41" s="24"/>
      <c r="X41" s="24"/>
      <c r="Y41" s="24"/>
      <c r="Z41" s="24"/>
      <c r="AA41" s="24"/>
    </row>
    <row r="42" spans="1:27" ht="30" customHeight="1" x14ac:dyDescent="0.25">
      <c r="A42" s="69"/>
      <c r="B42" s="39">
        <v>39</v>
      </c>
      <c r="C42" s="66"/>
      <c r="D42" s="36" t="s">
        <v>13</v>
      </c>
      <c r="E42" s="43" t="s">
        <v>9</v>
      </c>
      <c r="F42" s="45" t="s">
        <v>31</v>
      </c>
      <c r="G42" s="39" t="s">
        <v>32</v>
      </c>
      <c r="H42" s="39" t="s">
        <v>37</v>
      </c>
      <c r="I42" s="39" t="s">
        <v>10</v>
      </c>
      <c r="J42" s="38">
        <v>75.5</v>
      </c>
      <c r="K42" s="29">
        <f>0</f>
        <v>0</v>
      </c>
      <c r="L42" s="28">
        <f t="shared" si="0"/>
        <v>0</v>
      </c>
      <c r="M42" s="27" t="str">
        <f t="shared" si="1"/>
        <v>OK</v>
      </c>
      <c r="N42" s="24"/>
      <c r="O42" s="24"/>
      <c r="P42" s="24"/>
      <c r="Q42" s="24"/>
      <c r="R42" s="26"/>
      <c r="S42" s="26"/>
      <c r="T42" s="26"/>
      <c r="U42" s="24"/>
      <c r="V42" s="24"/>
      <c r="W42" s="24"/>
      <c r="X42" s="24"/>
      <c r="Y42" s="24"/>
      <c r="Z42" s="24"/>
      <c r="AA42" s="24"/>
    </row>
    <row r="43" spans="1:27" ht="30" customHeight="1" x14ac:dyDescent="0.25">
      <c r="A43" s="69"/>
      <c r="B43" s="39">
        <v>40</v>
      </c>
      <c r="C43" s="66"/>
      <c r="D43" s="36" t="s">
        <v>11</v>
      </c>
      <c r="E43" s="43" t="s">
        <v>9</v>
      </c>
      <c r="F43" s="45" t="s">
        <v>31</v>
      </c>
      <c r="G43" s="39" t="s">
        <v>32</v>
      </c>
      <c r="H43" s="39" t="s">
        <v>9</v>
      </c>
      <c r="I43" s="39" t="s">
        <v>10</v>
      </c>
      <c r="J43" s="38">
        <v>1600</v>
      </c>
      <c r="K43" s="29">
        <f>0</f>
        <v>0</v>
      </c>
      <c r="L43" s="28">
        <f t="shared" si="0"/>
        <v>0</v>
      </c>
      <c r="M43" s="27" t="str">
        <f t="shared" si="1"/>
        <v>OK</v>
      </c>
      <c r="N43" s="24"/>
      <c r="O43" s="24"/>
      <c r="P43" s="24"/>
      <c r="Q43" s="24"/>
      <c r="R43" s="26"/>
      <c r="S43" s="26"/>
      <c r="T43" s="26"/>
      <c r="U43" s="24"/>
      <c r="V43" s="24"/>
      <c r="W43" s="24"/>
      <c r="X43" s="24"/>
      <c r="Y43" s="24"/>
      <c r="Z43" s="24"/>
      <c r="AA43" s="24"/>
    </row>
    <row r="44" spans="1:27" ht="30" customHeight="1" x14ac:dyDescent="0.25">
      <c r="A44" s="69"/>
      <c r="B44" s="39">
        <v>41</v>
      </c>
      <c r="C44" s="66"/>
      <c r="D44" s="36" t="s">
        <v>14</v>
      </c>
      <c r="E44" s="43" t="s">
        <v>9</v>
      </c>
      <c r="F44" s="45" t="s">
        <v>31</v>
      </c>
      <c r="G44" s="39" t="s">
        <v>32</v>
      </c>
      <c r="H44" s="39" t="s">
        <v>37</v>
      </c>
      <c r="I44" s="39" t="s">
        <v>10</v>
      </c>
      <c r="J44" s="38">
        <v>75</v>
      </c>
      <c r="K44" s="29">
        <f>0</f>
        <v>0</v>
      </c>
      <c r="L44" s="28">
        <f t="shared" si="0"/>
        <v>0</v>
      </c>
      <c r="M44" s="27" t="str">
        <f t="shared" si="1"/>
        <v>OK</v>
      </c>
      <c r="N44" s="24"/>
      <c r="O44" s="24"/>
      <c r="P44" s="24"/>
      <c r="Q44" s="24"/>
      <c r="R44" s="26"/>
      <c r="S44" s="26"/>
      <c r="T44" s="26"/>
      <c r="U44" s="24"/>
      <c r="V44" s="24"/>
      <c r="W44" s="24"/>
      <c r="X44" s="24"/>
      <c r="Y44" s="24"/>
      <c r="Z44" s="24"/>
      <c r="AA44" s="24"/>
    </row>
    <row r="45" spans="1:27" ht="30" customHeight="1" x14ac:dyDescent="0.25">
      <c r="A45" s="69"/>
      <c r="B45" s="39">
        <v>42</v>
      </c>
      <c r="C45" s="66"/>
      <c r="D45" s="36" t="s">
        <v>162</v>
      </c>
      <c r="E45" s="43" t="s">
        <v>9</v>
      </c>
      <c r="F45" s="45" t="s">
        <v>31</v>
      </c>
      <c r="G45" s="39" t="s">
        <v>32</v>
      </c>
      <c r="H45" s="39" t="s">
        <v>9</v>
      </c>
      <c r="I45" s="39" t="s">
        <v>10</v>
      </c>
      <c r="J45" s="38">
        <v>350</v>
      </c>
      <c r="K45" s="29">
        <f>0</f>
        <v>0</v>
      </c>
      <c r="L45" s="28">
        <f t="shared" si="0"/>
        <v>0</v>
      </c>
      <c r="M45" s="27" t="str">
        <f t="shared" si="1"/>
        <v>OK</v>
      </c>
      <c r="N45" s="24"/>
      <c r="O45" s="24"/>
      <c r="P45" s="24"/>
      <c r="Q45" s="24"/>
      <c r="R45" s="26"/>
      <c r="S45" s="26"/>
      <c r="T45" s="26"/>
      <c r="U45" s="24"/>
      <c r="V45" s="24"/>
      <c r="W45" s="24"/>
      <c r="X45" s="24"/>
      <c r="Y45" s="24"/>
      <c r="Z45" s="24"/>
      <c r="AA45" s="24"/>
    </row>
    <row r="46" spans="1:27" ht="30" customHeight="1" x14ac:dyDescent="0.25">
      <c r="A46" s="69"/>
      <c r="B46" s="39">
        <v>43</v>
      </c>
      <c r="C46" s="66"/>
      <c r="D46" s="36" t="s">
        <v>33</v>
      </c>
      <c r="E46" s="43" t="s">
        <v>9</v>
      </c>
      <c r="F46" s="45" t="s">
        <v>31</v>
      </c>
      <c r="G46" s="39" t="s">
        <v>32</v>
      </c>
      <c r="H46" s="39" t="s">
        <v>9</v>
      </c>
      <c r="I46" s="39" t="s">
        <v>10</v>
      </c>
      <c r="J46" s="38">
        <v>100.25</v>
      </c>
      <c r="K46" s="29">
        <f>0</f>
        <v>0</v>
      </c>
      <c r="L46" s="28">
        <f t="shared" si="0"/>
        <v>0</v>
      </c>
      <c r="M46" s="27" t="str">
        <f t="shared" si="1"/>
        <v>OK</v>
      </c>
      <c r="N46" s="24"/>
      <c r="O46" s="24"/>
      <c r="P46" s="24"/>
      <c r="Q46" s="24"/>
      <c r="R46" s="26"/>
      <c r="S46" s="26"/>
      <c r="T46" s="26"/>
      <c r="U46" s="24"/>
      <c r="V46" s="24"/>
      <c r="W46" s="24"/>
      <c r="X46" s="24"/>
      <c r="Y46" s="24"/>
      <c r="Z46" s="24"/>
      <c r="AA46" s="24"/>
    </row>
    <row r="47" spans="1:27" ht="30" customHeight="1" x14ac:dyDescent="0.25">
      <c r="A47" s="69"/>
      <c r="B47" s="39">
        <v>44</v>
      </c>
      <c r="C47" s="66"/>
      <c r="D47" s="36" t="s">
        <v>163</v>
      </c>
      <c r="E47" s="43" t="s">
        <v>9</v>
      </c>
      <c r="F47" s="44" t="s">
        <v>31</v>
      </c>
      <c r="G47" s="39" t="s">
        <v>164</v>
      </c>
      <c r="H47" s="39" t="s">
        <v>9</v>
      </c>
      <c r="I47" s="39" t="s">
        <v>10</v>
      </c>
      <c r="J47" s="38">
        <v>1424</v>
      </c>
      <c r="K47" s="29">
        <f>0</f>
        <v>0</v>
      </c>
      <c r="L47" s="28">
        <f t="shared" si="0"/>
        <v>0</v>
      </c>
      <c r="M47" s="27" t="str">
        <f t="shared" si="1"/>
        <v>OK</v>
      </c>
      <c r="N47" s="24"/>
      <c r="O47" s="24"/>
      <c r="P47" s="24"/>
      <c r="Q47" s="24"/>
      <c r="R47" s="26"/>
      <c r="S47" s="26"/>
      <c r="T47" s="26"/>
      <c r="U47" s="24"/>
      <c r="V47" s="24"/>
      <c r="W47" s="24"/>
      <c r="X47" s="24"/>
      <c r="Y47" s="24"/>
      <c r="Z47" s="24"/>
      <c r="AA47" s="24"/>
    </row>
    <row r="48" spans="1:27" ht="30" customHeight="1" x14ac:dyDescent="0.25">
      <c r="A48" s="70"/>
      <c r="B48" s="39">
        <v>45</v>
      </c>
      <c r="C48" s="67"/>
      <c r="D48" s="36" t="s">
        <v>165</v>
      </c>
      <c r="E48" s="43" t="s">
        <v>9</v>
      </c>
      <c r="F48" s="45" t="s">
        <v>31</v>
      </c>
      <c r="G48" s="39" t="s">
        <v>32</v>
      </c>
      <c r="H48" s="39" t="s">
        <v>9</v>
      </c>
      <c r="I48" s="39" t="s">
        <v>10</v>
      </c>
      <c r="J48" s="38">
        <v>2503.0100000000002</v>
      </c>
      <c r="K48" s="29">
        <f>0</f>
        <v>0</v>
      </c>
      <c r="L48" s="28">
        <f t="shared" si="0"/>
        <v>0</v>
      </c>
      <c r="M48" s="27" t="str">
        <f t="shared" si="1"/>
        <v>OK</v>
      </c>
      <c r="N48" s="24"/>
      <c r="O48" s="24"/>
      <c r="P48" s="24"/>
      <c r="Q48" s="24"/>
      <c r="R48" s="26"/>
      <c r="S48" s="26"/>
      <c r="T48" s="26"/>
      <c r="U48" s="24"/>
      <c r="V48" s="24"/>
      <c r="W48" s="24"/>
      <c r="X48" s="24"/>
      <c r="Y48" s="24"/>
      <c r="Z48" s="24"/>
      <c r="AA48" s="24"/>
    </row>
    <row r="49" spans="1:27" ht="30" customHeight="1" x14ac:dyDescent="0.25">
      <c r="A49" s="78" t="s">
        <v>166</v>
      </c>
      <c r="B49" s="46">
        <v>46</v>
      </c>
      <c r="C49" s="75" t="s">
        <v>36</v>
      </c>
      <c r="D49" s="48" t="s">
        <v>30</v>
      </c>
      <c r="E49" s="50" t="s">
        <v>9</v>
      </c>
      <c r="F49" s="52" t="s">
        <v>31</v>
      </c>
      <c r="G49" s="46" t="s">
        <v>32</v>
      </c>
      <c r="H49" s="46" t="s">
        <v>9</v>
      </c>
      <c r="I49" s="46" t="s">
        <v>10</v>
      </c>
      <c r="J49" s="49">
        <v>80</v>
      </c>
      <c r="K49" s="29">
        <f>0</f>
        <v>0</v>
      </c>
      <c r="L49" s="28">
        <f t="shared" si="0"/>
        <v>0</v>
      </c>
      <c r="M49" s="27" t="str">
        <f t="shared" si="1"/>
        <v>OK</v>
      </c>
      <c r="N49" s="24"/>
      <c r="O49" s="24"/>
      <c r="P49" s="24"/>
      <c r="Q49" s="24"/>
      <c r="R49" s="26"/>
      <c r="S49" s="26"/>
      <c r="T49" s="26"/>
      <c r="U49" s="24"/>
      <c r="V49" s="24"/>
      <c r="W49" s="24"/>
      <c r="X49" s="24"/>
      <c r="Y49" s="24"/>
      <c r="Z49" s="24"/>
      <c r="AA49" s="24"/>
    </row>
    <row r="50" spans="1:27" ht="30" customHeight="1" x14ac:dyDescent="0.25">
      <c r="A50" s="79"/>
      <c r="B50" s="46">
        <v>47</v>
      </c>
      <c r="C50" s="76"/>
      <c r="D50" s="48" t="s">
        <v>8</v>
      </c>
      <c r="E50" s="50" t="s">
        <v>9</v>
      </c>
      <c r="F50" s="52" t="s">
        <v>31</v>
      </c>
      <c r="G50" s="46" t="s">
        <v>32</v>
      </c>
      <c r="H50" s="46" t="s">
        <v>9</v>
      </c>
      <c r="I50" s="46" t="s">
        <v>10</v>
      </c>
      <c r="J50" s="49">
        <v>550</v>
      </c>
      <c r="K50" s="29">
        <f>0</f>
        <v>0</v>
      </c>
      <c r="L50" s="28">
        <f t="shared" si="0"/>
        <v>0</v>
      </c>
      <c r="M50" s="27" t="str">
        <f t="shared" si="1"/>
        <v>OK</v>
      </c>
      <c r="N50" s="24"/>
      <c r="O50" s="24"/>
      <c r="P50" s="24"/>
      <c r="Q50" s="24"/>
      <c r="R50" s="26"/>
      <c r="S50" s="26"/>
      <c r="T50" s="26"/>
      <c r="U50" s="24"/>
      <c r="V50" s="24"/>
      <c r="W50" s="24"/>
      <c r="X50" s="24"/>
      <c r="Y50" s="24"/>
      <c r="Z50" s="24"/>
      <c r="AA50" s="24"/>
    </row>
    <row r="51" spans="1:27" ht="30" customHeight="1" x14ac:dyDescent="0.25">
      <c r="A51" s="79"/>
      <c r="B51" s="46">
        <v>48</v>
      </c>
      <c r="C51" s="76"/>
      <c r="D51" s="48" t="s">
        <v>11</v>
      </c>
      <c r="E51" s="50" t="s">
        <v>9</v>
      </c>
      <c r="F51" s="52" t="s">
        <v>31</v>
      </c>
      <c r="G51" s="46" t="s">
        <v>32</v>
      </c>
      <c r="H51" s="46" t="s">
        <v>9</v>
      </c>
      <c r="I51" s="46" t="s">
        <v>10</v>
      </c>
      <c r="J51" s="49">
        <v>850</v>
      </c>
      <c r="K51" s="29">
        <f>0</f>
        <v>0</v>
      </c>
      <c r="L51" s="28">
        <f t="shared" si="0"/>
        <v>0</v>
      </c>
      <c r="M51" s="27" t="str">
        <f t="shared" si="1"/>
        <v>OK</v>
      </c>
      <c r="N51" s="24"/>
      <c r="O51" s="24"/>
      <c r="P51" s="24"/>
      <c r="Q51" s="24"/>
      <c r="R51" s="26"/>
      <c r="S51" s="26"/>
      <c r="T51" s="26"/>
      <c r="U51" s="24"/>
      <c r="V51" s="24"/>
      <c r="W51" s="24"/>
      <c r="X51" s="24"/>
      <c r="Y51" s="24"/>
      <c r="Z51" s="24"/>
      <c r="AA51" s="24"/>
    </row>
    <row r="52" spans="1:27" ht="30" customHeight="1" x14ac:dyDescent="0.25">
      <c r="A52" s="79"/>
      <c r="B52" s="46">
        <v>49</v>
      </c>
      <c r="C52" s="76"/>
      <c r="D52" s="48" t="s">
        <v>12</v>
      </c>
      <c r="E52" s="50" t="s">
        <v>9</v>
      </c>
      <c r="F52" s="52" t="s">
        <v>31</v>
      </c>
      <c r="G52" s="46" t="s">
        <v>32</v>
      </c>
      <c r="H52" s="46" t="s">
        <v>9</v>
      </c>
      <c r="I52" s="46" t="s">
        <v>10</v>
      </c>
      <c r="J52" s="49">
        <v>800</v>
      </c>
      <c r="K52" s="29">
        <f>0</f>
        <v>0</v>
      </c>
      <c r="L52" s="28">
        <f t="shared" si="0"/>
        <v>0</v>
      </c>
      <c r="M52" s="27" t="str">
        <f t="shared" si="1"/>
        <v>OK</v>
      </c>
      <c r="N52" s="24"/>
      <c r="O52" s="24"/>
      <c r="P52" s="24"/>
      <c r="Q52" s="24"/>
      <c r="R52" s="26"/>
      <c r="S52" s="26"/>
      <c r="T52" s="26"/>
      <c r="U52" s="24"/>
      <c r="V52" s="24"/>
      <c r="W52" s="24"/>
      <c r="X52" s="24"/>
      <c r="Y52" s="24"/>
      <c r="Z52" s="24"/>
      <c r="AA52" s="24"/>
    </row>
    <row r="53" spans="1:27" ht="30" customHeight="1" x14ac:dyDescent="0.25">
      <c r="A53" s="79"/>
      <c r="B53" s="46">
        <v>50</v>
      </c>
      <c r="C53" s="76"/>
      <c r="D53" s="48" t="s">
        <v>13</v>
      </c>
      <c r="E53" s="50" t="s">
        <v>9</v>
      </c>
      <c r="F53" s="52" t="s">
        <v>31</v>
      </c>
      <c r="G53" s="46" t="s">
        <v>32</v>
      </c>
      <c r="H53" s="46" t="s">
        <v>37</v>
      </c>
      <c r="I53" s="46" t="s">
        <v>10</v>
      </c>
      <c r="J53" s="49">
        <v>50</v>
      </c>
      <c r="K53" s="29">
        <f>0</f>
        <v>0</v>
      </c>
      <c r="L53" s="28">
        <f t="shared" si="0"/>
        <v>0</v>
      </c>
      <c r="M53" s="27" t="str">
        <f t="shared" si="1"/>
        <v>OK</v>
      </c>
      <c r="N53" s="24"/>
      <c r="O53" s="24"/>
      <c r="P53" s="24"/>
      <c r="Q53" s="24"/>
      <c r="R53" s="26"/>
      <c r="S53" s="26"/>
      <c r="T53" s="26"/>
      <c r="U53" s="24"/>
      <c r="V53" s="24"/>
      <c r="W53" s="24"/>
      <c r="X53" s="24"/>
      <c r="Y53" s="24"/>
      <c r="Z53" s="24"/>
      <c r="AA53" s="24"/>
    </row>
    <row r="54" spans="1:27" ht="30" customHeight="1" x14ac:dyDescent="0.25">
      <c r="A54" s="79"/>
      <c r="B54" s="46">
        <v>51</v>
      </c>
      <c r="C54" s="76"/>
      <c r="D54" s="48" t="s">
        <v>161</v>
      </c>
      <c r="E54" s="50" t="s">
        <v>9</v>
      </c>
      <c r="F54" s="52" t="s">
        <v>31</v>
      </c>
      <c r="G54" s="46" t="s">
        <v>32</v>
      </c>
      <c r="H54" s="46" t="s">
        <v>37</v>
      </c>
      <c r="I54" s="46" t="s">
        <v>10</v>
      </c>
      <c r="J54" s="49">
        <v>50</v>
      </c>
      <c r="K54" s="29">
        <f>0</f>
        <v>0</v>
      </c>
      <c r="L54" s="28">
        <f t="shared" si="0"/>
        <v>0</v>
      </c>
      <c r="M54" s="27" t="str">
        <f t="shared" si="1"/>
        <v>OK</v>
      </c>
      <c r="N54" s="24"/>
      <c r="O54" s="24"/>
      <c r="P54" s="24"/>
      <c r="Q54" s="24"/>
      <c r="R54" s="26"/>
      <c r="S54" s="26"/>
      <c r="T54" s="26"/>
      <c r="U54" s="24"/>
      <c r="V54" s="24"/>
      <c r="W54" s="24"/>
      <c r="X54" s="24"/>
      <c r="Y54" s="24"/>
      <c r="Z54" s="24"/>
      <c r="AA54" s="24"/>
    </row>
    <row r="55" spans="1:27" ht="30" customHeight="1" x14ac:dyDescent="0.25">
      <c r="A55" s="79"/>
      <c r="B55" s="46">
        <v>52</v>
      </c>
      <c r="C55" s="76"/>
      <c r="D55" s="48" t="s">
        <v>14</v>
      </c>
      <c r="E55" s="50" t="s">
        <v>9</v>
      </c>
      <c r="F55" s="52" t="s">
        <v>31</v>
      </c>
      <c r="G55" s="46" t="s">
        <v>32</v>
      </c>
      <c r="H55" s="46" t="s">
        <v>37</v>
      </c>
      <c r="I55" s="46" t="s">
        <v>10</v>
      </c>
      <c r="J55" s="49">
        <v>50</v>
      </c>
      <c r="K55" s="29">
        <f>0</f>
        <v>0</v>
      </c>
      <c r="L55" s="28">
        <f t="shared" si="0"/>
        <v>0</v>
      </c>
      <c r="M55" s="27" t="str">
        <f t="shared" si="1"/>
        <v>OK</v>
      </c>
      <c r="N55" s="24"/>
      <c r="O55" s="24"/>
      <c r="P55" s="24"/>
      <c r="Q55" s="24"/>
      <c r="R55" s="26"/>
      <c r="S55" s="26"/>
      <c r="T55" s="26"/>
      <c r="U55" s="24"/>
      <c r="V55" s="24"/>
      <c r="W55" s="24"/>
      <c r="X55" s="24"/>
      <c r="Y55" s="24"/>
      <c r="Z55" s="24"/>
      <c r="AA55" s="24"/>
    </row>
    <row r="56" spans="1:27" ht="30" customHeight="1" x14ac:dyDescent="0.25">
      <c r="A56" s="79"/>
      <c r="B56" s="46">
        <v>53</v>
      </c>
      <c r="C56" s="76"/>
      <c r="D56" s="48" t="s">
        <v>162</v>
      </c>
      <c r="E56" s="50" t="s">
        <v>9</v>
      </c>
      <c r="F56" s="52" t="s">
        <v>31</v>
      </c>
      <c r="G56" s="46" t="s">
        <v>32</v>
      </c>
      <c r="H56" s="46" t="s">
        <v>9</v>
      </c>
      <c r="I56" s="46" t="s">
        <v>10</v>
      </c>
      <c r="J56" s="49">
        <v>50</v>
      </c>
      <c r="K56" s="29">
        <f>0</f>
        <v>0</v>
      </c>
      <c r="L56" s="28">
        <f t="shared" si="0"/>
        <v>0</v>
      </c>
      <c r="M56" s="27" t="str">
        <f t="shared" si="1"/>
        <v>OK</v>
      </c>
      <c r="N56" s="24"/>
      <c r="O56" s="24"/>
      <c r="P56" s="24"/>
      <c r="Q56" s="24"/>
      <c r="R56" s="26"/>
      <c r="S56" s="26"/>
      <c r="T56" s="26"/>
      <c r="U56" s="24"/>
      <c r="V56" s="24"/>
      <c r="W56" s="24"/>
      <c r="X56" s="24"/>
      <c r="Y56" s="24"/>
      <c r="Z56" s="24"/>
      <c r="AA56" s="24"/>
    </row>
    <row r="57" spans="1:27" ht="30" customHeight="1" x14ac:dyDescent="0.25">
      <c r="A57" s="79"/>
      <c r="B57" s="46">
        <v>54</v>
      </c>
      <c r="C57" s="76"/>
      <c r="D57" s="48" t="s">
        <v>33</v>
      </c>
      <c r="E57" s="50" t="s">
        <v>9</v>
      </c>
      <c r="F57" s="52" t="s">
        <v>31</v>
      </c>
      <c r="G57" s="46" t="s">
        <v>32</v>
      </c>
      <c r="H57" s="46" t="s">
        <v>9</v>
      </c>
      <c r="I57" s="46" t="s">
        <v>10</v>
      </c>
      <c r="J57" s="49">
        <v>80</v>
      </c>
      <c r="K57" s="29">
        <f>0</f>
        <v>0</v>
      </c>
      <c r="L57" s="28">
        <f t="shared" si="0"/>
        <v>0</v>
      </c>
      <c r="M57" s="27" t="str">
        <f t="shared" si="1"/>
        <v>OK</v>
      </c>
      <c r="N57" s="24"/>
      <c r="O57" s="24"/>
      <c r="P57" s="24"/>
      <c r="Q57" s="24"/>
      <c r="R57" s="26"/>
      <c r="S57" s="26"/>
      <c r="T57" s="26"/>
      <c r="U57" s="24"/>
      <c r="V57" s="24"/>
      <c r="W57" s="24"/>
      <c r="X57" s="24"/>
      <c r="Y57" s="24"/>
      <c r="Z57" s="24"/>
      <c r="AA57" s="24"/>
    </row>
    <row r="58" spans="1:27" ht="30" customHeight="1" x14ac:dyDescent="0.25">
      <c r="A58" s="79"/>
      <c r="B58" s="46">
        <v>55</v>
      </c>
      <c r="C58" s="76"/>
      <c r="D58" s="48" t="s">
        <v>167</v>
      </c>
      <c r="E58" s="50" t="s">
        <v>9</v>
      </c>
      <c r="F58" s="52" t="s">
        <v>31</v>
      </c>
      <c r="G58" s="46" t="s">
        <v>164</v>
      </c>
      <c r="H58" s="46" t="s">
        <v>9</v>
      </c>
      <c r="I58" s="46" t="s">
        <v>10</v>
      </c>
      <c r="J58" s="49">
        <v>1114</v>
      </c>
      <c r="K58" s="29">
        <f>0</f>
        <v>0</v>
      </c>
      <c r="L58" s="28">
        <f t="shared" si="0"/>
        <v>0</v>
      </c>
      <c r="M58" s="27" t="str">
        <f t="shared" si="1"/>
        <v>OK</v>
      </c>
      <c r="N58" s="24"/>
      <c r="O58" s="24"/>
      <c r="P58" s="24"/>
      <c r="Q58" s="24"/>
      <c r="R58" s="26"/>
      <c r="S58" s="26"/>
      <c r="T58" s="26"/>
      <c r="U58" s="24"/>
      <c r="V58" s="24"/>
      <c r="W58" s="24"/>
      <c r="X58" s="24"/>
      <c r="Y58" s="24"/>
      <c r="Z58" s="24"/>
      <c r="AA58" s="24"/>
    </row>
    <row r="59" spans="1:27" ht="30" customHeight="1" x14ac:dyDescent="0.25">
      <c r="A59" s="80"/>
      <c r="B59" s="46">
        <v>56</v>
      </c>
      <c r="C59" s="77"/>
      <c r="D59" s="48" t="s">
        <v>165</v>
      </c>
      <c r="E59" s="50" t="s">
        <v>9</v>
      </c>
      <c r="F59" s="52" t="s">
        <v>31</v>
      </c>
      <c r="G59" s="46" t="s">
        <v>32</v>
      </c>
      <c r="H59" s="46" t="s">
        <v>9</v>
      </c>
      <c r="I59" s="46" t="s">
        <v>10</v>
      </c>
      <c r="J59" s="49">
        <v>2000</v>
      </c>
      <c r="K59" s="29">
        <f>0</f>
        <v>0</v>
      </c>
      <c r="L59" s="28">
        <f t="shared" si="0"/>
        <v>0</v>
      </c>
      <c r="M59" s="27" t="str">
        <f t="shared" si="1"/>
        <v>OK</v>
      </c>
      <c r="N59" s="24"/>
      <c r="O59" s="24"/>
      <c r="P59" s="24"/>
      <c r="Q59" s="24"/>
      <c r="R59" s="26"/>
      <c r="S59" s="26"/>
      <c r="T59" s="26"/>
      <c r="U59" s="24"/>
      <c r="V59" s="24"/>
      <c r="W59" s="24"/>
      <c r="X59" s="24"/>
      <c r="Y59" s="24"/>
      <c r="Z59" s="24"/>
      <c r="AA59" s="24"/>
    </row>
    <row r="60" spans="1:27" ht="30" customHeight="1" x14ac:dyDescent="0.25">
      <c r="A60" s="68" t="s">
        <v>168</v>
      </c>
      <c r="B60" s="39">
        <v>57</v>
      </c>
      <c r="C60" s="65" t="s">
        <v>36</v>
      </c>
      <c r="D60" s="36" t="s">
        <v>30</v>
      </c>
      <c r="E60" s="43" t="s">
        <v>9</v>
      </c>
      <c r="F60" s="45" t="s">
        <v>31</v>
      </c>
      <c r="G60" s="39" t="s">
        <v>32</v>
      </c>
      <c r="H60" s="39" t="s">
        <v>9</v>
      </c>
      <c r="I60" s="39" t="s">
        <v>10</v>
      </c>
      <c r="J60" s="38">
        <v>250.5</v>
      </c>
      <c r="K60" s="29">
        <f>2</f>
        <v>2</v>
      </c>
      <c r="L60" s="28">
        <f t="shared" si="0"/>
        <v>2</v>
      </c>
      <c r="M60" s="27" t="str">
        <f t="shared" si="1"/>
        <v>OK</v>
      </c>
      <c r="N60" s="24"/>
      <c r="O60" s="24"/>
      <c r="P60" s="24"/>
      <c r="Q60" s="24"/>
      <c r="R60" s="26"/>
      <c r="S60" s="26"/>
      <c r="T60" s="26"/>
      <c r="U60" s="24"/>
      <c r="V60" s="24"/>
      <c r="W60" s="24"/>
      <c r="X60" s="24"/>
      <c r="Y60" s="24"/>
      <c r="Z60" s="24"/>
      <c r="AA60" s="24"/>
    </row>
    <row r="61" spans="1:27" ht="30" customHeight="1" x14ac:dyDescent="0.25">
      <c r="A61" s="69"/>
      <c r="B61" s="39">
        <v>58</v>
      </c>
      <c r="C61" s="66"/>
      <c r="D61" s="36" t="s">
        <v>8</v>
      </c>
      <c r="E61" s="43" t="s">
        <v>9</v>
      </c>
      <c r="F61" s="45" t="s">
        <v>31</v>
      </c>
      <c r="G61" s="39" t="s">
        <v>32</v>
      </c>
      <c r="H61" s="39" t="s">
        <v>9</v>
      </c>
      <c r="I61" s="39" t="s">
        <v>10</v>
      </c>
      <c r="J61" s="38">
        <v>1000</v>
      </c>
      <c r="K61" s="29">
        <f>38</f>
        <v>38</v>
      </c>
      <c r="L61" s="28">
        <f t="shared" si="0"/>
        <v>38</v>
      </c>
      <c r="M61" s="27" t="str">
        <f t="shared" si="1"/>
        <v>OK</v>
      </c>
      <c r="N61" s="24"/>
      <c r="O61" s="24"/>
      <c r="P61" s="24"/>
      <c r="Q61" s="24"/>
      <c r="R61" s="26"/>
      <c r="S61" s="26"/>
      <c r="T61" s="26"/>
      <c r="U61" s="24"/>
      <c r="V61" s="24"/>
      <c r="W61" s="24"/>
      <c r="X61" s="24"/>
      <c r="Y61" s="24"/>
      <c r="Z61" s="24"/>
      <c r="AA61" s="24"/>
    </row>
    <row r="62" spans="1:27" ht="30" customHeight="1" x14ac:dyDescent="0.25">
      <c r="A62" s="69"/>
      <c r="B62" s="39">
        <v>59</v>
      </c>
      <c r="C62" s="66"/>
      <c r="D62" s="36" t="s">
        <v>11</v>
      </c>
      <c r="E62" s="43" t="s">
        <v>9</v>
      </c>
      <c r="F62" s="45" t="s">
        <v>31</v>
      </c>
      <c r="G62" s="39" t="s">
        <v>32</v>
      </c>
      <c r="H62" s="39" t="s">
        <v>9</v>
      </c>
      <c r="I62" s="39" t="s">
        <v>10</v>
      </c>
      <c r="J62" s="38">
        <v>1500</v>
      </c>
      <c r="K62" s="29">
        <f>8</f>
        <v>8</v>
      </c>
      <c r="L62" s="28">
        <f t="shared" si="0"/>
        <v>8</v>
      </c>
      <c r="M62" s="27" t="str">
        <f t="shared" si="1"/>
        <v>OK</v>
      </c>
      <c r="N62" s="24"/>
      <c r="O62" s="24"/>
      <c r="P62" s="24"/>
      <c r="Q62" s="24"/>
      <c r="R62" s="26"/>
      <c r="S62" s="26"/>
      <c r="T62" s="26"/>
      <c r="U62" s="24"/>
      <c r="V62" s="24"/>
      <c r="W62" s="24"/>
      <c r="X62" s="24"/>
      <c r="Y62" s="24"/>
      <c r="Z62" s="24"/>
      <c r="AA62" s="24"/>
    </row>
    <row r="63" spans="1:27" ht="30" customHeight="1" x14ac:dyDescent="0.25">
      <c r="A63" s="69"/>
      <c r="B63" s="39">
        <v>60</v>
      </c>
      <c r="C63" s="66"/>
      <c r="D63" s="36" t="s">
        <v>12</v>
      </c>
      <c r="E63" s="43" t="s">
        <v>9</v>
      </c>
      <c r="F63" s="45" t="s">
        <v>31</v>
      </c>
      <c r="G63" s="39" t="s">
        <v>32</v>
      </c>
      <c r="H63" s="39" t="s">
        <v>9</v>
      </c>
      <c r="I63" s="39" t="s">
        <v>10</v>
      </c>
      <c r="J63" s="38">
        <v>1731</v>
      </c>
      <c r="K63" s="29">
        <f>4</f>
        <v>4</v>
      </c>
      <c r="L63" s="28">
        <f t="shared" si="0"/>
        <v>4</v>
      </c>
      <c r="M63" s="27" t="str">
        <f t="shared" si="1"/>
        <v>OK</v>
      </c>
      <c r="N63" s="24"/>
      <c r="O63" s="24"/>
      <c r="P63" s="24"/>
      <c r="Q63" s="24"/>
      <c r="R63" s="26"/>
      <c r="S63" s="26"/>
      <c r="T63" s="26"/>
      <c r="U63" s="24"/>
      <c r="V63" s="24"/>
      <c r="W63" s="24"/>
      <c r="X63" s="24"/>
      <c r="Y63" s="24"/>
      <c r="Z63" s="24"/>
      <c r="AA63" s="24"/>
    </row>
    <row r="64" spans="1:27" ht="30" customHeight="1" x14ac:dyDescent="0.25">
      <c r="A64" s="69"/>
      <c r="B64" s="39">
        <v>61</v>
      </c>
      <c r="C64" s="66"/>
      <c r="D64" s="36" t="s">
        <v>13</v>
      </c>
      <c r="E64" s="43" t="s">
        <v>9</v>
      </c>
      <c r="F64" s="45" t="s">
        <v>31</v>
      </c>
      <c r="G64" s="39" t="s">
        <v>32</v>
      </c>
      <c r="H64" s="39" t="s">
        <v>37</v>
      </c>
      <c r="I64" s="39" t="s">
        <v>10</v>
      </c>
      <c r="J64" s="38">
        <v>160</v>
      </c>
      <c r="K64" s="29">
        <f>200</f>
        <v>200</v>
      </c>
      <c r="L64" s="28">
        <f t="shared" si="0"/>
        <v>200</v>
      </c>
      <c r="M64" s="27" t="str">
        <f t="shared" si="1"/>
        <v>OK</v>
      </c>
      <c r="N64" s="24"/>
      <c r="O64" s="24"/>
      <c r="P64" s="24"/>
      <c r="Q64" s="24"/>
      <c r="R64" s="26"/>
      <c r="S64" s="26"/>
      <c r="T64" s="26"/>
      <c r="U64" s="24"/>
      <c r="V64" s="24"/>
      <c r="W64" s="24"/>
      <c r="X64" s="24"/>
      <c r="Y64" s="24"/>
      <c r="Z64" s="24"/>
      <c r="AA64" s="24"/>
    </row>
    <row r="65" spans="1:27" ht="30" customHeight="1" x14ac:dyDescent="0.25">
      <c r="A65" s="69"/>
      <c r="B65" s="39">
        <v>62</v>
      </c>
      <c r="C65" s="66"/>
      <c r="D65" s="36" t="s">
        <v>161</v>
      </c>
      <c r="E65" s="43" t="s">
        <v>9</v>
      </c>
      <c r="F65" s="45" t="s">
        <v>31</v>
      </c>
      <c r="G65" s="39" t="s">
        <v>32</v>
      </c>
      <c r="H65" s="39" t="s">
        <v>37</v>
      </c>
      <c r="I65" s="39" t="s">
        <v>10</v>
      </c>
      <c r="J65" s="38">
        <v>135</v>
      </c>
      <c r="K65" s="29">
        <f>70</f>
        <v>70</v>
      </c>
      <c r="L65" s="28">
        <f t="shared" si="0"/>
        <v>70</v>
      </c>
      <c r="M65" s="27" t="str">
        <f t="shared" si="1"/>
        <v>OK</v>
      </c>
      <c r="N65" s="24"/>
      <c r="O65" s="24"/>
      <c r="P65" s="24"/>
      <c r="Q65" s="24"/>
      <c r="R65" s="26"/>
      <c r="S65" s="26"/>
      <c r="T65" s="26"/>
      <c r="U65" s="24"/>
      <c r="V65" s="24"/>
      <c r="W65" s="24"/>
      <c r="X65" s="24"/>
      <c r="Y65" s="24"/>
      <c r="Z65" s="24"/>
      <c r="AA65" s="24"/>
    </row>
    <row r="66" spans="1:27" ht="30" customHeight="1" x14ac:dyDescent="0.25">
      <c r="A66" s="69"/>
      <c r="B66" s="39">
        <v>63</v>
      </c>
      <c r="C66" s="66"/>
      <c r="D66" s="36" t="s">
        <v>14</v>
      </c>
      <c r="E66" s="43" t="s">
        <v>9</v>
      </c>
      <c r="F66" s="45" t="s">
        <v>31</v>
      </c>
      <c r="G66" s="39" t="s">
        <v>32</v>
      </c>
      <c r="H66" s="39" t="s">
        <v>37</v>
      </c>
      <c r="I66" s="39" t="s">
        <v>10</v>
      </c>
      <c r="J66" s="38">
        <v>135</v>
      </c>
      <c r="K66" s="29">
        <f>20</f>
        <v>20</v>
      </c>
      <c r="L66" s="28">
        <f t="shared" si="0"/>
        <v>20</v>
      </c>
      <c r="M66" s="27" t="str">
        <f t="shared" si="1"/>
        <v>OK</v>
      </c>
      <c r="N66" s="24"/>
      <c r="O66" s="24"/>
      <c r="P66" s="24"/>
      <c r="Q66" s="24"/>
      <c r="R66" s="26"/>
      <c r="S66" s="26"/>
      <c r="T66" s="26"/>
      <c r="U66" s="24"/>
      <c r="V66" s="24"/>
      <c r="W66" s="24"/>
      <c r="X66" s="24"/>
      <c r="Y66" s="24"/>
      <c r="Z66" s="24"/>
      <c r="AA66" s="24"/>
    </row>
    <row r="67" spans="1:27" ht="30" customHeight="1" x14ac:dyDescent="0.25">
      <c r="A67" s="69"/>
      <c r="B67" s="39">
        <v>64</v>
      </c>
      <c r="C67" s="66"/>
      <c r="D67" s="36" t="s">
        <v>162</v>
      </c>
      <c r="E67" s="43" t="s">
        <v>9</v>
      </c>
      <c r="F67" s="45" t="s">
        <v>31</v>
      </c>
      <c r="G67" s="39" t="s">
        <v>32</v>
      </c>
      <c r="H67" s="39" t="s">
        <v>9</v>
      </c>
      <c r="I67" s="39" t="s">
        <v>10</v>
      </c>
      <c r="J67" s="38">
        <v>365</v>
      </c>
      <c r="K67" s="29">
        <f>15</f>
        <v>15</v>
      </c>
      <c r="L67" s="28">
        <f t="shared" si="0"/>
        <v>15</v>
      </c>
      <c r="M67" s="27" t="str">
        <f t="shared" si="1"/>
        <v>OK</v>
      </c>
      <c r="N67" s="24"/>
      <c r="O67" s="24"/>
      <c r="P67" s="24"/>
      <c r="Q67" s="24"/>
      <c r="R67" s="26"/>
      <c r="S67" s="26"/>
      <c r="T67" s="26"/>
      <c r="U67" s="24"/>
      <c r="V67" s="24"/>
      <c r="W67" s="24"/>
      <c r="X67" s="24"/>
      <c r="Y67" s="24"/>
      <c r="Z67" s="24"/>
      <c r="AA67" s="24"/>
    </row>
    <row r="68" spans="1:27" ht="30" customHeight="1" x14ac:dyDescent="0.25">
      <c r="A68" s="70"/>
      <c r="B68" s="39">
        <v>65</v>
      </c>
      <c r="C68" s="67"/>
      <c r="D68" s="36" t="s">
        <v>33</v>
      </c>
      <c r="E68" s="43" t="s">
        <v>9</v>
      </c>
      <c r="F68" s="45" t="s">
        <v>31</v>
      </c>
      <c r="G68" s="39" t="s">
        <v>32</v>
      </c>
      <c r="H68" s="39" t="s">
        <v>9</v>
      </c>
      <c r="I68" s="39" t="s">
        <v>10</v>
      </c>
      <c r="J68" s="38">
        <v>100</v>
      </c>
      <c r="K68" s="29">
        <f>3</f>
        <v>3</v>
      </c>
      <c r="L68" s="28">
        <f t="shared" si="0"/>
        <v>3</v>
      </c>
      <c r="M68" s="27" t="str">
        <f t="shared" si="1"/>
        <v>OK</v>
      </c>
      <c r="N68" s="24"/>
      <c r="O68" s="24"/>
      <c r="P68" s="24"/>
      <c r="Q68" s="24"/>
      <c r="R68" s="26"/>
      <c r="S68" s="26"/>
      <c r="T68" s="26"/>
      <c r="U68" s="24"/>
      <c r="V68" s="24"/>
      <c r="W68" s="24"/>
      <c r="X68" s="24"/>
      <c r="Y68" s="24"/>
      <c r="Z68" s="24"/>
      <c r="AA68" s="24"/>
    </row>
    <row r="69" spans="1:27" ht="30" customHeight="1" x14ac:dyDescent="0.25">
      <c r="A69" s="78" t="s">
        <v>169</v>
      </c>
      <c r="B69" s="46">
        <v>66</v>
      </c>
      <c r="C69" s="75" t="s">
        <v>97</v>
      </c>
      <c r="D69" s="48" t="s">
        <v>30</v>
      </c>
      <c r="E69" s="50" t="s">
        <v>9</v>
      </c>
      <c r="F69" s="52" t="s">
        <v>31</v>
      </c>
      <c r="G69" s="46" t="s">
        <v>32</v>
      </c>
      <c r="H69" s="46" t="s">
        <v>9</v>
      </c>
      <c r="I69" s="46" t="s">
        <v>10</v>
      </c>
      <c r="J69" s="49">
        <v>140</v>
      </c>
      <c r="K69" s="29">
        <f>0</f>
        <v>0</v>
      </c>
      <c r="L69" s="28">
        <f t="shared" ref="L69:L81" si="2">K69-SUM(N69:AA69)</f>
        <v>0</v>
      </c>
      <c r="M69" s="27" t="str">
        <f t="shared" ref="M69:M81" si="3">IF(L69&lt;0,"ATENÇÃO","OK")</f>
        <v>OK</v>
      </c>
      <c r="N69" s="24"/>
      <c r="O69" s="24"/>
      <c r="P69" s="24"/>
      <c r="Q69" s="24"/>
      <c r="R69" s="26"/>
      <c r="S69" s="26"/>
      <c r="T69" s="26"/>
      <c r="U69" s="24"/>
      <c r="V69" s="24"/>
      <c r="W69" s="24"/>
      <c r="X69" s="24"/>
      <c r="Y69" s="24"/>
      <c r="Z69" s="24"/>
      <c r="AA69" s="24"/>
    </row>
    <row r="70" spans="1:27" ht="30" customHeight="1" x14ac:dyDescent="0.25">
      <c r="A70" s="79"/>
      <c r="B70" s="46">
        <v>67</v>
      </c>
      <c r="C70" s="76"/>
      <c r="D70" s="48" t="s">
        <v>8</v>
      </c>
      <c r="E70" s="50" t="s">
        <v>9</v>
      </c>
      <c r="F70" s="52" t="s">
        <v>31</v>
      </c>
      <c r="G70" s="46" t="s">
        <v>32</v>
      </c>
      <c r="H70" s="46" t="s">
        <v>9</v>
      </c>
      <c r="I70" s="46" t="s">
        <v>10</v>
      </c>
      <c r="J70" s="49">
        <v>530</v>
      </c>
      <c r="K70" s="29">
        <f>0</f>
        <v>0</v>
      </c>
      <c r="L70" s="28">
        <f t="shared" si="2"/>
        <v>0</v>
      </c>
      <c r="M70" s="27" t="str">
        <f t="shared" si="3"/>
        <v>OK</v>
      </c>
      <c r="N70" s="24"/>
      <c r="O70" s="24"/>
      <c r="P70" s="24"/>
      <c r="Q70" s="24"/>
      <c r="R70" s="26"/>
      <c r="S70" s="26"/>
      <c r="T70" s="26"/>
      <c r="U70" s="24"/>
      <c r="V70" s="24"/>
      <c r="W70" s="24"/>
      <c r="X70" s="24"/>
      <c r="Y70" s="24"/>
      <c r="Z70" s="24"/>
      <c r="AA70" s="24"/>
    </row>
    <row r="71" spans="1:27" ht="30" customHeight="1" x14ac:dyDescent="0.25">
      <c r="A71" s="79"/>
      <c r="B71" s="46">
        <v>68</v>
      </c>
      <c r="C71" s="76"/>
      <c r="D71" s="48" t="s">
        <v>11</v>
      </c>
      <c r="E71" s="50" t="s">
        <v>9</v>
      </c>
      <c r="F71" s="52" t="s">
        <v>31</v>
      </c>
      <c r="G71" s="46" t="s">
        <v>32</v>
      </c>
      <c r="H71" s="46" t="s">
        <v>9</v>
      </c>
      <c r="I71" s="46" t="s">
        <v>10</v>
      </c>
      <c r="J71" s="49">
        <v>660</v>
      </c>
      <c r="K71" s="29">
        <f>0</f>
        <v>0</v>
      </c>
      <c r="L71" s="28">
        <f t="shared" si="2"/>
        <v>0</v>
      </c>
      <c r="M71" s="27" t="str">
        <f t="shared" si="3"/>
        <v>OK</v>
      </c>
      <c r="N71" s="24"/>
      <c r="O71" s="24"/>
      <c r="P71" s="24"/>
      <c r="Q71" s="24"/>
      <c r="R71" s="26"/>
      <c r="S71" s="26"/>
      <c r="T71" s="26"/>
      <c r="U71" s="24"/>
      <c r="V71" s="24"/>
      <c r="W71" s="24"/>
      <c r="X71" s="24"/>
      <c r="Y71" s="24"/>
      <c r="Z71" s="24"/>
      <c r="AA71" s="24"/>
    </row>
    <row r="72" spans="1:27" ht="30" customHeight="1" x14ac:dyDescent="0.25">
      <c r="A72" s="79"/>
      <c r="B72" s="46">
        <v>69</v>
      </c>
      <c r="C72" s="76"/>
      <c r="D72" s="48" t="s">
        <v>12</v>
      </c>
      <c r="E72" s="50" t="s">
        <v>9</v>
      </c>
      <c r="F72" s="52" t="s">
        <v>31</v>
      </c>
      <c r="G72" s="46" t="s">
        <v>32</v>
      </c>
      <c r="H72" s="46" t="s">
        <v>9</v>
      </c>
      <c r="I72" s="46" t="s">
        <v>10</v>
      </c>
      <c r="J72" s="49">
        <v>760</v>
      </c>
      <c r="K72" s="29">
        <f>0</f>
        <v>0</v>
      </c>
      <c r="L72" s="28">
        <f t="shared" si="2"/>
        <v>0</v>
      </c>
      <c r="M72" s="27" t="str">
        <f t="shared" si="3"/>
        <v>OK</v>
      </c>
      <c r="N72" s="24"/>
      <c r="O72" s="24"/>
      <c r="P72" s="24"/>
      <c r="Q72" s="24"/>
      <c r="R72" s="26"/>
      <c r="S72" s="26"/>
      <c r="T72" s="26"/>
      <c r="U72" s="24"/>
      <c r="V72" s="24"/>
      <c r="W72" s="24"/>
      <c r="X72" s="24"/>
      <c r="Y72" s="24"/>
      <c r="Z72" s="24"/>
      <c r="AA72" s="24"/>
    </row>
    <row r="73" spans="1:27" ht="30" customHeight="1" x14ac:dyDescent="0.25">
      <c r="A73" s="79"/>
      <c r="B73" s="46">
        <v>70</v>
      </c>
      <c r="C73" s="76"/>
      <c r="D73" s="48" t="s">
        <v>13</v>
      </c>
      <c r="E73" s="50" t="s">
        <v>9</v>
      </c>
      <c r="F73" s="52" t="s">
        <v>31</v>
      </c>
      <c r="G73" s="46" t="s">
        <v>32</v>
      </c>
      <c r="H73" s="46" t="s">
        <v>37</v>
      </c>
      <c r="I73" s="46" t="s">
        <v>10</v>
      </c>
      <c r="J73" s="49">
        <v>70</v>
      </c>
      <c r="K73" s="29">
        <f>0</f>
        <v>0</v>
      </c>
      <c r="L73" s="28">
        <f t="shared" si="2"/>
        <v>0</v>
      </c>
      <c r="M73" s="27" t="str">
        <f t="shared" si="3"/>
        <v>OK</v>
      </c>
      <c r="N73" s="24"/>
      <c r="O73" s="24"/>
      <c r="P73" s="24"/>
      <c r="Q73" s="24"/>
      <c r="R73" s="26"/>
      <c r="S73" s="26"/>
      <c r="T73" s="26"/>
      <c r="U73" s="24"/>
      <c r="V73" s="24"/>
      <c r="W73" s="24"/>
      <c r="X73" s="24"/>
      <c r="Y73" s="24"/>
      <c r="Z73" s="24"/>
      <c r="AA73" s="24"/>
    </row>
    <row r="74" spans="1:27" ht="30" customHeight="1" x14ac:dyDescent="0.25">
      <c r="A74" s="79"/>
      <c r="B74" s="46">
        <v>71</v>
      </c>
      <c r="C74" s="76"/>
      <c r="D74" s="48" t="s">
        <v>161</v>
      </c>
      <c r="E74" s="50" t="s">
        <v>9</v>
      </c>
      <c r="F74" s="52" t="s">
        <v>31</v>
      </c>
      <c r="G74" s="46" t="s">
        <v>32</v>
      </c>
      <c r="H74" s="46" t="s">
        <v>37</v>
      </c>
      <c r="I74" s="46" t="s">
        <v>10</v>
      </c>
      <c r="J74" s="49">
        <v>75</v>
      </c>
      <c r="K74" s="29">
        <f>0</f>
        <v>0</v>
      </c>
      <c r="L74" s="28">
        <f t="shared" si="2"/>
        <v>0</v>
      </c>
      <c r="M74" s="27" t="str">
        <f t="shared" si="3"/>
        <v>OK</v>
      </c>
      <c r="N74" s="24"/>
      <c r="O74" s="24"/>
      <c r="P74" s="24"/>
      <c r="Q74" s="24"/>
      <c r="R74" s="26"/>
      <c r="S74" s="26"/>
      <c r="T74" s="26"/>
      <c r="U74" s="24"/>
      <c r="V74" s="24"/>
      <c r="W74" s="24"/>
      <c r="X74" s="24"/>
      <c r="Y74" s="24"/>
      <c r="Z74" s="24"/>
      <c r="AA74" s="24"/>
    </row>
    <row r="75" spans="1:27" ht="30" customHeight="1" x14ac:dyDescent="0.25">
      <c r="A75" s="79"/>
      <c r="B75" s="46">
        <v>72</v>
      </c>
      <c r="C75" s="76"/>
      <c r="D75" s="48" t="s">
        <v>14</v>
      </c>
      <c r="E75" s="50" t="s">
        <v>9</v>
      </c>
      <c r="F75" s="52" t="s">
        <v>31</v>
      </c>
      <c r="G75" s="46" t="s">
        <v>32</v>
      </c>
      <c r="H75" s="46" t="s">
        <v>37</v>
      </c>
      <c r="I75" s="46" t="s">
        <v>10</v>
      </c>
      <c r="J75" s="49">
        <v>80</v>
      </c>
      <c r="K75" s="29">
        <f>0</f>
        <v>0</v>
      </c>
      <c r="L75" s="28">
        <f t="shared" si="2"/>
        <v>0</v>
      </c>
      <c r="M75" s="27" t="str">
        <f t="shared" si="3"/>
        <v>OK</v>
      </c>
      <c r="N75" s="24"/>
      <c r="O75" s="24"/>
      <c r="P75" s="24"/>
      <c r="Q75" s="24"/>
      <c r="R75" s="26"/>
      <c r="S75" s="26"/>
      <c r="T75" s="26"/>
      <c r="U75" s="24"/>
      <c r="V75" s="24"/>
      <c r="W75" s="24"/>
      <c r="X75" s="24"/>
      <c r="Y75" s="24"/>
      <c r="Z75" s="24"/>
      <c r="AA75" s="24"/>
    </row>
    <row r="76" spans="1:27" ht="30" customHeight="1" x14ac:dyDescent="0.25">
      <c r="A76" s="79"/>
      <c r="B76" s="46">
        <v>73</v>
      </c>
      <c r="C76" s="76"/>
      <c r="D76" s="48" t="s">
        <v>162</v>
      </c>
      <c r="E76" s="50" t="s">
        <v>9</v>
      </c>
      <c r="F76" s="52" t="s">
        <v>31</v>
      </c>
      <c r="G76" s="46" t="s">
        <v>32</v>
      </c>
      <c r="H76" s="46" t="s">
        <v>9</v>
      </c>
      <c r="I76" s="46" t="s">
        <v>10</v>
      </c>
      <c r="J76" s="49">
        <v>150</v>
      </c>
      <c r="K76" s="29">
        <f>0</f>
        <v>0</v>
      </c>
      <c r="L76" s="28">
        <f t="shared" si="2"/>
        <v>0</v>
      </c>
      <c r="M76" s="27" t="str">
        <f t="shared" si="3"/>
        <v>OK</v>
      </c>
      <c r="N76" s="24"/>
      <c r="O76" s="24"/>
      <c r="P76" s="24"/>
      <c r="Q76" s="24"/>
      <c r="R76" s="26"/>
      <c r="S76" s="26"/>
      <c r="T76" s="26"/>
      <c r="U76" s="24"/>
      <c r="V76" s="24"/>
      <c r="W76" s="24"/>
      <c r="X76" s="24"/>
      <c r="Y76" s="24"/>
      <c r="Z76" s="24"/>
      <c r="AA76" s="24"/>
    </row>
    <row r="77" spans="1:27" ht="30" customHeight="1" x14ac:dyDescent="0.25">
      <c r="A77" s="79"/>
      <c r="B77" s="46">
        <v>74</v>
      </c>
      <c r="C77" s="76"/>
      <c r="D77" s="48" t="s">
        <v>33</v>
      </c>
      <c r="E77" s="50" t="s">
        <v>9</v>
      </c>
      <c r="F77" s="52" t="s">
        <v>31</v>
      </c>
      <c r="G77" s="46" t="s">
        <v>32</v>
      </c>
      <c r="H77" s="46" t="s">
        <v>9</v>
      </c>
      <c r="I77" s="46" t="s">
        <v>10</v>
      </c>
      <c r="J77" s="49">
        <v>150</v>
      </c>
      <c r="K77" s="29">
        <f>0</f>
        <v>0</v>
      </c>
      <c r="L77" s="28">
        <f t="shared" si="2"/>
        <v>0</v>
      </c>
      <c r="M77" s="27" t="str">
        <f t="shared" si="3"/>
        <v>OK</v>
      </c>
      <c r="N77" s="24"/>
      <c r="O77" s="24"/>
      <c r="P77" s="24"/>
      <c r="Q77" s="24"/>
      <c r="R77" s="26"/>
      <c r="S77" s="26"/>
      <c r="T77" s="26"/>
      <c r="U77" s="24"/>
      <c r="V77" s="24"/>
      <c r="W77" s="24"/>
      <c r="X77" s="24"/>
      <c r="Y77" s="24"/>
      <c r="Z77" s="24"/>
      <c r="AA77" s="24"/>
    </row>
    <row r="78" spans="1:27" ht="30" customHeight="1" x14ac:dyDescent="0.25">
      <c r="A78" s="80"/>
      <c r="B78" s="46">
        <v>75</v>
      </c>
      <c r="C78" s="77"/>
      <c r="D78" s="48" t="s">
        <v>170</v>
      </c>
      <c r="E78" s="50" t="s">
        <v>9</v>
      </c>
      <c r="F78" s="52" t="s">
        <v>31</v>
      </c>
      <c r="G78" s="46" t="s">
        <v>32</v>
      </c>
      <c r="H78" s="46" t="s">
        <v>9</v>
      </c>
      <c r="I78" s="46" t="s">
        <v>10</v>
      </c>
      <c r="J78" s="49">
        <v>300</v>
      </c>
      <c r="K78" s="29">
        <f>0</f>
        <v>0</v>
      </c>
      <c r="L78" s="28">
        <f t="shared" si="2"/>
        <v>0</v>
      </c>
      <c r="M78" s="27" t="str">
        <f t="shared" si="3"/>
        <v>OK</v>
      </c>
      <c r="N78" s="24"/>
      <c r="O78" s="24"/>
      <c r="P78" s="24"/>
      <c r="Q78" s="24"/>
      <c r="R78" s="26"/>
      <c r="S78" s="26"/>
      <c r="T78" s="26"/>
      <c r="U78" s="24"/>
      <c r="V78" s="24"/>
      <c r="W78" s="24"/>
      <c r="X78" s="24"/>
      <c r="Y78" s="24"/>
      <c r="Z78" s="24"/>
      <c r="AA78" s="24"/>
    </row>
    <row r="79" spans="1:27" ht="30" customHeight="1" x14ac:dyDescent="0.25">
      <c r="A79" s="68" t="s">
        <v>171</v>
      </c>
      <c r="B79" s="39">
        <v>76</v>
      </c>
      <c r="C79" s="65" t="s">
        <v>36</v>
      </c>
      <c r="D79" s="36" t="s">
        <v>8</v>
      </c>
      <c r="E79" s="43" t="s">
        <v>9</v>
      </c>
      <c r="F79" s="45" t="s">
        <v>31</v>
      </c>
      <c r="G79" s="39" t="s">
        <v>32</v>
      </c>
      <c r="H79" s="39" t="s">
        <v>9</v>
      </c>
      <c r="I79" s="39" t="s">
        <v>10</v>
      </c>
      <c r="J79" s="38">
        <v>1001</v>
      </c>
      <c r="K79" s="29">
        <f>0</f>
        <v>0</v>
      </c>
      <c r="L79" s="28">
        <f t="shared" si="2"/>
        <v>0</v>
      </c>
      <c r="M79" s="27" t="str">
        <f t="shared" si="3"/>
        <v>OK</v>
      </c>
      <c r="N79" s="24"/>
      <c r="O79" s="24"/>
      <c r="P79" s="24"/>
      <c r="Q79" s="24"/>
      <c r="R79" s="26"/>
      <c r="S79" s="26"/>
      <c r="T79" s="26"/>
      <c r="U79" s="24"/>
      <c r="V79" s="24"/>
      <c r="W79" s="24"/>
      <c r="X79" s="24"/>
      <c r="Y79" s="24"/>
      <c r="Z79" s="24"/>
      <c r="AA79" s="24"/>
    </row>
    <row r="80" spans="1:27" ht="30" customHeight="1" x14ac:dyDescent="0.25">
      <c r="A80" s="69"/>
      <c r="B80" s="39">
        <v>77</v>
      </c>
      <c r="C80" s="66"/>
      <c r="D80" s="36" t="s">
        <v>13</v>
      </c>
      <c r="E80" s="43" t="s">
        <v>9</v>
      </c>
      <c r="F80" s="45" t="s">
        <v>31</v>
      </c>
      <c r="G80" s="39" t="s">
        <v>32</v>
      </c>
      <c r="H80" s="39" t="s">
        <v>37</v>
      </c>
      <c r="I80" s="39" t="s">
        <v>10</v>
      </c>
      <c r="J80" s="38">
        <v>130</v>
      </c>
      <c r="K80" s="29">
        <f>0</f>
        <v>0</v>
      </c>
      <c r="L80" s="28">
        <f t="shared" si="2"/>
        <v>0</v>
      </c>
      <c r="M80" s="27" t="str">
        <f t="shared" si="3"/>
        <v>OK</v>
      </c>
      <c r="N80" s="24"/>
      <c r="O80" s="24"/>
      <c r="P80" s="24"/>
      <c r="Q80" s="24"/>
      <c r="R80" s="26"/>
      <c r="S80" s="26"/>
      <c r="T80" s="26"/>
      <c r="U80" s="24"/>
      <c r="V80" s="24"/>
      <c r="W80" s="24"/>
      <c r="X80" s="24"/>
      <c r="Y80" s="24"/>
      <c r="Z80" s="24"/>
      <c r="AA80" s="24"/>
    </row>
    <row r="81" spans="1:27" ht="30" customHeight="1" x14ac:dyDescent="0.25">
      <c r="A81" s="70"/>
      <c r="B81" s="39">
        <v>78</v>
      </c>
      <c r="C81" s="67"/>
      <c r="D81" s="36" t="s">
        <v>162</v>
      </c>
      <c r="E81" s="43" t="s">
        <v>9</v>
      </c>
      <c r="F81" s="45" t="s">
        <v>31</v>
      </c>
      <c r="G81" s="39" t="s">
        <v>32</v>
      </c>
      <c r="H81" s="39" t="s">
        <v>9</v>
      </c>
      <c r="I81" s="39" t="s">
        <v>10</v>
      </c>
      <c r="J81" s="38">
        <v>200</v>
      </c>
      <c r="K81" s="29">
        <f>0</f>
        <v>0</v>
      </c>
      <c r="L81" s="28">
        <f t="shared" si="2"/>
        <v>0</v>
      </c>
      <c r="M81" s="27" t="str">
        <f t="shared" si="3"/>
        <v>OK</v>
      </c>
      <c r="N81" s="24"/>
      <c r="O81" s="24"/>
      <c r="P81" s="24"/>
      <c r="Q81" s="24"/>
      <c r="R81" s="26"/>
      <c r="S81" s="26"/>
      <c r="T81" s="26"/>
      <c r="U81" s="24"/>
      <c r="V81" s="24"/>
      <c r="W81" s="24"/>
      <c r="X81" s="24"/>
      <c r="Y81" s="24"/>
      <c r="Z81" s="24"/>
      <c r="AA81" s="24"/>
    </row>
    <row r="82" spans="1:27" ht="15.75" thickBot="1" x14ac:dyDescent="0.3">
      <c r="K82" s="4">
        <f>SUM(K4:K81)</f>
        <v>433</v>
      </c>
      <c r="N82" s="32">
        <f t="shared" ref="N82:AA82" si="4">SUMPRODUCT($J$4:$J$81,N4:N81)</f>
        <v>0</v>
      </c>
      <c r="O82" s="32">
        <f t="shared" si="4"/>
        <v>0</v>
      </c>
      <c r="P82" s="32">
        <f t="shared" si="4"/>
        <v>0</v>
      </c>
      <c r="Q82" s="32">
        <f t="shared" si="4"/>
        <v>0</v>
      </c>
      <c r="R82" s="32">
        <f t="shared" si="4"/>
        <v>0</v>
      </c>
      <c r="S82" s="32">
        <f t="shared" si="4"/>
        <v>0</v>
      </c>
      <c r="T82" s="32">
        <f t="shared" si="4"/>
        <v>0</v>
      </c>
      <c r="U82" s="32">
        <f t="shared" si="4"/>
        <v>0</v>
      </c>
      <c r="V82" s="32">
        <f t="shared" si="4"/>
        <v>0</v>
      </c>
      <c r="W82" s="32">
        <f t="shared" si="4"/>
        <v>0</v>
      </c>
      <c r="X82" s="32">
        <f t="shared" si="4"/>
        <v>0</v>
      </c>
      <c r="Y82" s="32">
        <f t="shared" si="4"/>
        <v>0</v>
      </c>
      <c r="Z82" s="32">
        <f t="shared" si="4"/>
        <v>0</v>
      </c>
      <c r="AA82" s="32">
        <f t="shared" si="4"/>
        <v>0</v>
      </c>
    </row>
    <row r="83" spans="1:27" ht="15" x14ac:dyDescent="0.25">
      <c r="D83" s="33" t="s">
        <v>57</v>
      </c>
    </row>
    <row r="84" spans="1:27" ht="15" x14ac:dyDescent="0.25">
      <c r="D84" s="34" t="s">
        <v>58</v>
      </c>
    </row>
    <row r="85" spans="1:27" ht="15.75" thickBot="1" x14ac:dyDescent="0.3">
      <c r="D85" s="35" t="s">
        <v>59</v>
      </c>
    </row>
    <row r="86" spans="1:27" ht="15" x14ac:dyDescent="0.25"/>
    <row r="87" spans="1:27" ht="15" x14ac:dyDescent="0.25"/>
    <row r="88" spans="1:27" ht="15" x14ac:dyDescent="0.25"/>
    <row r="89" spans="1:27" ht="15" x14ac:dyDescent="0.25"/>
    <row r="90" spans="1:27" ht="15" x14ac:dyDescent="0.25"/>
    <row r="91" spans="1:27" ht="15" x14ac:dyDescent="0.25"/>
    <row r="92" spans="1:27" ht="15" x14ac:dyDescent="0.25"/>
  </sheetData>
  <mergeCells count="29">
    <mergeCell ref="A69:A78"/>
    <mergeCell ref="C69:C78"/>
    <mergeCell ref="A79:A81"/>
    <mergeCell ref="C79:C81"/>
    <mergeCell ref="A38:A48"/>
    <mergeCell ref="C38:C48"/>
    <mergeCell ref="A49:A59"/>
    <mergeCell ref="C49:C59"/>
    <mergeCell ref="A60:A68"/>
    <mergeCell ref="C60:C68"/>
    <mergeCell ref="W1:W2"/>
    <mergeCell ref="X1:X2"/>
    <mergeCell ref="Y1:Y2"/>
    <mergeCell ref="Z1:Z2"/>
    <mergeCell ref="AA1:AA2"/>
    <mergeCell ref="T1:T2"/>
    <mergeCell ref="U1:U2"/>
    <mergeCell ref="V1:V2"/>
    <mergeCell ref="A1:C1"/>
    <mergeCell ref="D1:J1"/>
    <mergeCell ref="K1:M1"/>
    <mergeCell ref="N1:N2"/>
    <mergeCell ref="O1:O2"/>
    <mergeCell ref="P1:P2"/>
    <mergeCell ref="A2:J2"/>
    <mergeCell ref="K2:M2"/>
    <mergeCell ref="Q1:Q2"/>
    <mergeCell ref="R1:R2"/>
    <mergeCell ref="S1:S2"/>
  </mergeCells>
  <conditionalFormatting sqref="M1 M3:M1048576">
    <cfRule type="cellIs" dxfId="25" priority="2" operator="equal">
      <formula>"ATENÇÃO"</formula>
    </cfRule>
  </conditionalFormatting>
  <conditionalFormatting sqref="N4:AA81">
    <cfRule type="cellIs" dxfId="24" priority="1" operator="greaterThan">
      <formula>0</formula>
    </cfRule>
  </conditionalFormatting>
  <pageMargins left="0.511811024" right="0.511811024" top="0.78740157499999996" bottom="0.78740157499999996" header="0.31496062000000002" footer="0.31496062000000002"/>
  <pageSetup paperSize="9" scale="60" orientation="landscape" r:id="rId1"/>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zoomScale="80" zoomScaleNormal="80" workbookViewId="0">
      <selection activeCell="G86" sqref="G86"/>
    </sheetView>
  </sheetViews>
  <sheetFormatPr defaultColWidth="9.7109375" defaultRowHeight="30" customHeight="1" x14ac:dyDescent="0.25"/>
  <cols>
    <col min="1" max="1" width="6.140625" style="1" customWidth="1"/>
    <col min="2" max="2" width="6.5703125" style="1" customWidth="1"/>
    <col min="3" max="3" width="37.85546875" style="1" customWidth="1"/>
    <col min="4" max="4" width="31.5703125" style="3" customWidth="1"/>
    <col min="5" max="5" width="16.140625" style="1" customWidth="1"/>
    <col min="6" max="7" width="8.5703125" style="1" customWidth="1"/>
    <col min="8" max="8" width="8.28515625" style="1" customWidth="1"/>
    <col min="9" max="9" width="12.7109375" style="1" customWidth="1"/>
    <col min="10" max="10" width="12.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9.950000000000003" customHeight="1" x14ac:dyDescent="0.25">
      <c r="A1" s="72" t="s">
        <v>56</v>
      </c>
      <c r="B1" s="73"/>
      <c r="C1" s="74"/>
      <c r="D1" s="59" t="s">
        <v>52</v>
      </c>
      <c r="E1" s="60"/>
      <c r="F1" s="60"/>
      <c r="G1" s="60"/>
      <c r="H1" s="60"/>
      <c r="I1" s="60"/>
      <c r="J1" s="61"/>
      <c r="K1" s="71" t="s">
        <v>53</v>
      </c>
      <c r="L1" s="71"/>
      <c r="M1" s="71"/>
      <c r="N1" s="57" t="s">
        <v>55</v>
      </c>
      <c r="O1" s="57" t="s">
        <v>55</v>
      </c>
      <c r="P1" s="57" t="s">
        <v>55</v>
      </c>
      <c r="Q1" s="57" t="s">
        <v>55</v>
      </c>
      <c r="R1" s="57" t="s">
        <v>55</v>
      </c>
      <c r="S1" s="57" t="s">
        <v>55</v>
      </c>
      <c r="T1" s="57" t="s">
        <v>55</v>
      </c>
      <c r="U1" s="57" t="s">
        <v>55</v>
      </c>
      <c r="V1" s="57" t="s">
        <v>55</v>
      </c>
      <c r="W1" s="57" t="s">
        <v>55</v>
      </c>
      <c r="X1" s="57" t="s">
        <v>55</v>
      </c>
      <c r="Y1" s="57" t="s">
        <v>55</v>
      </c>
      <c r="Z1" s="57" t="s">
        <v>55</v>
      </c>
      <c r="AA1" s="57" t="s">
        <v>55</v>
      </c>
    </row>
    <row r="2" spans="1:27" ht="24.95" customHeight="1" x14ac:dyDescent="0.25">
      <c r="A2" s="59" t="s">
        <v>40</v>
      </c>
      <c r="B2" s="60"/>
      <c r="C2" s="60"/>
      <c r="D2" s="60"/>
      <c r="E2" s="60"/>
      <c r="F2" s="60"/>
      <c r="G2" s="60"/>
      <c r="H2" s="60"/>
      <c r="I2" s="60"/>
      <c r="J2" s="61"/>
      <c r="K2" s="62" t="s">
        <v>66</v>
      </c>
      <c r="L2" s="63"/>
      <c r="M2" s="64"/>
      <c r="N2" s="58"/>
      <c r="O2" s="58"/>
      <c r="P2" s="58"/>
      <c r="Q2" s="58"/>
      <c r="R2" s="58"/>
      <c r="S2" s="58"/>
      <c r="T2" s="58"/>
      <c r="U2" s="58"/>
      <c r="V2" s="58"/>
      <c r="W2" s="58"/>
      <c r="X2" s="58"/>
      <c r="Y2" s="58"/>
      <c r="Z2" s="58"/>
      <c r="AA2" s="58"/>
    </row>
    <row r="3" spans="1:27" s="3" customFormat="1" ht="30" customHeight="1" x14ac:dyDescent="0.2">
      <c r="A3" s="7" t="s">
        <v>3</v>
      </c>
      <c r="B3" s="7" t="s">
        <v>60</v>
      </c>
      <c r="C3" s="7" t="s">
        <v>61</v>
      </c>
      <c r="D3" s="8" t="s">
        <v>62</v>
      </c>
      <c r="E3" s="8" t="s">
        <v>63</v>
      </c>
      <c r="F3" s="8" t="s">
        <v>21</v>
      </c>
      <c r="G3" s="8" t="s">
        <v>22</v>
      </c>
      <c r="H3" s="8" t="s">
        <v>64</v>
      </c>
      <c r="I3" s="8" t="s">
        <v>65</v>
      </c>
      <c r="J3" s="9" t="s">
        <v>54</v>
      </c>
      <c r="K3" s="10" t="s">
        <v>4</v>
      </c>
      <c r="L3" s="11" t="s">
        <v>0</v>
      </c>
      <c r="M3" s="7" t="s">
        <v>2</v>
      </c>
      <c r="N3" s="25" t="s">
        <v>1</v>
      </c>
      <c r="O3" s="25" t="s">
        <v>1</v>
      </c>
      <c r="P3" s="25" t="s">
        <v>1</v>
      </c>
      <c r="Q3" s="25" t="s">
        <v>1</v>
      </c>
      <c r="R3" s="25" t="s">
        <v>1</v>
      </c>
      <c r="S3" s="25" t="s">
        <v>1</v>
      </c>
      <c r="T3" s="25" t="s">
        <v>1</v>
      </c>
      <c r="U3" s="25" t="s">
        <v>1</v>
      </c>
      <c r="V3" s="25" t="s">
        <v>1</v>
      </c>
      <c r="W3" s="25" t="s">
        <v>1</v>
      </c>
      <c r="X3" s="25" t="s">
        <v>1</v>
      </c>
      <c r="Y3" s="25" t="s">
        <v>1</v>
      </c>
      <c r="Z3" s="25" t="s">
        <v>1</v>
      </c>
      <c r="AA3" s="25" t="s">
        <v>1</v>
      </c>
    </row>
    <row r="4" spans="1:27" ht="30" customHeight="1" x14ac:dyDescent="0.25">
      <c r="A4" s="39">
        <v>1</v>
      </c>
      <c r="B4" s="39">
        <v>1</v>
      </c>
      <c r="C4" s="37" t="s">
        <v>67</v>
      </c>
      <c r="D4" s="36" t="s">
        <v>68</v>
      </c>
      <c r="E4" s="37" t="s">
        <v>69</v>
      </c>
      <c r="F4" s="37" t="s">
        <v>23</v>
      </c>
      <c r="G4" s="37" t="s">
        <v>70</v>
      </c>
      <c r="H4" s="37" t="s">
        <v>6</v>
      </c>
      <c r="I4" s="37" t="s">
        <v>7</v>
      </c>
      <c r="J4" s="38">
        <v>1670</v>
      </c>
      <c r="K4" s="29">
        <f>0</f>
        <v>0</v>
      </c>
      <c r="L4" s="28">
        <f>K4-SUM(N4:AA4)</f>
        <v>0</v>
      </c>
      <c r="M4" s="27" t="str">
        <f>IF(L4&lt;0,"ATENÇÃO","OK")</f>
        <v>OK</v>
      </c>
      <c r="N4" s="24"/>
      <c r="O4" s="24"/>
      <c r="P4" s="24"/>
      <c r="Q4" s="24"/>
      <c r="R4" s="26"/>
      <c r="S4" s="26"/>
      <c r="T4" s="26"/>
      <c r="U4" s="24"/>
      <c r="V4" s="24"/>
      <c r="W4" s="24"/>
      <c r="X4" s="24"/>
      <c r="Y4" s="24"/>
      <c r="Z4" s="24"/>
      <c r="AA4" s="24"/>
    </row>
    <row r="5" spans="1:27" ht="30" customHeight="1" x14ac:dyDescent="0.25">
      <c r="A5" s="46">
        <v>2</v>
      </c>
      <c r="B5" s="46">
        <v>2</v>
      </c>
      <c r="C5" s="47" t="s">
        <v>71</v>
      </c>
      <c r="D5" s="48" t="s">
        <v>72</v>
      </c>
      <c r="E5" s="47" t="s">
        <v>73</v>
      </c>
      <c r="F5" s="47" t="s">
        <v>23</v>
      </c>
      <c r="G5" s="47" t="s">
        <v>70</v>
      </c>
      <c r="H5" s="47" t="s">
        <v>6</v>
      </c>
      <c r="I5" s="47" t="s">
        <v>7</v>
      </c>
      <c r="J5" s="49">
        <v>1651.67</v>
      </c>
      <c r="K5" s="29">
        <f>1</f>
        <v>1</v>
      </c>
      <c r="L5" s="28">
        <f t="shared" ref="L5:L68" si="0">K5-SUM(N5:AA5)</f>
        <v>1</v>
      </c>
      <c r="M5" s="27" t="str">
        <f t="shared" ref="M5:M68" si="1">IF(L5&lt;0,"ATENÇÃO","OK")</f>
        <v>OK</v>
      </c>
      <c r="N5" s="24"/>
      <c r="O5" s="24"/>
      <c r="P5" s="24"/>
      <c r="Q5" s="24"/>
      <c r="R5" s="26"/>
      <c r="S5" s="26"/>
      <c r="T5" s="26"/>
      <c r="U5" s="24"/>
      <c r="V5" s="24"/>
      <c r="W5" s="24"/>
      <c r="X5" s="24"/>
      <c r="Y5" s="24"/>
      <c r="Z5" s="24"/>
      <c r="AA5" s="24"/>
    </row>
    <row r="6" spans="1:27" ht="30" customHeight="1" x14ac:dyDescent="0.25">
      <c r="A6" s="39">
        <v>3</v>
      </c>
      <c r="B6" s="39">
        <v>3</v>
      </c>
      <c r="C6" s="37" t="s">
        <v>67</v>
      </c>
      <c r="D6" s="36" t="s">
        <v>74</v>
      </c>
      <c r="E6" s="37" t="s">
        <v>75</v>
      </c>
      <c r="F6" s="37" t="s">
        <v>23</v>
      </c>
      <c r="G6" s="37" t="s">
        <v>76</v>
      </c>
      <c r="H6" s="37" t="s">
        <v>6</v>
      </c>
      <c r="I6" s="37" t="s">
        <v>7</v>
      </c>
      <c r="J6" s="38">
        <v>1802</v>
      </c>
      <c r="K6" s="29">
        <f>0</f>
        <v>0</v>
      </c>
      <c r="L6" s="28">
        <f t="shared" si="0"/>
        <v>0</v>
      </c>
      <c r="M6" s="27" t="str">
        <f t="shared" si="1"/>
        <v>OK</v>
      </c>
      <c r="N6" s="24"/>
      <c r="O6" s="24"/>
      <c r="P6" s="24"/>
      <c r="Q6" s="24"/>
      <c r="R6" s="26"/>
      <c r="S6" s="26"/>
      <c r="T6" s="26"/>
      <c r="U6" s="24"/>
      <c r="V6" s="24"/>
      <c r="W6" s="24"/>
      <c r="X6" s="24"/>
      <c r="Y6" s="24"/>
      <c r="Z6" s="24"/>
      <c r="AA6" s="24"/>
    </row>
    <row r="7" spans="1:27" ht="30" customHeight="1" x14ac:dyDescent="0.25">
      <c r="A7" s="46">
        <v>4</v>
      </c>
      <c r="B7" s="46">
        <v>4</v>
      </c>
      <c r="C7" s="47" t="s">
        <v>71</v>
      </c>
      <c r="D7" s="48" t="s">
        <v>77</v>
      </c>
      <c r="E7" s="47" t="s">
        <v>78</v>
      </c>
      <c r="F7" s="47" t="s">
        <v>23</v>
      </c>
      <c r="G7" s="47" t="s">
        <v>79</v>
      </c>
      <c r="H7" s="47" t="s">
        <v>6</v>
      </c>
      <c r="I7" s="47" t="s">
        <v>7</v>
      </c>
      <c r="J7" s="49">
        <v>1800</v>
      </c>
      <c r="K7" s="29">
        <f>0</f>
        <v>0</v>
      </c>
      <c r="L7" s="28">
        <f t="shared" si="0"/>
        <v>0</v>
      </c>
      <c r="M7" s="27" t="str">
        <f t="shared" si="1"/>
        <v>OK</v>
      </c>
      <c r="N7" s="24"/>
      <c r="O7" s="24"/>
      <c r="P7" s="24"/>
      <c r="Q7" s="24"/>
      <c r="R7" s="26"/>
      <c r="S7" s="26"/>
      <c r="T7" s="26"/>
      <c r="U7" s="24"/>
      <c r="V7" s="24"/>
      <c r="W7" s="24"/>
      <c r="X7" s="24"/>
      <c r="Y7" s="24"/>
      <c r="Z7" s="24"/>
      <c r="AA7" s="24"/>
    </row>
    <row r="8" spans="1:27" ht="30" customHeight="1" x14ac:dyDescent="0.25">
      <c r="A8" s="39">
        <v>5</v>
      </c>
      <c r="B8" s="39">
        <v>5</v>
      </c>
      <c r="C8" s="37" t="s">
        <v>67</v>
      </c>
      <c r="D8" s="36" t="s">
        <v>80</v>
      </c>
      <c r="E8" s="37" t="s">
        <v>81</v>
      </c>
      <c r="F8" s="37" t="s">
        <v>23</v>
      </c>
      <c r="G8" s="37" t="s">
        <v>82</v>
      </c>
      <c r="H8" s="37" t="s">
        <v>6</v>
      </c>
      <c r="I8" s="37" t="s">
        <v>7</v>
      </c>
      <c r="J8" s="38">
        <v>2686</v>
      </c>
      <c r="K8" s="29">
        <f>0</f>
        <v>0</v>
      </c>
      <c r="L8" s="28">
        <f t="shared" si="0"/>
        <v>0</v>
      </c>
      <c r="M8" s="27" t="str">
        <f t="shared" si="1"/>
        <v>OK</v>
      </c>
      <c r="N8" s="24"/>
      <c r="O8" s="24"/>
      <c r="P8" s="24"/>
      <c r="Q8" s="24"/>
      <c r="R8" s="26"/>
      <c r="S8" s="26"/>
      <c r="T8" s="26"/>
      <c r="U8" s="24"/>
      <c r="V8" s="24"/>
      <c r="W8" s="24"/>
      <c r="X8" s="24"/>
      <c r="Y8" s="24"/>
      <c r="Z8" s="24"/>
      <c r="AA8" s="24"/>
    </row>
    <row r="9" spans="1:27" ht="30" customHeight="1" x14ac:dyDescent="0.25">
      <c r="A9" s="46">
        <v>6</v>
      </c>
      <c r="B9" s="46">
        <v>6</v>
      </c>
      <c r="C9" s="47" t="s">
        <v>71</v>
      </c>
      <c r="D9" s="48" t="s">
        <v>83</v>
      </c>
      <c r="E9" s="47" t="s">
        <v>84</v>
      </c>
      <c r="F9" s="47" t="s">
        <v>23</v>
      </c>
      <c r="G9" s="47" t="s">
        <v>24</v>
      </c>
      <c r="H9" s="47" t="s">
        <v>6</v>
      </c>
      <c r="I9" s="47" t="s">
        <v>7</v>
      </c>
      <c r="J9" s="49">
        <v>2821.51</v>
      </c>
      <c r="K9" s="29">
        <f>1</f>
        <v>1</v>
      </c>
      <c r="L9" s="28">
        <f t="shared" si="0"/>
        <v>1</v>
      </c>
      <c r="M9" s="27" t="str">
        <f t="shared" si="1"/>
        <v>OK</v>
      </c>
      <c r="N9" s="24"/>
      <c r="O9" s="24"/>
      <c r="P9" s="24"/>
      <c r="Q9" s="24"/>
      <c r="R9" s="26"/>
      <c r="S9" s="26"/>
      <c r="T9" s="26"/>
      <c r="U9" s="24"/>
      <c r="V9" s="24"/>
      <c r="W9" s="24"/>
      <c r="X9" s="24"/>
      <c r="Y9" s="24"/>
      <c r="Z9" s="24"/>
      <c r="AA9" s="24"/>
    </row>
    <row r="10" spans="1:27" ht="30" customHeight="1" x14ac:dyDescent="0.25">
      <c r="A10" s="39">
        <v>7</v>
      </c>
      <c r="B10" s="39">
        <v>7</v>
      </c>
      <c r="C10" s="37" t="s">
        <v>67</v>
      </c>
      <c r="D10" s="36" t="s">
        <v>85</v>
      </c>
      <c r="E10" s="37" t="s">
        <v>86</v>
      </c>
      <c r="F10" s="37" t="s">
        <v>23</v>
      </c>
      <c r="G10" s="37" t="s">
        <v>24</v>
      </c>
      <c r="H10" s="37" t="s">
        <v>6</v>
      </c>
      <c r="I10" s="37" t="s">
        <v>7</v>
      </c>
      <c r="J10" s="38">
        <v>7446</v>
      </c>
      <c r="K10" s="29">
        <f>0</f>
        <v>0</v>
      </c>
      <c r="L10" s="28">
        <f t="shared" si="0"/>
        <v>0</v>
      </c>
      <c r="M10" s="27" t="str">
        <f t="shared" si="1"/>
        <v>OK</v>
      </c>
      <c r="N10" s="24"/>
      <c r="O10" s="24"/>
      <c r="P10" s="24"/>
      <c r="Q10" s="24"/>
      <c r="R10" s="26"/>
      <c r="S10" s="26"/>
      <c r="T10" s="26"/>
      <c r="U10" s="24"/>
      <c r="V10" s="24"/>
      <c r="W10" s="24"/>
      <c r="X10" s="24"/>
      <c r="Y10" s="24"/>
      <c r="Z10" s="24"/>
      <c r="AA10" s="24"/>
    </row>
    <row r="11" spans="1:27" ht="30" customHeight="1" x14ac:dyDescent="0.25">
      <c r="A11" s="46">
        <v>8</v>
      </c>
      <c r="B11" s="46">
        <v>8</v>
      </c>
      <c r="C11" s="47" t="s">
        <v>67</v>
      </c>
      <c r="D11" s="48" t="s">
        <v>87</v>
      </c>
      <c r="E11" s="47" t="s">
        <v>86</v>
      </c>
      <c r="F11" s="47" t="s">
        <v>23</v>
      </c>
      <c r="G11" s="47" t="s">
        <v>24</v>
      </c>
      <c r="H11" s="47" t="s">
        <v>6</v>
      </c>
      <c r="I11" s="47" t="s">
        <v>7</v>
      </c>
      <c r="J11" s="49">
        <v>7375</v>
      </c>
      <c r="K11" s="29">
        <f>0</f>
        <v>0</v>
      </c>
      <c r="L11" s="28">
        <f t="shared" si="0"/>
        <v>0</v>
      </c>
      <c r="M11" s="27" t="str">
        <f t="shared" si="1"/>
        <v>OK</v>
      </c>
      <c r="N11" s="24"/>
      <c r="O11" s="24"/>
      <c r="P11" s="24"/>
      <c r="Q11" s="24"/>
      <c r="R11" s="26"/>
      <c r="S11" s="26"/>
      <c r="T11" s="26"/>
      <c r="U11" s="24"/>
      <c r="V11" s="24"/>
      <c r="W11" s="24"/>
      <c r="X11" s="24"/>
      <c r="Y11" s="24"/>
      <c r="Z11" s="24"/>
      <c r="AA11" s="24"/>
    </row>
    <row r="12" spans="1:27" ht="30" customHeight="1" x14ac:dyDescent="0.25">
      <c r="A12" s="39">
        <v>9</v>
      </c>
      <c r="B12" s="39">
        <v>9</v>
      </c>
      <c r="C12" s="37" t="s">
        <v>88</v>
      </c>
      <c r="D12" s="36" t="s">
        <v>89</v>
      </c>
      <c r="E12" s="37" t="s">
        <v>90</v>
      </c>
      <c r="F12" s="37" t="s">
        <v>23</v>
      </c>
      <c r="G12" s="37" t="s">
        <v>25</v>
      </c>
      <c r="H12" s="37" t="s">
        <v>6</v>
      </c>
      <c r="I12" s="37" t="s">
        <v>7</v>
      </c>
      <c r="J12" s="38">
        <v>6213.51</v>
      </c>
      <c r="K12" s="29">
        <f>0</f>
        <v>0</v>
      </c>
      <c r="L12" s="28">
        <f t="shared" si="0"/>
        <v>0</v>
      </c>
      <c r="M12" s="27" t="str">
        <f t="shared" si="1"/>
        <v>OK</v>
      </c>
      <c r="N12" s="24"/>
      <c r="O12" s="24"/>
      <c r="P12" s="24"/>
      <c r="Q12" s="24"/>
      <c r="R12" s="30"/>
      <c r="S12" s="26"/>
      <c r="T12" s="26"/>
      <c r="U12" s="24"/>
      <c r="V12" s="24"/>
      <c r="W12" s="24"/>
      <c r="X12" s="24"/>
      <c r="Y12" s="24"/>
      <c r="Z12" s="24"/>
      <c r="AA12" s="24"/>
    </row>
    <row r="13" spans="1:27" ht="30" customHeight="1" x14ac:dyDescent="0.25">
      <c r="A13" s="46">
        <v>10</v>
      </c>
      <c r="B13" s="46">
        <v>10</v>
      </c>
      <c r="C13" s="47" t="s">
        <v>67</v>
      </c>
      <c r="D13" s="48" t="s">
        <v>91</v>
      </c>
      <c r="E13" s="47" t="s">
        <v>92</v>
      </c>
      <c r="F13" s="47" t="s">
        <v>23</v>
      </c>
      <c r="G13" s="47" t="s">
        <v>25</v>
      </c>
      <c r="H13" s="47" t="s">
        <v>6</v>
      </c>
      <c r="I13" s="47" t="s">
        <v>7</v>
      </c>
      <c r="J13" s="49">
        <v>6689.61</v>
      </c>
      <c r="K13" s="29">
        <f>0</f>
        <v>0</v>
      </c>
      <c r="L13" s="28">
        <f t="shared" si="0"/>
        <v>0</v>
      </c>
      <c r="M13" s="27" t="str">
        <f t="shared" si="1"/>
        <v>OK</v>
      </c>
      <c r="N13" s="24"/>
      <c r="O13" s="24"/>
      <c r="P13" s="24"/>
      <c r="Q13" s="24"/>
      <c r="R13" s="26"/>
      <c r="S13" s="26"/>
      <c r="T13" s="26"/>
      <c r="U13" s="24"/>
      <c r="V13" s="24"/>
      <c r="W13" s="24"/>
      <c r="X13" s="24"/>
      <c r="Y13" s="24"/>
      <c r="Z13" s="24"/>
      <c r="AA13" s="24"/>
    </row>
    <row r="14" spans="1:27" ht="30" customHeight="1" x14ac:dyDescent="0.25">
      <c r="A14" s="39">
        <v>11</v>
      </c>
      <c r="B14" s="39">
        <v>11</v>
      </c>
      <c r="C14" s="37" t="s">
        <v>88</v>
      </c>
      <c r="D14" s="36" t="s">
        <v>93</v>
      </c>
      <c r="E14" s="37" t="s">
        <v>94</v>
      </c>
      <c r="F14" s="39" t="s">
        <v>23</v>
      </c>
      <c r="G14" s="37" t="s">
        <v>25</v>
      </c>
      <c r="H14" s="39" t="s">
        <v>6</v>
      </c>
      <c r="I14" s="37" t="s">
        <v>7</v>
      </c>
      <c r="J14" s="38">
        <v>3445.06</v>
      </c>
      <c r="K14" s="29">
        <f>4</f>
        <v>4</v>
      </c>
      <c r="L14" s="28">
        <f t="shared" si="0"/>
        <v>4</v>
      </c>
      <c r="M14" s="27" t="str">
        <f t="shared" si="1"/>
        <v>OK</v>
      </c>
      <c r="N14" s="24"/>
      <c r="O14" s="24"/>
      <c r="P14" s="24"/>
      <c r="Q14" s="24"/>
      <c r="R14" s="26"/>
      <c r="S14" s="26"/>
      <c r="T14" s="26"/>
      <c r="U14" s="24"/>
      <c r="V14" s="24"/>
      <c r="W14" s="24"/>
      <c r="X14" s="24"/>
      <c r="Y14" s="24"/>
      <c r="Z14" s="24"/>
      <c r="AA14" s="24"/>
    </row>
    <row r="15" spans="1:27" ht="30" customHeight="1" x14ac:dyDescent="0.25">
      <c r="A15" s="46">
        <v>12</v>
      </c>
      <c r="B15" s="46">
        <v>12</v>
      </c>
      <c r="C15" s="47" t="s">
        <v>88</v>
      </c>
      <c r="D15" s="48" t="s">
        <v>95</v>
      </c>
      <c r="E15" s="47" t="s">
        <v>96</v>
      </c>
      <c r="F15" s="46" t="s">
        <v>23</v>
      </c>
      <c r="G15" s="46" t="s">
        <v>25</v>
      </c>
      <c r="H15" s="46" t="s">
        <v>6</v>
      </c>
      <c r="I15" s="47" t="s">
        <v>7</v>
      </c>
      <c r="J15" s="49">
        <v>3617.48</v>
      </c>
      <c r="K15" s="29">
        <f>2</f>
        <v>2</v>
      </c>
      <c r="L15" s="28">
        <f t="shared" si="0"/>
        <v>2</v>
      </c>
      <c r="M15" s="27" t="str">
        <f t="shared" si="1"/>
        <v>OK</v>
      </c>
      <c r="N15" s="24"/>
      <c r="O15" s="24"/>
      <c r="P15" s="24"/>
      <c r="Q15" s="24"/>
      <c r="R15" s="26"/>
      <c r="S15" s="26"/>
      <c r="T15" s="26"/>
      <c r="U15" s="24"/>
      <c r="V15" s="24"/>
      <c r="W15" s="24"/>
      <c r="X15" s="24"/>
      <c r="Y15" s="24"/>
      <c r="Z15" s="24"/>
      <c r="AA15" s="24"/>
    </row>
    <row r="16" spans="1:27" ht="30" customHeight="1" x14ac:dyDescent="0.25">
      <c r="A16" s="39">
        <v>13</v>
      </c>
      <c r="B16" s="39">
        <v>13</v>
      </c>
      <c r="C16" s="37" t="s">
        <v>97</v>
      </c>
      <c r="D16" s="36" t="s">
        <v>98</v>
      </c>
      <c r="E16" s="37" t="s">
        <v>99</v>
      </c>
      <c r="F16" s="39" t="s">
        <v>23</v>
      </c>
      <c r="G16" s="39" t="s">
        <v>25</v>
      </c>
      <c r="H16" s="39" t="s">
        <v>6</v>
      </c>
      <c r="I16" s="37" t="s">
        <v>7</v>
      </c>
      <c r="J16" s="38">
        <v>7453.33</v>
      </c>
      <c r="K16" s="29">
        <f>0</f>
        <v>0</v>
      </c>
      <c r="L16" s="28">
        <f t="shared" si="0"/>
        <v>0</v>
      </c>
      <c r="M16" s="27" t="str">
        <f t="shared" si="1"/>
        <v>OK</v>
      </c>
      <c r="N16" s="24"/>
      <c r="O16" s="24"/>
      <c r="P16" s="24"/>
      <c r="Q16" s="24"/>
      <c r="R16" s="26"/>
      <c r="S16" s="26"/>
      <c r="T16" s="26"/>
      <c r="U16" s="24"/>
      <c r="V16" s="24"/>
      <c r="W16" s="24"/>
      <c r="X16" s="24"/>
      <c r="Y16" s="24"/>
      <c r="Z16" s="24"/>
      <c r="AA16" s="24"/>
    </row>
    <row r="17" spans="1:27" ht="30" customHeight="1" x14ac:dyDescent="0.25">
      <c r="A17" s="46">
        <v>14</v>
      </c>
      <c r="B17" s="46">
        <v>14</v>
      </c>
      <c r="C17" s="47" t="s">
        <v>97</v>
      </c>
      <c r="D17" s="48" t="s">
        <v>100</v>
      </c>
      <c r="E17" s="47" t="s">
        <v>99</v>
      </c>
      <c r="F17" s="47" t="s">
        <v>23</v>
      </c>
      <c r="G17" s="47" t="s">
        <v>25</v>
      </c>
      <c r="H17" s="47" t="s">
        <v>6</v>
      </c>
      <c r="I17" s="47" t="s">
        <v>7</v>
      </c>
      <c r="J17" s="49">
        <v>9561.2000000000007</v>
      </c>
      <c r="K17" s="29">
        <f>0</f>
        <v>0</v>
      </c>
      <c r="L17" s="28">
        <f t="shared" si="0"/>
        <v>0</v>
      </c>
      <c r="M17" s="27" t="str">
        <f t="shared" si="1"/>
        <v>OK</v>
      </c>
      <c r="N17" s="24"/>
      <c r="O17" s="24"/>
      <c r="P17" s="24"/>
      <c r="Q17" s="24"/>
      <c r="R17" s="26"/>
      <c r="S17" s="26"/>
      <c r="T17" s="26"/>
      <c r="U17" s="24"/>
      <c r="V17" s="24"/>
      <c r="W17" s="24"/>
      <c r="X17" s="24"/>
      <c r="Y17" s="24"/>
      <c r="Z17" s="24"/>
      <c r="AA17" s="24"/>
    </row>
    <row r="18" spans="1:27" ht="30" customHeight="1" x14ac:dyDescent="0.25">
      <c r="A18" s="39">
        <v>15</v>
      </c>
      <c r="B18" s="39">
        <v>15</v>
      </c>
      <c r="C18" s="37" t="s">
        <v>67</v>
      </c>
      <c r="D18" s="36" t="s">
        <v>101</v>
      </c>
      <c r="E18" s="37" t="s">
        <v>102</v>
      </c>
      <c r="F18" s="37" t="s">
        <v>23</v>
      </c>
      <c r="G18" s="37" t="s">
        <v>34</v>
      </c>
      <c r="H18" s="37" t="s">
        <v>6</v>
      </c>
      <c r="I18" s="37" t="s">
        <v>7</v>
      </c>
      <c r="J18" s="38">
        <v>7598</v>
      </c>
      <c r="K18" s="29">
        <f>0</f>
        <v>0</v>
      </c>
      <c r="L18" s="28">
        <f t="shared" si="0"/>
        <v>0</v>
      </c>
      <c r="M18" s="27" t="str">
        <f t="shared" si="1"/>
        <v>OK</v>
      </c>
      <c r="N18" s="24"/>
      <c r="O18" s="24"/>
      <c r="P18" s="24"/>
      <c r="Q18" s="24"/>
      <c r="R18" s="26"/>
      <c r="S18" s="26"/>
      <c r="T18" s="26"/>
      <c r="U18" s="24"/>
      <c r="V18" s="24"/>
      <c r="W18" s="24"/>
      <c r="X18" s="24"/>
      <c r="Y18" s="24"/>
      <c r="Z18" s="24"/>
      <c r="AA18" s="24"/>
    </row>
    <row r="19" spans="1:27" ht="30" customHeight="1" x14ac:dyDescent="0.25">
      <c r="A19" s="46">
        <v>16</v>
      </c>
      <c r="B19" s="46">
        <v>16</v>
      </c>
      <c r="C19" s="47" t="s">
        <v>88</v>
      </c>
      <c r="D19" s="48" t="s">
        <v>103</v>
      </c>
      <c r="E19" s="47" t="s">
        <v>104</v>
      </c>
      <c r="F19" s="47" t="s">
        <v>23</v>
      </c>
      <c r="G19" s="47" t="s">
        <v>105</v>
      </c>
      <c r="H19" s="47" t="s">
        <v>6</v>
      </c>
      <c r="I19" s="47" t="s">
        <v>7</v>
      </c>
      <c r="J19" s="49">
        <v>4540.34</v>
      </c>
      <c r="K19" s="29">
        <f>0</f>
        <v>0</v>
      </c>
      <c r="L19" s="28">
        <f t="shared" si="0"/>
        <v>0</v>
      </c>
      <c r="M19" s="27" t="str">
        <f t="shared" si="1"/>
        <v>OK</v>
      </c>
      <c r="N19" s="24"/>
      <c r="O19" s="24"/>
      <c r="P19" s="24"/>
      <c r="Q19" s="24"/>
      <c r="R19" s="26"/>
      <c r="S19" s="26"/>
      <c r="T19" s="26"/>
      <c r="U19" s="24"/>
      <c r="V19" s="24"/>
      <c r="W19" s="24"/>
      <c r="X19" s="24"/>
      <c r="Y19" s="24"/>
      <c r="Z19" s="24"/>
      <c r="AA19" s="24"/>
    </row>
    <row r="20" spans="1:27" ht="30" customHeight="1" x14ac:dyDescent="0.25">
      <c r="A20" s="39">
        <v>17</v>
      </c>
      <c r="B20" s="39">
        <v>17</v>
      </c>
      <c r="C20" s="37" t="s">
        <v>67</v>
      </c>
      <c r="D20" s="40" t="s">
        <v>106</v>
      </c>
      <c r="E20" s="41" t="s">
        <v>107</v>
      </c>
      <c r="F20" s="42" t="s">
        <v>23</v>
      </c>
      <c r="G20" s="42" t="s">
        <v>108</v>
      </c>
      <c r="H20" s="42" t="s">
        <v>6</v>
      </c>
      <c r="I20" s="42" t="s">
        <v>7</v>
      </c>
      <c r="J20" s="38">
        <v>7499</v>
      </c>
      <c r="K20" s="29">
        <f>3</f>
        <v>3</v>
      </c>
      <c r="L20" s="28">
        <f t="shared" si="0"/>
        <v>3</v>
      </c>
      <c r="M20" s="27" t="str">
        <f t="shared" si="1"/>
        <v>OK</v>
      </c>
      <c r="N20" s="24"/>
      <c r="O20" s="24"/>
      <c r="P20" s="24"/>
      <c r="Q20" s="24"/>
      <c r="R20" s="26"/>
      <c r="S20" s="26"/>
      <c r="T20" s="26"/>
      <c r="U20" s="24"/>
      <c r="V20" s="24"/>
      <c r="W20" s="24"/>
      <c r="X20" s="24"/>
      <c r="Y20" s="24"/>
      <c r="Z20" s="24"/>
      <c r="AA20" s="24"/>
    </row>
    <row r="21" spans="1:27" ht="30" customHeight="1" x14ac:dyDescent="0.25">
      <c r="A21" s="46">
        <v>18</v>
      </c>
      <c r="B21" s="46">
        <v>18</v>
      </c>
      <c r="C21" s="47" t="s">
        <v>109</v>
      </c>
      <c r="D21" s="48" t="s">
        <v>110</v>
      </c>
      <c r="E21" s="50" t="s">
        <v>111</v>
      </c>
      <c r="F21" s="51" t="s">
        <v>23</v>
      </c>
      <c r="G21" s="46" t="s">
        <v>112</v>
      </c>
      <c r="H21" s="46" t="s">
        <v>6</v>
      </c>
      <c r="I21" s="46" t="s">
        <v>7</v>
      </c>
      <c r="J21" s="49">
        <v>9553.2000000000007</v>
      </c>
      <c r="K21" s="29">
        <f>0</f>
        <v>0</v>
      </c>
      <c r="L21" s="28">
        <f t="shared" si="0"/>
        <v>0</v>
      </c>
      <c r="M21" s="27" t="str">
        <f t="shared" si="1"/>
        <v>OK</v>
      </c>
      <c r="N21" s="24"/>
      <c r="O21" s="24"/>
      <c r="P21" s="24"/>
      <c r="Q21" s="24"/>
      <c r="R21" s="26"/>
      <c r="S21" s="26"/>
      <c r="T21" s="26"/>
      <c r="U21" s="24"/>
      <c r="V21" s="24"/>
      <c r="W21" s="24"/>
      <c r="X21" s="24"/>
      <c r="Y21" s="24"/>
      <c r="Z21" s="24"/>
      <c r="AA21" s="24"/>
    </row>
    <row r="22" spans="1:27" ht="30" customHeight="1" x14ac:dyDescent="0.25">
      <c r="A22" s="39">
        <v>19</v>
      </c>
      <c r="B22" s="39">
        <v>19</v>
      </c>
      <c r="C22" s="37" t="s">
        <v>67</v>
      </c>
      <c r="D22" s="36" t="s">
        <v>113</v>
      </c>
      <c r="E22" s="43" t="s">
        <v>114</v>
      </c>
      <c r="F22" s="45" t="s">
        <v>23</v>
      </c>
      <c r="G22" s="39" t="s">
        <v>112</v>
      </c>
      <c r="H22" s="39" t="s">
        <v>6</v>
      </c>
      <c r="I22" s="39" t="s">
        <v>7</v>
      </c>
      <c r="J22" s="38">
        <v>8608</v>
      </c>
      <c r="K22" s="29">
        <f>0</f>
        <v>0</v>
      </c>
      <c r="L22" s="28">
        <f t="shared" si="0"/>
        <v>0</v>
      </c>
      <c r="M22" s="27" t="str">
        <f t="shared" si="1"/>
        <v>OK</v>
      </c>
      <c r="N22" s="24"/>
      <c r="O22" s="24"/>
      <c r="P22" s="24"/>
      <c r="Q22" s="31"/>
      <c r="R22" s="26"/>
      <c r="S22" s="26"/>
      <c r="T22" s="26"/>
      <c r="U22" s="24"/>
      <c r="V22" s="24"/>
      <c r="W22" s="24"/>
      <c r="X22" s="24"/>
      <c r="Y22" s="24"/>
      <c r="Z22" s="24"/>
      <c r="AA22" s="24"/>
    </row>
    <row r="23" spans="1:27" ht="30" customHeight="1" x14ac:dyDescent="0.25">
      <c r="A23" s="46">
        <v>20</v>
      </c>
      <c r="B23" s="46">
        <v>20</v>
      </c>
      <c r="C23" s="47" t="s">
        <v>67</v>
      </c>
      <c r="D23" s="48" t="s">
        <v>115</v>
      </c>
      <c r="E23" s="50" t="s">
        <v>116</v>
      </c>
      <c r="F23" s="52" t="s">
        <v>23</v>
      </c>
      <c r="G23" s="46" t="s">
        <v>117</v>
      </c>
      <c r="H23" s="46" t="s">
        <v>6</v>
      </c>
      <c r="I23" s="46" t="s">
        <v>7</v>
      </c>
      <c r="J23" s="49">
        <v>10488</v>
      </c>
      <c r="K23" s="29">
        <f>0</f>
        <v>0</v>
      </c>
      <c r="L23" s="28">
        <f t="shared" si="0"/>
        <v>0</v>
      </c>
      <c r="M23" s="27" t="str">
        <f t="shared" si="1"/>
        <v>OK</v>
      </c>
      <c r="N23" s="24"/>
      <c r="O23" s="24"/>
      <c r="P23" s="24"/>
      <c r="Q23" s="31"/>
      <c r="R23" s="26"/>
      <c r="S23" s="26"/>
      <c r="T23" s="26"/>
      <c r="U23" s="24"/>
      <c r="V23" s="24"/>
      <c r="W23" s="24"/>
      <c r="X23" s="24"/>
      <c r="Y23" s="24"/>
      <c r="Z23" s="24"/>
      <c r="AA23" s="24"/>
    </row>
    <row r="24" spans="1:27" ht="30" customHeight="1" x14ac:dyDescent="0.25">
      <c r="A24" s="39">
        <v>21</v>
      </c>
      <c r="B24" s="39">
        <v>21</v>
      </c>
      <c r="C24" s="37" t="s">
        <v>67</v>
      </c>
      <c r="D24" s="36" t="s">
        <v>118</v>
      </c>
      <c r="E24" s="43" t="s">
        <v>119</v>
      </c>
      <c r="F24" s="45" t="s">
        <v>23</v>
      </c>
      <c r="G24" s="39" t="s">
        <v>120</v>
      </c>
      <c r="H24" s="39" t="s">
        <v>6</v>
      </c>
      <c r="I24" s="39" t="s">
        <v>7</v>
      </c>
      <c r="J24" s="38">
        <v>10968</v>
      </c>
      <c r="K24" s="29">
        <f>0</f>
        <v>0</v>
      </c>
      <c r="L24" s="28">
        <f t="shared" si="0"/>
        <v>0</v>
      </c>
      <c r="M24" s="27" t="str">
        <f t="shared" si="1"/>
        <v>OK</v>
      </c>
      <c r="N24" s="24"/>
      <c r="O24" s="24"/>
      <c r="P24" s="24"/>
      <c r="Q24" s="31"/>
      <c r="R24" s="26"/>
      <c r="S24" s="26"/>
      <c r="T24" s="26"/>
      <c r="U24" s="24"/>
      <c r="V24" s="24"/>
      <c r="W24" s="24"/>
      <c r="X24" s="24"/>
      <c r="Y24" s="24"/>
      <c r="Z24" s="24"/>
      <c r="AA24" s="24"/>
    </row>
    <row r="25" spans="1:27" ht="30" customHeight="1" x14ac:dyDescent="0.25">
      <c r="A25" s="46">
        <v>22</v>
      </c>
      <c r="B25" s="46">
        <v>22</v>
      </c>
      <c r="C25" s="47" t="s">
        <v>35</v>
      </c>
      <c r="D25" s="48" t="s">
        <v>121</v>
      </c>
      <c r="E25" s="50" t="s">
        <v>122</v>
      </c>
      <c r="F25" s="52" t="s">
        <v>23</v>
      </c>
      <c r="G25" s="46" t="s">
        <v>123</v>
      </c>
      <c r="H25" s="46" t="s">
        <v>6</v>
      </c>
      <c r="I25" s="46" t="s">
        <v>7</v>
      </c>
      <c r="J25" s="49">
        <v>13446</v>
      </c>
      <c r="K25" s="29">
        <f>0</f>
        <v>0</v>
      </c>
      <c r="L25" s="28">
        <f t="shared" si="0"/>
        <v>0</v>
      </c>
      <c r="M25" s="27" t="str">
        <f t="shared" si="1"/>
        <v>OK</v>
      </c>
      <c r="N25" s="24"/>
      <c r="O25" s="24"/>
      <c r="P25" s="24"/>
      <c r="Q25" s="31"/>
      <c r="R25" s="26"/>
      <c r="S25" s="26"/>
      <c r="T25" s="26"/>
      <c r="U25" s="24"/>
      <c r="V25" s="24"/>
      <c r="W25" s="24"/>
      <c r="X25" s="24"/>
      <c r="Y25" s="24"/>
      <c r="Z25" s="24"/>
      <c r="AA25" s="24"/>
    </row>
    <row r="26" spans="1:27" ht="30" customHeight="1" x14ac:dyDescent="0.25">
      <c r="A26" s="39">
        <v>23</v>
      </c>
      <c r="B26" s="39">
        <v>23</v>
      </c>
      <c r="C26" s="37" t="s">
        <v>124</v>
      </c>
      <c r="D26" s="36" t="s">
        <v>125</v>
      </c>
      <c r="E26" s="43" t="s">
        <v>126</v>
      </c>
      <c r="F26" s="45" t="s">
        <v>23</v>
      </c>
      <c r="G26" s="39" t="s">
        <v>120</v>
      </c>
      <c r="H26" s="39" t="s">
        <v>6</v>
      </c>
      <c r="I26" s="39" t="s">
        <v>7</v>
      </c>
      <c r="J26" s="38">
        <v>11764.7</v>
      </c>
      <c r="K26" s="29">
        <f>0</f>
        <v>0</v>
      </c>
      <c r="L26" s="28">
        <f t="shared" si="0"/>
        <v>0</v>
      </c>
      <c r="M26" s="27" t="str">
        <f t="shared" si="1"/>
        <v>OK</v>
      </c>
      <c r="N26" s="24"/>
      <c r="O26" s="24"/>
      <c r="P26" s="24"/>
      <c r="Q26" s="31"/>
      <c r="R26" s="26"/>
      <c r="S26" s="26"/>
      <c r="T26" s="26"/>
      <c r="U26" s="24"/>
      <c r="V26" s="24"/>
      <c r="W26" s="24"/>
      <c r="X26" s="24"/>
      <c r="Y26" s="24"/>
      <c r="Z26" s="24"/>
      <c r="AA26" s="24"/>
    </row>
    <row r="27" spans="1:27" ht="30" customHeight="1" x14ac:dyDescent="0.25">
      <c r="A27" s="46">
        <v>24</v>
      </c>
      <c r="B27" s="46">
        <v>24</v>
      </c>
      <c r="C27" s="47" t="s">
        <v>35</v>
      </c>
      <c r="D27" s="48" t="s">
        <v>127</v>
      </c>
      <c r="E27" s="50" t="s">
        <v>128</v>
      </c>
      <c r="F27" s="52" t="s">
        <v>23</v>
      </c>
      <c r="G27" s="46" t="s">
        <v>129</v>
      </c>
      <c r="H27" s="46" t="s">
        <v>64</v>
      </c>
      <c r="I27" s="46" t="s">
        <v>7</v>
      </c>
      <c r="J27" s="49">
        <v>13333.33</v>
      </c>
      <c r="K27" s="29">
        <f>0</f>
        <v>0</v>
      </c>
      <c r="L27" s="28">
        <f t="shared" si="0"/>
        <v>0</v>
      </c>
      <c r="M27" s="27" t="str">
        <f t="shared" si="1"/>
        <v>OK</v>
      </c>
      <c r="N27" s="24"/>
      <c r="O27" s="24"/>
      <c r="P27" s="24"/>
      <c r="Q27" s="31"/>
      <c r="R27" s="26"/>
      <c r="S27" s="26"/>
      <c r="T27" s="26"/>
      <c r="U27" s="24"/>
      <c r="V27" s="24"/>
      <c r="W27" s="24"/>
      <c r="X27" s="24"/>
      <c r="Y27" s="24"/>
      <c r="Z27" s="24"/>
      <c r="AA27" s="24"/>
    </row>
    <row r="28" spans="1:27" ht="30" customHeight="1" x14ac:dyDescent="0.25">
      <c r="A28" s="39">
        <v>25</v>
      </c>
      <c r="B28" s="39">
        <v>25</v>
      </c>
      <c r="C28" s="37" t="s">
        <v>130</v>
      </c>
      <c r="D28" s="36" t="s">
        <v>131</v>
      </c>
      <c r="E28" s="43" t="s">
        <v>132</v>
      </c>
      <c r="F28" s="45" t="s">
        <v>27</v>
      </c>
      <c r="G28" s="39" t="s">
        <v>28</v>
      </c>
      <c r="H28" s="39" t="s">
        <v>6</v>
      </c>
      <c r="I28" s="39" t="s">
        <v>29</v>
      </c>
      <c r="J28" s="38">
        <v>1320</v>
      </c>
      <c r="K28" s="29">
        <f>0</f>
        <v>0</v>
      </c>
      <c r="L28" s="28">
        <f t="shared" si="0"/>
        <v>0</v>
      </c>
      <c r="M28" s="27" t="str">
        <f t="shared" si="1"/>
        <v>OK</v>
      </c>
      <c r="N28" s="24"/>
      <c r="O28" s="24"/>
      <c r="P28" s="24"/>
      <c r="Q28" s="31"/>
      <c r="R28" s="26"/>
      <c r="S28" s="26"/>
      <c r="T28" s="26"/>
      <c r="U28" s="24"/>
      <c r="V28" s="24"/>
      <c r="W28" s="24"/>
      <c r="X28" s="24"/>
      <c r="Y28" s="24"/>
      <c r="Z28" s="24"/>
      <c r="AA28" s="24"/>
    </row>
    <row r="29" spans="1:27" ht="30" customHeight="1" x14ac:dyDescent="0.25">
      <c r="A29" s="46">
        <v>26</v>
      </c>
      <c r="B29" s="46">
        <v>26</v>
      </c>
      <c r="C29" s="47" t="s">
        <v>124</v>
      </c>
      <c r="D29" s="48" t="s">
        <v>15</v>
      </c>
      <c r="E29" s="50" t="s">
        <v>133</v>
      </c>
      <c r="F29" s="52" t="s">
        <v>26</v>
      </c>
      <c r="G29" s="46" t="s">
        <v>134</v>
      </c>
      <c r="H29" s="46" t="s">
        <v>6</v>
      </c>
      <c r="I29" s="46" t="s">
        <v>7</v>
      </c>
      <c r="J29" s="49">
        <v>650</v>
      </c>
      <c r="K29" s="29">
        <f>0</f>
        <v>0</v>
      </c>
      <c r="L29" s="28">
        <f t="shared" si="0"/>
        <v>0</v>
      </c>
      <c r="M29" s="27" t="str">
        <f t="shared" si="1"/>
        <v>OK</v>
      </c>
      <c r="N29" s="24"/>
      <c r="O29" s="24"/>
      <c r="P29" s="24"/>
      <c r="Q29" s="24"/>
      <c r="R29" s="26"/>
      <c r="S29" s="26"/>
      <c r="T29" s="26"/>
      <c r="U29" s="24"/>
      <c r="V29" s="24"/>
      <c r="W29" s="24"/>
      <c r="X29" s="24"/>
      <c r="Y29" s="24"/>
      <c r="Z29" s="24"/>
      <c r="AA29" s="24"/>
    </row>
    <row r="30" spans="1:27" ht="30" customHeight="1" x14ac:dyDescent="0.25">
      <c r="A30" s="39">
        <v>27</v>
      </c>
      <c r="B30" s="39">
        <v>27</v>
      </c>
      <c r="C30" s="37" t="s">
        <v>135</v>
      </c>
      <c r="D30" s="36" t="s">
        <v>136</v>
      </c>
      <c r="E30" s="43" t="s">
        <v>137</v>
      </c>
      <c r="F30" s="45" t="s">
        <v>31</v>
      </c>
      <c r="G30" s="39" t="s">
        <v>32</v>
      </c>
      <c r="H30" s="39" t="s">
        <v>9</v>
      </c>
      <c r="I30" s="39" t="s">
        <v>29</v>
      </c>
      <c r="J30" s="38">
        <v>39.78</v>
      </c>
      <c r="K30" s="29">
        <f>3</f>
        <v>3</v>
      </c>
      <c r="L30" s="28">
        <f t="shared" si="0"/>
        <v>3</v>
      </c>
      <c r="M30" s="27" t="str">
        <f t="shared" si="1"/>
        <v>OK</v>
      </c>
      <c r="N30" s="24"/>
      <c r="O30" s="24"/>
      <c r="P30" s="24"/>
      <c r="Q30" s="24"/>
      <c r="R30" s="26"/>
      <c r="S30" s="26"/>
      <c r="T30" s="26"/>
      <c r="U30" s="24"/>
      <c r="V30" s="24"/>
      <c r="W30" s="24"/>
      <c r="X30" s="24"/>
      <c r="Y30" s="24"/>
      <c r="Z30" s="24"/>
      <c r="AA30" s="24"/>
    </row>
    <row r="31" spans="1:27" ht="30" customHeight="1" x14ac:dyDescent="0.25">
      <c r="A31" s="46">
        <v>28</v>
      </c>
      <c r="B31" s="46">
        <v>28</v>
      </c>
      <c r="C31" s="47" t="s">
        <v>138</v>
      </c>
      <c r="D31" s="48" t="s">
        <v>139</v>
      </c>
      <c r="E31" s="50" t="s">
        <v>140</v>
      </c>
      <c r="F31" s="52" t="s">
        <v>141</v>
      </c>
      <c r="G31" s="46" t="s">
        <v>142</v>
      </c>
      <c r="H31" s="46" t="s">
        <v>6</v>
      </c>
      <c r="I31" s="46" t="s">
        <v>7</v>
      </c>
      <c r="J31" s="49">
        <v>2259.91</v>
      </c>
      <c r="K31" s="29">
        <f>0</f>
        <v>0</v>
      </c>
      <c r="L31" s="28">
        <f t="shared" si="0"/>
        <v>0</v>
      </c>
      <c r="M31" s="27" t="str">
        <f t="shared" si="1"/>
        <v>OK</v>
      </c>
      <c r="N31" s="24"/>
      <c r="O31" s="24"/>
      <c r="P31" s="24"/>
      <c r="Q31" s="24"/>
      <c r="R31" s="26"/>
      <c r="S31" s="26"/>
      <c r="T31" s="26"/>
      <c r="U31" s="24"/>
      <c r="V31" s="24"/>
      <c r="W31" s="24"/>
      <c r="X31" s="24"/>
      <c r="Y31" s="24"/>
      <c r="Z31" s="24"/>
      <c r="AA31" s="24"/>
    </row>
    <row r="32" spans="1:27" ht="30" customHeight="1" x14ac:dyDescent="0.25">
      <c r="A32" s="39">
        <v>29</v>
      </c>
      <c r="B32" s="39">
        <v>29</v>
      </c>
      <c r="C32" s="37" t="s">
        <v>143</v>
      </c>
      <c r="D32" s="36" t="s">
        <v>144</v>
      </c>
      <c r="E32" s="43" t="s">
        <v>145</v>
      </c>
      <c r="F32" s="45" t="s">
        <v>141</v>
      </c>
      <c r="G32" s="39" t="s">
        <v>142</v>
      </c>
      <c r="H32" s="39" t="s">
        <v>6</v>
      </c>
      <c r="I32" s="39" t="s">
        <v>7</v>
      </c>
      <c r="J32" s="38">
        <v>3391.3</v>
      </c>
      <c r="K32" s="29">
        <f>0</f>
        <v>0</v>
      </c>
      <c r="L32" s="28">
        <f t="shared" si="0"/>
        <v>0</v>
      </c>
      <c r="M32" s="27" t="str">
        <f t="shared" si="1"/>
        <v>OK</v>
      </c>
      <c r="N32" s="24"/>
      <c r="O32" s="24"/>
      <c r="P32" s="24"/>
      <c r="Q32" s="24"/>
      <c r="R32" s="26"/>
      <c r="S32" s="26"/>
      <c r="T32" s="26"/>
      <c r="U32" s="24"/>
      <c r="V32" s="24"/>
      <c r="W32" s="24"/>
      <c r="X32" s="24"/>
      <c r="Y32" s="24"/>
      <c r="Z32" s="24"/>
      <c r="AA32" s="24"/>
    </row>
    <row r="33" spans="1:27" ht="30" customHeight="1" x14ac:dyDescent="0.25">
      <c r="A33" s="46">
        <v>30</v>
      </c>
      <c r="B33" s="46">
        <v>30</v>
      </c>
      <c r="C33" s="47" t="s">
        <v>146</v>
      </c>
      <c r="D33" s="48" t="s">
        <v>147</v>
      </c>
      <c r="E33" s="50" t="s">
        <v>148</v>
      </c>
      <c r="F33" s="52" t="s">
        <v>141</v>
      </c>
      <c r="G33" s="46" t="s">
        <v>142</v>
      </c>
      <c r="H33" s="46" t="s">
        <v>6</v>
      </c>
      <c r="I33" s="46" t="s">
        <v>7</v>
      </c>
      <c r="J33" s="49">
        <v>9961.5300000000007</v>
      </c>
      <c r="K33" s="29">
        <f>0</f>
        <v>0</v>
      </c>
      <c r="L33" s="28">
        <f t="shared" si="0"/>
        <v>0</v>
      </c>
      <c r="M33" s="27" t="str">
        <f t="shared" si="1"/>
        <v>OK</v>
      </c>
      <c r="N33" s="24"/>
      <c r="O33" s="24"/>
      <c r="P33" s="24"/>
      <c r="Q33" s="24"/>
      <c r="R33" s="26"/>
      <c r="S33" s="26"/>
      <c r="T33" s="26"/>
      <c r="U33" s="24"/>
      <c r="V33" s="24"/>
      <c r="W33" s="24"/>
      <c r="X33" s="24"/>
      <c r="Y33" s="24"/>
      <c r="Z33" s="24"/>
      <c r="AA33" s="24"/>
    </row>
    <row r="34" spans="1:27" ht="30" customHeight="1" x14ac:dyDescent="0.25">
      <c r="A34" s="39">
        <v>31</v>
      </c>
      <c r="B34" s="39">
        <v>31</v>
      </c>
      <c r="C34" s="37" t="s">
        <v>149</v>
      </c>
      <c r="D34" s="36" t="s">
        <v>150</v>
      </c>
      <c r="E34" s="43" t="s">
        <v>151</v>
      </c>
      <c r="F34" s="45" t="s">
        <v>23</v>
      </c>
      <c r="G34" s="39" t="s">
        <v>152</v>
      </c>
      <c r="H34" s="39" t="s">
        <v>64</v>
      </c>
      <c r="I34" s="39">
        <v>44905212</v>
      </c>
      <c r="J34" s="38">
        <v>630</v>
      </c>
      <c r="K34" s="29">
        <f>0</f>
        <v>0</v>
      </c>
      <c r="L34" s="28">
        <f t="shared" si="0"/>
        <v>0</v>
      </c>
      <c r="M34" s="27" t="str">
        <f t="shared" si="1"/>
        <v>OK</v>
      </c>
      <c r="N34" s="24"/>
      <c r="O34" s="24"/>
      <c r="P34" s="24"/>
      <c r="Q34" s="24"/>
      <c r="R34" s="26"/>
      <c r="S34" s="26"/>
      <c r="T34" s="26"/>
      <c r="U34" s="24"/>
      <c r="V34" s="24"/>
      <c r="W34" s="24"/>
      <c r="X34" s="24"/>
      <c r="Y34" s="24"/>
      <c r="Z34" s="24"/>
      <c r="AA34" s="24"/>
    </row>
    <row r="35" spans="1:27" ht="30" customHeight="1" x14ac:dyDescent="0.25">
      <c r="A35" s="46">
        <v>32</v>
      </c>
      <c r="B35" s="46">
        <v>32</v>
      </c>
      <c r="C35" s="47" t="s">
        <v>149</v>
      </c>
      <c r="D35" s="48" t="s">
        <v>153</v>
      </c>
      <c r="E35" s="50" t="s">
        <v>154</v>
      </c>
      <c r="F35" s="52" t="s">
        <v>23</v>
      </c>
      <c r="G35" s="46" t="s">
        <v>152</v>
      </c>
      <c r="H35" s="46" t="s">
        <v>64</v>
      </c>
      <c r="I35" s="46">
        <v>44905212</v>
      </c>
      <c r="J35" s="49">
        <v>1550</v>
      </c>
      <c r="K35" s="29">
        <f>0</f>
        <v>0</v>
      </c>
      <c r="L35" s="28">
        <f t="shared" si="0"/>
        <v>0</v>
      </c>
      <c r="M35" s="27" t="str">
        <f t="shared" si="1"/>
        <v>OK</v>
      </c>
      <c r="N35" s="24"/>
      <c r="O35" s="24"/>
      <c r="P35" s="24"/>
      <c r="Q35" s="24"/>
      <c r="R35" s="26"/>
      <c r="S35" s="26"/>
      <c r="T35" s="26"/>
      <c r="U35" s="24"/>
      <c r="V35" s="24"/>
      <c r="W35" s="24"/>
      <c r="X35" s="24"/>
      <c r="Y35" s="24"/>
      <c r="Z35" s="24"/>
      <c r="AA35" s="24"/>
    </row>
    <row r="36" spans="1:27" ht="30" customHeight="1" x14ac:dyDescent="0.25">
      <c r="A36" s="39">
        <v>33</v>
      </c>
      <c r="B36" s="39">
        <v>33</v>
      </c>
      <c r="C36" s="37" t="s">
        <v>155</v>
      </c>
      <c r="D36" s="36" t="s">
        <v>156</v>
      </c>
      <c r="E36" s="43" t="s">
        <v>157</v>
      </c>
      <c r="F36" s="45" t="s">
        <v>23</v>
      </c>
      <c r="G36" s="39" t="s">
        <v>152</v>
      </c>
      <c r="H36" s="39" t="s">
        <v>64</v>
      </c>
      <c r="I36" s="39">
        <v>44905212</v>
      </c>
      <c r="J36" s="38">
        <v>930</v>
      </c>
      <c r="K36" s="29">
        <f>0</f>
        <v>0</v>
      </c>
      <c r="L36" s="28">
        <f t="shared" si="0"/>
        <v>0</v>
      </c>
      <c r="M36" s="27" t="str">
        <f t="shared" si="1"/>
        <v>OK</v>
      </c>
      <c r="N36" s="24"/>
      <c r="O36" s="24"/>
      <c r="P36" s="24"/>
      <c r="Q36" s="24"/>
      <c r="R36" s="26"/>
      <c r="S36" s="26"/>
      <c r="T36" s="26"/>
      <c r="U36" s="24"/>
      <c r="V36" s="24"/>
      <c r="W36" s="24"/>
      <c r="X36" s="24"/>
      <c r="Y36" s="24"/>
      <c r="Z36" s="24"/>
      <c r="AA36" s="24"/>
    </row>
    <row r="37" spans="1:27" ht="30" customHeight="1" x14ac:dyDescent="0.25">
      <c r="A37" s="46">
        <v>34</v>
      </c>
      <c r="B37" s="46">
        <v>34</v>
      </c>
      <c r="C37" s="47" t="s">
        <v>155</v>
      </c>
      <c r="D37" s="48" t="s">
        <v>158</v>
      </c>
      <c r="E37" s="50" t="s">
        <v>159</v>
      </c>
      <c r="F37" s="52" t="s">
        <v>23</v>
      </c>
      <c r="G37" s="46" t="s">
        <v>152</v>
      </c>
      <c r="H37" s="46" t="s">
        <v>64</v>
      </c>
      <c r="I37" s="46">
        <v>44905212</v>
      </c>
      <c r="J37" s="49">
        <v>2560</v>
      </c>
      <c r="K37" s="29">
        <f>0</f>
        <v>0</v>
      </c>
      <c r="L37" s="28">
        <f t="shared" si="0"/>
        <v>0</v>
      </c>
      <c r="M37" s="27" t="str">
        <f t="shared" si="1"/>
        <v>OK</v>
      </c>
      <c r="N37" s="24"/>
      <c r="O37" s="24"/>
      <c r="P37" s="24"/>
      <c r="Q37" s="24"/>
      <c r="R37" s="26"/>
      <c r="S37" s="26"/>
      <c r="T37" s="26"/>
      <c r="U37" s="24"/>
      <c r="V37" s="24"/>
      <c r="W37" s="24"/>
      <c r="X37" s="24"/>
      <c r="Y37" s="24"/>
      <c r="Z37" s="24"/>
      <c r="AA37" s="24"/>
    </row>
    <row r="38" spans="1:27" ht="30" customHeight="1" x14ac:dyDescent="0.25">
      <c r="A38" s="68" t="s">
        <v>160</v>
      </c>
      <c r="B38" s="39">
        <v>35</v>
      </c>
      <c r="C38" s="65" t="s">
        <v>36</v>
      </c>
      <c r="D38" s="36" t="s">
        <v>30</v>
      </c>
      <c r="E38" s="43" t="s">
        <v>9</v>
      </c>
      <c r="F38" s="44" t="s">
        <v>31</v>
      </c>
      <c r="G38" s="39" t="s">
        <v>32</v>
      </c>
      <c r="H38" s="39" t="s">
        <v>9</v>
      </c>
      <c r="I38" s="39" t="s">
        <v>10</v>
      </c>
      <c r="J38" s="38">
        <v>150.13999999999999</v>
      </c>
      <c r="K38" s="29">
        <f>0</f>
        <v>0</v>
      </c>
      <c r="L38" s="28">
        <f t="shared" si="0"/>
        <v>0</v>
      </c>
      <c r="M38" s="27" t="str">
        <f t="shared" si="1"/>
        <v>OK</v>
      </c>
      <c r="N38" s="24"/>
      <c r="O38" s="24"/>
      <c r="P38" s="24"/>
      <c r="Q38" s="24"/>
      <c r="R38" s="26"/>
      <c r="S38" s="26"/>
      <c r="T38" s="26"/>
      <c r="U38" s="24"/>
      <c r="V38" s="24"/>
      <c r="W38" s="24"/>
      <c r="X38" s="24"/>
      <c r="Y38" s="24"/>
      <c r="Z38" s="24"/>
      <c r="AA38" s="24"/>
    </row>
    <row r="39" spans="1:27" ht="30" customHeight="1" x14ac:dyDescent="0.25">
      <c r="A39" s="69"/>
      <c r="B39" s="39">
        <v>36</v>
      </c>
      <c r="C39" s="66"/>
      <c r="D39" s="36" t="s">
        <v>8</v>
      </c>
      <c r="E39" s="43" t="s">
        <v>9</v>
      </c>
      <c r="F39" s="45" t="s">
        <v>31</v>
      </c>
      <c r="G39" s="39" t="s">
        <v>32</v>
      </c>
      <c r="H39" s="39" t="s">
        <v>9</v>
      </c>
      <c r="I39" s="39" t="s">
        <v>10</v>
      </c>
      <c r="J39" s="38">
        <v>1076</v>
      </c>
      <c r="K39" s="29">
        <f>6</f>
        <v>6</v>
      </c>
      <c r="L39" s="28">
        <f t="shared" si="0"/>
        <v>6</v>
      </c>
      <c r="M39" s="27" t="str">
        <f t="shared" si="1"/>
        <v>OK</v>
      </c>
      <c r="N39" s="24"/>
      <c r="O39" s="24"/>
      <c r="P39" s="24"/>
      <c r="Q39" s="24"/>
      <c r="R39" s="26"/>
      <c r="S39" s="26"/>
      <c r="T39" s="26"/>
      <c r="U39" s="24"/>
      <c r="V39" s="24"/>
      <c r="W39" s="24"/>
      <c r="X39" s="24"/>
      <c r="Y39" s="24"/>
      <c r="Z39" s="24"/>
      <c r="AA39" s="24"/>
    </row>
    <row r="40" spans="1:27" ht="30" customHeight="1" x14ac:dyDescent="0.25">
      <c r="A40" s="69"/>
      <c r="B40" s="39">
        <v>37</v>
      </c>
      <c r="C40" s="66"/>
      <c r="D40" s="36" t="s">
        <v>161</v>
      </c>
      <c r="E40" s="43" t="s">
        <v>9</v>
      </c>
      <c r="F40" s="45" t="s">
        <v>31</v>
      </c>
      <c r="G40" s="39" t="s">
        <v>32</v>
      </c>
      <c r="H40" s="39" t="s">
        <v>37</v>
      </c>
      <c r="I40" s="39" t="s">
        <v>10</v>
      </c>
      <c r="J40" s="38">
        <v>75</v>
      </c>
      <c r="K40" s="29">
        <f>50</f>
        <v>50</v>
      </c>
      <c r="L40" s="28">
        <f t="shared" si="0"/>
        <v>50</v>
      </c>
      <c r="M40" s="27" t="str">
        <f t="shared" si="1"/>
        <v>OK</v>
      </c>
      <c r="N40" s="24"/>
      <c r="O40" s="24"/>
      <c r="P40" s="24"/>
      <c r="Q40" s="24"/>
      <c r="R40" s="26"/>
      <c r="S40" s="26"/>
      <c r="T40" s="26"/>
      <c r="U40" s="24"/>
      <c r="V40" s="24"/>
      <c r="W40" s="24"/>
      <c r="X40" s="24"/>
      <c r="Y40" s="24"/>
      <c r="Z40" s="24"/>
      <c r="AA40" s="24"/>
    </row>
    <row r="41" spans="1:27" ht="30" customHeight="1" x14ac:dyDescent="0.25">
      <c r="A41" s="69"/>
      <c r="B41" s="39">
        <v>38</v>
      </c>
      <c r="C41" s="66"/>
      <c r="D41" s="36" t="s">
        <v>12</v>
      </c>
      <c r="E41" s="43" t="s">
        <v>9</v>
      </c>
      <c r="F41" s="45" t="s">
        <v>31</v>
      </c>
      <c r="G41" s="39" t="s">
        <v>32</v>
      </c>
      <c r="H41" s="39" t="s">
        <v>9</v>
      </c>
      <c r="I41" s="39" t="s">
        <v>10</v>
      </c>
      <c r="J41" s="38">
        <v>1400</v>
      </c>
      <c r="K41" s="29">
        <f>1</f>
        <v>1</v>
      </c>
      <c r="L41" s="28">
        <f t="shared" si="0"/>
        <v>1</v>
      </c>
      <c r="M41" s="27" t="str">
        <f t="shared" si="1"/>
        <v>OK</v>
      </c>
      <c r="N41" s="24"/>
      <c r="O41" s="24"/>
      <c r="P41" s="24"/>
      <c r="Q41" s="24"/>
      <c r="R41" s="26"/>
      <c r="S41" s="26"/>
      <c r="T41" s="26"/>
      <c r="U41" s="24"/>
      <c r="V41" s="24"/>
      <c r="W41" s="24"/>
      <c r="X41" s="24"/>
      <c r="Y41" s="24"/>
      <c r="Z41" s="24"/>
      <c r="AA41" s="24"/>
    </row>
    <row r="42" spans="1:27" ht="30" customHeight="1" x14ac:dyDescent="0.25">
      <c r="A42" s="69"/>
      <c r="B42" s="39">
        <v>39</v>
      </c>
      <c r="C42" s="66"/>
      <c r="D42" s="36" t="s">
        <v>13</v>
      </c>
      <c r="E42" s="43" t="s">
        <v>9</v>
      </c>
      <c r="F42" s="45" t="s">
        <v>31</v>
      </c>
      <c r="G42" s="39" t="s">
        <v>32</v>
      </c>
      <c r="H42" s="39" t="s">
        <v>37</v>
      </c>
      <c r="I42" s="39" t="s">
        <v>10</v>
      </c>
      <c r="J42" s="38">
        <v>75.5</v>
      </c>
      <c r="K42" s="29">
        <f>100</f>
        <v>100</v>
      </c>
      <c r="L42" s="28">
        <f t="shared" si="0"/>
        <v>100</v>
      </c>
      <c r="M42" s="27" t="str">
        <f t="shared" si="1"/>
        <v>OK</v>
      </c>
      <c r="N42" s="24"/>
      <c r="O42" s="24"/>
      <c r="P42" s="24"/>
      <c r="Q42" s="24"/>
      <c r="R42" s="26"/>
      <c r="S42" s="26"/>
      <c r="T42" s="26"/>
      <c r="U42" s="24"/>
      <c r="V42" s="24"/>
      <c r="W42" s="24"/>
      <c r="X42" s="24"/>
      <c r="Y42" s="24"/>
      <c r="Z42" s="24"/>
      <c r="AA42" s="24"/>
    </row>
    <row r="43" spans="1:27" ht="30" customHeight="1" x14ac:dyDescent="0.25">
      <c r="A43" s="69"/>
      <c r="B43" s="39">
        <v>40</v>
      </c>
      <c r="C43" s="66"/>
      <c r="D43" s="36" t="s">
        <v>11</v>
      </c>
      <c r="E43" s="43" t="s">
        <v>9</v>
      </c>
      <c r="F43" s="45" t="s">
        <v>31</v>
      </c>
      <c r="G43" s="39" t="s">
        <v>32</v>
      </c>
      <c r="H43" s="39" t="s">
        <v>9</v>
      </c>
      <c r="I43" s="39" t="s">
        <v>10</v>
      </c>
      <c r="J43" s="38">
        <v>1600</v>
      </c>
      <c r="K43" s="29">
        <f>3</f>
        <v>3</v>
      </c>
      <c r="L43" s="28">
        <f t="shared" si="0"/>
        <v>3</v>
      </c>
      <c r="M43" s="27" t="str">
        <f t="shared" si="1"/>
        <v>OK</v>
      </c>
      <c r="N43" s="24"/>
      <c r="O43" s="24"/>
      <c r="P43" s="24"/>
      <c r="Q43" s="24"/>
      <c r="R43" s="26"/>
      <c r="S43" s="26"/>
      <c r="T43" s="26"/>
      <c r="U43" s="24"/>
      <c r="V43" s="24"/>
      <c r="W43" s="24"/>
      <c r="X43" s="24"/>
      <c r="Y43" s="24"/>
      <c r="Z43" s="24"/>
      <c r="AA43" s="24"/>
    </row>
    <row r="44" spans="1:27" ht="30" customHeight="1" x14ac:dyDescent="0.25">
      <c r="A44" s="69"/>
      <c r="B44" s="39">
        <v>41</v>
      </c>
      <c r="C44" s="66"/>
      <c r="D44" s="36" t="s">
        <v>14</v>
      </c>
      <c r="E44" s="43" t="s">
        <v>9</v>
      </c>
      <c r="F44" s="45" t="s">
        <v>31</v>
      </c>
      <c r="G44" s="39" t="s">
        <v>32</v>
      </c>
      <c r="H44" s="39" t="s">
        <v>37</v>
      </c>
      <c r="I44" s="39" t="s">
        <v>10</v>
      </c>
      <c r="J44" s="38">
        <v>75</v>
      </c>
      <c r="K44" s="29">
        <f>50</f>
        <v>50</v>
      </c>
      <c r="L44" s="28">
        <f t="shared" si="0"/>
        <v>50</v>
      </c>
      <c r="M44" s="27" t="str">
        <f t="shared" si="1"/>
        <v>OK</v>
      </c>
      <c r="N44" s="24"/>
      <c r="O44" s="24"/>
      <c r="P44" s="24"/>
      <c r="Q44" s="24"/>
      <c r="R44" s="26"/>
      <c r="S44" s="26"/>
      <c r="T44" s="26"/>
      <c r="U44" s="24"/>
      <c r="V44" s="24"/>
      <c r="W44" s="24"/>
      <c r="X44" s="24"/>
      <c r="Y44" s="24"/>
      <c r="Z44" s="24"/>
      <c r="AA44" s="24"/>
    </row>
    <row r="45" spans="1:27" ht="30" customHeight="1" x14ac:dyDescent="0.25">
      <c r="A45" s="69"/>
      <c r="B45" s="39">
        <v>42</v>
      </c>
      <c r="C45" s="66"/>
      <c r="D45" s="36" t="s">
        <v>162</v>
      </c>
      <c r="E45" s="43" t="s">
        <v>9</v>
      </c>
      <c r="F45" s="45" t="s">
        <v>31</v>
      </c>
      <c r="G45" s="39" t="s">
        <v>32</v>
      </c>
      <c r="H45" s="39" t="s">
        <v>9</v>
      </c>
      <c r="I45" s="39" t="s">
        <v>10</v>
      </c>
      <c r="J45" s="38">
        <v>350</v>
      </c>
      <c r="K45" s="29">
        <f>1</f>
        <v>1</v>
      </c>
      <c r="L45" s="28">
        <f t="shared" si="0"/>
        <v>1</v>
      </c>
      <c r="M45" s="27" t="str">
        <f t="shared" si="1"/>
        <v>OK</v>
      </c>
      <c r="N45" s="24"/>
      <c r="O45" s="24"/>
      <c r="P45" s="24"/>
      <c r="Q45" s="24"/>
      <c r="R45" s="26"/>
      <c r="S45" s="26"/>
      <c r="T45" s="26"/>
      <c r="U45" s="24"/>
      <c r="V45" s="24"/>
      <c r="W45" s="24"/>
      <c r="X45" s="24"/>
      <c r="Y45" s="24"/>
      <c r="Z45" s="24"/>
      <c r="AA45" s="24"/>
    </row>
    <row r="46" spans="1:27" ht="30" customHeight="1" x14ac:dyDescent="0.25">
      <c r="A46" s="69"/>
      <c r="B46" s="39">
        <v>43</v>
      </c>
      <c r="C46" s="66"/>
      <c r="D46" s="36" t="s">
        <v>33</v>
      </c>
      <c r="E46" s="43" t="s">
        <v>9</v>
      </c>
      <c r="F46" s="45" t="s">
        <v>31</v>
      </c>
      <c r="G46" s="39" t="s">
        <v>32</v>
      </c>
      <c r="H46" s="39" t="s">
        <v>9</v>
      </c>
      <c r="I46" s="39" t="s">
        <v>10</v>
      </c>
      <c r="J46" s="38">
        <v>100.25</v>
      </c>
      <c r="K46" s="29">
        <f>0</f>
        <v>0</v>
      </c>
      <c r="L46" s="28">
        <f t="shared" si="0"/>
        <v>0</v>
      </c>
      <c r="M46" s="27" t="str">
        <f t="shared" si="1"/>
        <v>OK</v>
      </c>
      <c r="N46" s="24"/>
      <c r="O46" s="24"/>
      <c r="P46" s="24"/>
      <c r="Q46" s="24"/>
      <c r="R46" s="26"/>
      <c r="S46" s="26"/>
      <c r="T46" s="26"/>
      <c r="U46" s="24"/>
      <c r="V46" s="24"/>
      <c r="W46" s="24"/>
      <c r="X46" s="24"/>
      <c r="Y46" s="24"/>
      <c r="Z46" s="24"/>
      <c r="AA46" s="24"/>
    </row>
    <row r="47" spans="1:27" ht="30" customHeight="1" x14ac:dyDescent="0.25">
      <c r="A47" s="69"/>
      <c r="B47" s="39">
        <v>44</v>
      </c>
      <c r="C47" s="66"/>
      <c r="D47" s="36" t="s">
        <v>163</v>
      </c>
      <c r="E47" s="43" t="s">
        <v>9</v>
      </c>
      <c r="F47" s="44" t="s">
        <v>31</v>
      </c>
      <c r="G47" s="39" t="s">
        <v>164</v>
      </c>
      <c r="H47" s="39" t="s">
        <v>9</v>
      </c>
      <c r="I47" s="39" t="s">
        <v>10</v>
      </c>
      <c r="J47" s="38">
        <v>1424</v>
      </c>
      <c r="K47" s="29">
        <f>0</f>
        <v>0</v>
      </c>
      <c r="L47" s="28">
        <f t="shared" si="0"/>
        <v>0</v>
      </c>
      <c r="M47" s="27" t="str">
        <f t="shared" si="1"/>
        <v>OK</v>
      </c>
      <c r="N47" s="24"/>
      <c r="O47" s="24"/>
      <c r="P47" s="24"/>
      <c r="Q47" s="24"/>
      <c r="R47" s="26"/>
      <c r="S47" s="26"/>
      <c r="T47" s="26"/>
      <c r="U47" s="24"/>
      <c r="V47" s="24"/>
      <c r="W47" s="24"/>
      <c r="X47" s="24"/>
      <c r="Y47" s="24"/>
      <c r="Z47" s="24"/>
      <c r="AA47" s="24"/>
    </row>
    <row r="48" spans="1:27" ht="30" customHeight="1" x14ac:dyDescent="0.25">
      <c r="A48" s="70"/>
      <c r="B48" s="39">
        <v>45</v>
      </c>
      <c r="C48" s="67"/>
      <c r="D48" s="36" t="s">
        <v>165</v>
      </c>
      <c r="E48" s="43" t="s">
        <v>9</v>
      </c>
      <c r="F48" s="45" t="s">
        <v>31</v>
      </c>
      <c r="G48" s="39" t="s">
        <v>32</v>
      </c>
      <c r="H48" s="39" t="s">
        <v>9</v>
      </c>
      <c r="I48" s="39" t="s">
        <v>10</v>
      </c>
      <c r="J48" s="38">
        <v>2503.0100000000002</v>
      </c>
      <c r="K48" s="29">
        <f>0</f>
        <v>0</v>
      </c>
      <c r="L48" s="28">
        <f t="shared" si="0"/>
        <v>0</v>
      </c>
      <c r="M48" s="27" t="str">
        <f t="shared" si="1"/>
        <v>OK</v>
      </c>
      <c r="N48" s="24"/>
      <c r="O48" s="24"/>
      <c r="P48" s="24"/>
      <c r="Q48" s="24"/>
      <c r="R48" s="26"/>
      <c r="S48" s="26"/>
      <c r="T48" s="26"/>
      <c r="U48" s="24"/>
      <c r="V48" s="24"/>
      <c r="W48" s="24"/>
      <c r="X48" s="24"/>
      <c r="Y48" s="24"/>
      <c r="Z48" s="24"/>
      <c r="AA48" s="24"/>
    </row>
    <row r="49" spans="1:27" ht="30" customHeight="1" x14ac:dyDescent="0.25">
      <c r="A49" s="78" t="s">
        <v>166</v>
      </c>
      <c r="B49" s="46">
        <v>46</v>
      </c>
      <c r="C49" s="75" t="s">
        <v>36</v>
      </c>
      <c r="D49" s="48" t="s">
        <v>30</v>
      </c>
      <c r="E49" s="50" t="s">
        <v>9</v>
      </c>
      <c r="F49" s="52" t="s">
        <v>31</v>
      </c>
      <c r="G49" s="46" t="s">
        <v>32</v>
      </c>
      <c r="H49" s="46" t="s">
        <v>9</v>
      </c>
      <c r="I49" s="46" t="s">
        <v>10</v>
      </c>
      <c r="J49" s="49">
        <v>80</v>
      </c>
      <c r="K49" s="29">
        <f>0</f>
        <v>0</v>
      </c>
      <c r="L49" s="28">
        <f t="shared" si="0"/>
        <v>0</v>
      </c>
      <c r="M49" s="27" t="str">
        <f t="shared" si="1"/>
        <v>OK</v>
      </c>
      <c r="N49" s="24"/>
      <c r="O49" s="24"/>
      <c r="P49" s="24"/>
      <c r="Q49" s="24"/>
      <c r="R49" s="26"/>
      <c r="S49" s="26"/>
      <c r="T49" s="26"/>
      <c r="U49" s="24"/>
      <c r="V49" s="24"/>
      <c r="W49" s="24"/>
      <c r="X49" s="24"/>
      <c r="Y49" s="24"/>
      <c r="Z49" s="24"/>
      <c r="AA49" s="24"/>
    </row>
    <row r="50" spans="1:27" ht="30" customHeight="1" x14ac:dyDescent="0.25">
      <c r="A50" s="79"/>
      <c r="B50" s="46">
        <v>47</v>
      </c>
      <c r="C50" s="76"/>
      <c r="D50" s="48" t="s">
        <v>8</v>
      </c>
      <c r="E50" s="50" t="s">
        <v>9</v>
      </c>
      <c r="F50" s="52" t="s">
        <v>31</v>
      </c>
      <c r="G50" s="46" t="s">
        <v>32</v>
      </c>
      <c r="H50" s="46" t="s">
        <v>9</v>
      </c>
      <c r="I50" s="46" t="s">
        <v>10</v>
      </c>
      <c r="J50" s="49">
        <v>550</v>
      </c>
      <c r="K50" s="29">
        <f>0</f>
        <v>0</v>
      </c>
      <c r="L50" s="28">
        <f t="shared" si="0"/>
        <v>0</v>
      </c>
      <c r="M50" s="27" t="str">
        <f t="shared" si="1"/>
        <v>OK</v>
      </c>
      <c r="N50" s="24"/>
      <c r="O50" s="24"/>
      <c r="P50" s="24"/>
      <c r="Q50" s="24"/>
      <c r="R50" s="26"/>
      <c r="S50" s="26"/>
      <c r="T50" s="26"/>
      <c r="U50" s="24"/>
      <c r="V50" s="24"/>
      <c r="W50" s="24"/>
      <c r="X50" s="24"/>
      <c r="Y50" s="24"/>
      <c r="Z50" s="24"/>
      <c r="AA50" s="24"/>
    </row>
    <row r="51" spans="1:27" ht="30" customHeight="1" x14ac:dyDescent="0.25">
      <c r="A51" s="79"/>
      <c r="B51" s="46">
        <v>48</v>
      </c>
      <c r="C51" s="76"/>
      <c r="D51" s="48" t="s">
        <v>11</v>
      </c>
      <c r="E51" s="50" t="s">
        <v>9</v>
      </c>
      <c r="F51" s="52" t="s">
        <v>31</v>
      </c>
      <c r="G51" s="46" t="s">
        <v>32</v>
      </c>
      <c r="H51" s="46" t="s">
        <v>9</v>
      </c>
      <c r="I51" s="46" t="s">
        <v>10</v>
      </c>
      <c r="J51" s="49">
        <v>850</v>
      </c>
      <c r="K51" s="29">
        <f>0</f>
        <v>0</v>
      </c>
      <c r="L51" s="28">
        <f t="shared" si="0"/>
        <v>0</v>
      </c>
      <c r="M51" s="27" t="str">
        <f t="shared" si="1"/>
        <v>OK</v>
      </c>
      <c r="N51" s="24"/>
      <c r="O51" s="24"/>
      <c r="P51" s="24"/>
      <c r="Q51" s="24"/>
      <c r="R51" s="26"/>
      <c r="S51" s="26"/>
      <c r="T51" s="26"/>
      <c r="U51" s="24"/>
      <c r="V51" s="24"/>
      <c r="W51" s="24"/>
      <c r="X51" s="24"/>
      <c r="Y51" s="24"/>
      <c r="Z51" s="24"/>
      <c r="AA51" s="24"/>
    </row>
    <row r="52" spans="1:27" ht="30" customHeight="1" x14ac:dyDescent="0.25">
      <c r="A52" s="79"/>
      <c r="B52" s="46">
        <v>49</v>
      </c>
      <c r="C52" s="76"/>
      <c r="D52" s="48" t="s">
        <v>12</v>
      </c>
      <c r="E52" s="50" t="s">
        <v>9</v>
      </c>
      <c r="F52" s="52" t="s">
        <v>31</v>
      </c>
      <c r="G52" s="46" t="s">
        <v>32</v>
      </c>
      <c r="H52" s="46" t="s">
        <v>9</v>
      </c>
      <c r="I52" s="46" t="s">
        <v>10</v>
      </c>
      <c r="J52" s="49">
        <v>800</v>
      </c>
      <c r="K52" s="29">
        <f>0</f>
        <v>0</v>
      </c>
      <c r="L52" s="28">
        <f t="shared" si="0"/>
        <v>0</v>
      </c>
      <c r="M52" s="27" t="str">
        <f t="shared" si="1"/>
        <v>OK</v>
      </c>
      <c r="N52" s="24"/>
      <c r="O52" s="24"/>
      <c r="P52" s="24"/>
      <c r="Q52" s="24"/>
      <c r="R52" s="26"/>
      <c r="S52" s="26"/>
      <c r="T52" s="26"/>
      <c r="U52" s="24"/>
      <c r="V52" s="24"/>
      <c r="W52" s="24"/>
      <c r="X52" s="24"/>
      <c r="Y52" s="24"/>
      <c r="Z52" s="24"/>
      <c r="AA52" s="24"/>
    </row>
    <row r="53" spans="1:27" ht="30" customHeight="1" x14ac:dyDescent="0.25">
      <c r="A53" s="79"/>
      <c r="B53" s="46">
        <v>50</v>
      </c>
      <c r="C53" s="76"/>
      <c r="D53" s="48" t="s">
        <v>13</v>
      </c>
      <c r="E53" s="50" t="s">
        <v>9</v>
      </c>
      <c r="F53" s="52" t="s">
        <v>31</v>
      </c>
      <c r="G53" s="46" t="s">
        <v>32</v>
      </c>
      <c r="H53" s="46" t="s">
        <v>37</v>
      </c>
      <c r="I53" s="46" t="s">
        <v>10</v>
      </c>
      <c r="J53" s="49">
        <v>50</v>
      </c>
      <c r="K53" s="29">
        <f>0</f>
        <v>0</v>
      </c>
      <c r="L53" s="28">
        <f t="shared" si="0"/>
        <v>0</v>
      </c>
      <c r="M53" s="27" t="str">
        <f t="shared" si="1"/>
        <v>OK</v>
      </c>
      <c r="N53" s="24"/>
      <c r="O53" s="24"/>
      <c r="P53" s="24"/>
      <c r="Q53" s="24"/>
      <c r="R53" s="26"/>
      <c r="S53" s="26"/>
      <c r="T53" s="26"/>
      <c r="U53" s="24"/>
      <c r="V53" s="24"/>
      <c r="W53" s="24"/>
      <c r="X53" s="24"/>
      <c r="Y53" s="24"/>
      <c r="Z53" s="24"/>
      <c r="AA53" s="24"/>
    </row>
    <row r="54" spans="1:27" ht="30" customHeight="1" x14ac:dyDescent="0.25">
      <c r="A54" s="79"/>
      <c r="B54" s="46">
        <v>51</v>
      </c>
      <c r="C54" s="76"/>
      <c r="D54" s="48" t="s">
        <v>161</v>
      </c>
      <c r="E54" s="50" t="s">
        <v>9</v>
      </c>
      <c r="F54" s="52" t="s">
        <v>31</v>
      </c>
      <c r="G54" s="46" t="s">
        <v>32</v>
      </c>
      <c r="H54" s="46" t="s">
        <v>37</v>
      </c>
      <c r="I54" s="46" t="s">
        <v>10</v>
      </c>
      <c r="J54" s="49">
        <v>50</v>
      </c>
      <c r="K54" s="29">
        <f>0</f>
        <v>0</v>
      </c>
      <c r="L54" s="28">
        <f t="shared" si="0"/>
        <v>0</v>
      </c>
      <c r="M54" s="27" t="str">
        <f t="shared" si="1"/>
        <v>OK</v>
      </c>
      <c r="N54" s="24"/>
      <c r="O54" s="24"/>
      <c r="P54" s="24"/>
      <c r="Q54" s="24"/>
      <c r="R54" s="26"/>
      <c r="S54" s="26"/>
      <c r="T54" s="26"/>
      <c r="U54" s="24"/>
      <c r="V54" s="24"/>
      <c r="W54" s="24"/>
      <c r="X54" s="24"/>
      <c r="Y54" s="24"/>
      <c r="Z54" s="24"/>
      <c r="AA54" s="24"/>
    </row>
    <row r="55" spans="1:27" ht="30" customHeight="1" x14ac:dyDescent="0.25">
      <c r="A55" s="79"/>
      <c r="B55" s="46">
        <v>52</v>
      </c>
      <c r="C55" s="76"/>
      <c r="D55" s="48" t="s">
        <v>14</v>
      </c>
      <c r="E55" s="50" t="s">
        <v>9</v>
      </c>
      <c r="F55" s="52" t="s">
        <v>31</v>
      </c>
      <c r="G55" s="46" t="s">
        <v>32</v>
      </c>
      <c r="H55" s="46" t="s">
        <v>37</v>
      </c>
      <c r="I55" s="46" t="s">
        <v>10</v>
      </c>
      <c r="J55" s="49">
        <v>50</v>
      </c>
      <c r="K55" s="29">
        <f>0</f>
        <v>0</v>
      </c>
      <c r="L55" s="28">
        <f t="shared" si="0"/>
        <v>0</v>
      </c>
      <c r="M55" s="27" t="str">
        <f t="shared" si="1"/>
        <v>OK</v>
      </c>
      <c r="N55" s="24"/>
      <c r="O55" s="24"/>
      <c r="P55" s="24"/>
      <c r="Q55" s="24"/>
      <c r="R55" s="26"/>
      <c r="S55" s="26"/>
      <c r="T55" s="26"/>
      <c r="U55" s="24"/>
      <c r="V55" s="24"/>
      <c r="W55" s="24"/>
      <c r="X55" s="24"/>
      <c r="Y55" s="24"/>
      <c r="Z55" s="24"/>
      <c r="AA55" s="24"/>
    </row>
    <row r="56" spans="1:27" ht="30" customHeight="1" x14ac:dyDescent="0.25">
      <c r="A56" s="79"/>
      <c r="B56" s="46">
        <v>53</v>
      </c>
      <c r="C56" s="76"/>
      <c r="D56" s="48" t="s">
        <v>162</v>
      </c>
      <c r="E56" s="50" t="s">
        <v>9</v>
      </c>
      <c r="F56" s="52" t="s">
        <v>31</v>
      </c>
      <c r="G56" s="46" t="s">
        <v>32</v>
      </c>
      <c r="H56" s="46" t="s">
        <v>9</v>
      </c>
      <c r="I56" s="46" t="s">
        <v>10</v>
      </c>
      <c r="J56" s="49">
        <v>50</v>
      </c>
      <c r="K56" s="29">
        <f>0</f>
        <v>0</v>
      </c>
      <c r="L56" s="28">
        <f t="shared" si="0"/>
        <v>0</v>
      </c>
      <c r="M56" s="27" t="str">
        <f t="shared" si="1"/>
        <v>OK</v>
      </c>
      <c r="N56" s="24"/>
      <c r="O56" s="24"/>
      <c r="P56" s="24"/>
      <c r="Q56" s="24"/>
      <c r="R56" s="26"/>
      <c r="S56" s="26"/>
      <c r="T56" s="26"/>
      <c r="U56" s="24"/>
      <c r="V56" s="24"/>
      <c r="W56" s="24"/>
      <c r="X56" s="24"/>
      <c r="Y56" s="24"/>
      <c r="Z56" s="24"/>
      <c r="AA56" s="24"/>
    </row>
    <row r="57" spans="1:27" ht="30" customHeight="1" x14ac:dyDescent="0.25">
      <c r="A57" s="79"/>
      <c r="B57" s="46">
        <v>54</v>
      </c>
      <c r="C57" s="76"/>
      <c r="D57" s="48" t="s">
        <v>33</v>
      </c>
      <c r="E57" s="50" t="s">
        <v>9</v>
      </c>
      <c r="F57" s="52" t="s">
        <v>31</v>
      </c>
      <c r="G57" s="46" t="s">
        <v>32</v>
      </c>
      <c r="H57" s="46" t="s">
        <v>9</v>
      </c>
      <c r="I57" s="46" t="s">
        <v>10</v>
      </c>
      <c r="J57" s="49">
        <v>80</v>
      </c>
      <c r="K57" s="29">
        <f>0</f>
        <v>0</v>
      </c>
      <c r="L57" s="28">
        <f t="shared" si="0"/>
        <v>0</v>
      </c>
      <c r="M57" s="27" t="str">
        <f t="shared" si="1"/>
        <v>OK</v>
      </c>
      <c r="N57" s="24"/>
      <c r="O57" s="24"/>
      <c r="P57" s="24"/>
      <c r="Q57" s="24"/>
      <c r="R57" s="26"/>
      <c r="S57" s="26"/>
      <c r="T57" s="26"/>
      <c r="U57" s="24"/>
      <c r="V57" s="24"/>
      <c r="W57" s="24"/>
      <c r="X57" s="24"/>
      <c r="Y57" s="24"/>
      <c r="Z57" s="24"/>
      <c r="AA57" s="24"/>
    </row>
    <row r="58" spans="1:27" ht="30" customHeight="1" x14ac:dyDescent="0.25">
      <c r="A58" s="79"/>
      <c r="B58" s="46">
        <v>55</v>
      </c>
      <c r="C58" s="76"/>
      <c r="D58" s="48" t="s">
        <v>167</v>
      </c>
      <c r="E58" s="50" t="s">
        <v>9</v>
      </c>
      <c r="F58" s="52" t="s">
        <v>31</v>
      </c>
      <c r="G58" s="46" t="s">
        <v>164</v>
      </c>
      <c r="H58" s="46" t="s">
        <v>9</v>
      </c>
      <c r="I58" s="46" t="s">
        <v>10</v>
      </c>
      <c r="J58" s="49">
        <v>1114</v>
      </c>
      <c r="K58" s="29">
        <f>0</f>
        <v>0</v>
      </c>
      <c r="L58" s="28">
        <f t="shared" si="0"/>
        <v>0</v>
      </c>
      <c r="M58" s="27" t="str">
        <f t="shared" si="1"/>
        <v>OK</v>
      </c>
      <c r="N58" s="24"/>
      <c r="O58" s="24"/>
      <c r="P58" s="24"/>
      <c r="Q58" s="24"/>
      <c r="R58" s="26"/>
      <c r="S58" s="26"/>
      <c r="T58" s="26"/>
      <c r="U58" s="24"/>
      <c r="V58" s="24"/>
      <c r="W58" s="24"/>
      <c r="X58" s="24"/>
      <c r="Y58" s="24"/>
      <c r="Z58" s="24"/>
      <c r="AA58" s="24"/>
    </row>
    <row r="59" spans="1:27" ht="30" customHeight="1" x14ac:dyDescent="0.25">
      <c r="A59" s="80"/>
      <c r="B59" s="46">
        <v>56</v>
      </c>
      <c r="C59" s="77"/>
      <c r="D59" s="48" t="s">
        <v>165</v>
      </c>
      <c r="E59" s="50" t="s">
        <v>9</v>
      </c>
      <c r="F59" s="52" t="s">
        <v>31</v>
      </c>
      <c r="G59" s="46" t="s">
        <v>32</v>
      </c>
      <c r="H59" s="46" t="s">
        <v>9</v>
      </c>
      <c r="I59" s="46" t="s">
        <v>10</v>
      </c>
      <c r="J59" s="49">
        <v>2000</v>
      </c>
      <c r="K59" s="29">
        <f>0</f>
        <v>0</v>
      </c>
      <c r="L59" s="28">
        <f t="shared" si="0"/>
        <v>0</v>
      </c>
      <c r="M59" s="27" t="str">
        <f t="shared" si="1"/>
        <v>OK</v>
      </c>
      <c r="N59" s="24"/>
      <c r="O59" s="24"/>
      <c r="P59" s="24"/>
      <c r="Q59" s="24"/>
      <c r="R59" s="26"/>
      <c r="S59" s="26"/>
      <c r="T59" s="26"/>
      <c r="U59" s="24"/>
      <c r="V59" s="24"/>
      <c r="W59" s="24"/>
      <c r="X59" s="24"/>
      <c r="Y59" s="24"/>
      <c r="Z59" s="24"/>
      <c r="AA59" s="24"/>
    </row>
    <row r="60" spans="1:27" ht="30" customHeight="1" x14ac:dyDescent="0.25">
      <c r="A60" s="68" t="s">
        <v>168</v>
      </c>
      <c r="B60" s="39">
        <v>57</v>
      </c>
      <c r="C60" s="65" t="s">
        <v>36</v>
      </c>
      <c r="D60" s="36" t="s">
        <v>30</v>
      </c>
      <c r="E60" s="43" t="s">
        <v>9</v>
      </c>
      <c r="F60" s="45" t="s">
        <v>31</v>
      </c>
      <c r="G60" s="39" t="s">
        <v>32</v>
      </c>
      <c r="H60" s="39" t="s">
        <v>9</v>
      </c>
      <c r="I60" s="39" t="s">
        <v>10</v>
      </c>
      <c r="J60" s="38">
        <v>250.5</v>
      </c>
      <c r="K60" s="29">
        <f>0</f>
        <v>0</v>
      </c>
      <c r="L60" s="28">
        <f t="shared" si="0"/>
        <v>0</v>
      </c>
      <c r="M60" s="27" t="str">
        <f t="shared" si="1"/>
        <v>OK</v>
      </c>
      <c r="N60" s="24"/>
      <c r="O60" s="24"/>
      <c r="P60" s="24"/>
      <c r="Q60" s="24"/>
      <c r="R60" s="26"/>
      <c r="S60" s="26"/>
      <c r="T60" s="26"/>
      <c r="U60" s="24"/>
      <c r="V60" s="24"/>
      <c r="W60" s="24"/>
      <c r="X60" s="24"/>
      <c r="Y60" s="24"/>
      <c r="Z60" s="24"/>
      <c r="AA60" s="24"/>
    </row>
    <row r="61" spans="1:27" ht="30" customHeight="1" x14ac:dyDescent="0.25">
      <c r="A61" s="69"/>
      <c r="B61" s="39">
        <v>58</v>
      </c>
      <c r="C61" s="66"/>
      <c r="D61" s="36" t="s">
        <v>8</v>
      </c>
      <c r="E61" s="43" t="s">
        <v>9</v>
      </c>
      <c r="F61" s="45" t="s">
        <v>31</v>
      </c>
      <c r="G61" s="39" t="s">
        <v>32</v>
      </c>
      <c r="H61" s="39" t="s">
        <v>9</v>
      </c>
      <c r="I61" s="39" t="s">
        <v>10</v>
      </c>
      <c r="J61" s="38">
        <v>1000</v>
      </c>
      <c r="K61" s="29">
        <f>0</f>
        <v>0</v>
      </c>
      <c r="L61" s="28">
        <f t="shared" si="0"/>
        <v>0</v>
      </c>
      <c r="M61" s="27" t="str">
        <f t="shared" si="1"/>
        <v>OK</v>
      </c>
      <c r="N61" s="24"/>
      <c r="O61" s="24"/>
      <c r="P61" s="24"/>
      <c r="Q61" s="24"/>
      <c r="R61" s="26"/>
      <c r="S61" s="26"/>
      <c r="T61" s="26"/>
      <c r="U61" s="24"/>
      <c r="V61" s="24"/>
      <c r="W61" s="24"/>
      <c r="X61" s="24"/>
      <c r="Y61" s="24"/>
      <c r="Z61" s="24"/>
      <c r="AA61" s="24"/>
    </row>
    <row r="62" spans="1:27" ht="30" customHeight="1" x14ac:dyDescent="0.25">
      <c r="A62" s="69"/>
      <c r="B62" s="39">
        <v>59</v>
      </c>
      <c r="C62" s="66"/>
      <c r="D62" s="36" t="s">
        <v>11</v>
      </c>
      <c r="E62" s="43" t="s">
        <v>9</v>
      </c>
      <c r="F62" s="45" t="s">
        <v>31</v>
      </c>
      <c r="G62" s="39" t="s">
        <v>32</v>
      </c>
      <c r="H62" s="39" t="s">
        <v>9</v>
      </c>
      <c r="I62" s="39" t="s">
        <v>10</v>
      </c>
      <c r="J62" s="38">
        <v>1500</v>
      </c>
      <c r="K62" s="29">
        <f>0</f>
        <v>0</v>
      </c>
      <c r="L62" s="28">
        <f t="shared" si="0"/>
        <v>0</v>
      </c>
      <c r="M62" s="27" t="str">
        <f t="shared" si="1"/>
        <v>OK</v>
      </c>
      <c r="N62" s="24"/>
      <c r="O62" s="24"/>
      <c r="P62" s="24"/>
      <c r="Q62" s="24"/>
      <c r="R62" s="26"/>
      <c r="S62" s="26"/>
      <c r="T62" s="26"/>
      <c r="U62" s="24"/>
      <c r="V62" s="24"/>
      <c r="W62" s="24"/>
      <c r="X62" s="24"/>
      <c r="Y62" s="24"/>
      <c r="Z62" s="24"/>
      <c r="AA62" s="24"/>
    </row>
    <row r="63" spans="1:27" ht="30" customHeight="1" x14ac:dyDescent="0.25">
      <c r="A63" s="69"/>
      <c r="B63" s="39">
        <v>60</v>
      </c>
      <c r="C63" s="66"/>
      <c r="D63" s="36" t="s">
        <v>12</v>
      </c>
      <c r="E63" s="43" t="s">
        <v>9</v>
      </c>
      <c r="F63" s="45" t="s">
        <v>31</v>
      </c>
      <c r="G63" s="39" t="s">
        <v>32</v>
      </c>
      <c r="H63" s="39" t="s">
        <v>9</v>
      </c>
      <c r="I63" s="39" t="s">
        <v>10</v>
      </c>
      <c r="J63" s="38">
        <v>1731</v>
      </c>
      <c r="K63" s="29">
        <f>0</f>
        <v>0</v>
      </c>
      <c r="L63" s="28">
        <f t="shared" si="0"/>
        <v>0</v>
      </c>
      <c r="M63" s="27" t="str">
        <f t="shared" si="1"/>
        <v>OK</v>
      </c>
      <c r="N63" s="24"/>
      <c r="O63" s="24"/>
      <c r="P63" s="24"/>
      <c r="Q63" s="24"/>
      <c r="R63" s="26"/>
      <c r="S63" s="26"/>
      <c r="T63" s="26"/>
      <c r="U63" s="24"/>
      <c r="V63" s="24"/>
      <c r="W63" s="24"/>
      <c r="X63" s="24"/>
      <c r="Y63" s="24"/>
      <c r="Z63" s="24"/>
      <c r="AA63" s="24"/>
    </row>
    <row r="64" spans="1:27" ht="30" customHeight="1" x14ac:dyDescent="0.25">
      <c r="A64" s="69"/>
      <c r="B64" s="39">
        <v>61</v>
      </c>
      <c r="C64" s="66"/>
      <c r="D64" s="36" t="s">
        <v>13</v>
      </c>
      <c r="E64" s="43" t="s">
        <v>9</v>
      </c>
      <c r="F64" s="45" t="s">
        <v>31</v>
      </c>
      <c r="G64" s="39" t="s">
        <v>32</v>
      </c>
      <c r="H64" s="39" t="s">
        <v>37</v>
      </c>
      <c r="I64" s="39" t="s">
        <v>10</v>
      </c>
      <c r="J64" s="38">
        <v>160</v>
      </c>
      <c r="K64" s="29">
        <f>0</f>
        <v>0</v>
      </c>
      <c r="L64" s="28">
        <f t="shared" si="0"/>
        <v>0</v>
      </c>
      <c r="M64" s="27" t="str">
        <f t="shared" si="1"/>
        <v>OK</v>
      </c>
      <c r="N64" s="24"/>
      <c r="O64" s="24"/>
      <c r="P64" s="24"/>
      <c r="Q64" s="24"/>
      <c r="R64" s="26"/>
      <c r="S64" s="26"/>
      <c r="T64" s="26"/>
      <c r="U64" s="24"/>
      <c r="V64" s="24"/>
      <c r="W64" s="24"/>
      <c r="X64" s="24"/>
      <c r="Y64" s="24"/>
      <c r="Z64" s="24"/>
      <c r="AA64" s="24"/>
    </row>
    <row r="65" spans="1:27" ht="30" customHeight="1" x14ac:dyDescent="0.25">
      <c r="A65" s="69"/>
      <c r="B65" s="39">
        <v>62</v>
      </c>
      <c r="C65" s="66"/>
      <c r="D65" s="36" t="s">
        <v>161</v>
      </c>
      <c r="E65" s="43" t="s">
        <v>9</v>
      </c>
      <c r="F65" s="45" t="s">
        <v>31</v>
      </c>
      <c r="G65" s="39" t="s">
        <v>32</v>
      </c>
      <c r="H65" s="39" t="s">
        <v>37</v>
      </c>
      <c r="I65" s="39" t="s">
        <v>10</v>
      </c>
      <c r="J65" s="38">
        <v>135</v>
      </c>
      <c r="K65" s="29">
        <f>0</f>
        <v>0</v>
      </c>
      <c r="L65" s="28">
        <f t="shared" si="0"/>
        <v>0</v>
      </c>
      <c r="M65" s="27" t="str">
        <f t="shared" si="1"/>
        <v>OK</v>
      </c>
      <c r="N65" s="24"/>
      <c r="O65" s="24"/>
      <c r="P65" s="24"/>
      <c r="Q65" s="24"/>
      <c r="R65" s="26"/>
      <c r="S65" s="26"/>
      <c r="T65" s="26"/>
      <c r="U65" s="24"/>
      <c r="V65" s="24"/>
      <c r="W65" s="24"/>
      <c r="X65" s="24"/>
      <c r="Y65" s="24"/>
      <c r="Z65" s="24"/>
      <c r="AA65" s="24"/>
    </row>
    <row r="66" spans="1:27" ht="30" customHeight="1" x14ac:dyDescent="0.25">
      <c r="A66" s="69"/>
      <c r="B66" s="39">
        <v>63</v>
      </c>
      <c r="C66" s="66"/>
      <c r="D66" s="36" t="s">
        <v>14</v>
      </c>
      <c r="E66" s="43" t="s">
        <v>9</v>
      </c>
      <c r="F66" s="45" t="s">
        <v>31</v>
      </c>
      <c r="G66" s="39" t="s">
        <v>32</v>
      </c>
      <c r="H66" s="39" t="s">
        <v>37</v>
      </c>
      <c r="I66" s="39" t="s">
        <v>10</v>
      </c>
      <c r="J66" s="38">
        <v>135</v>
      </c>
      <c r="K66" s="29">
        <f>0</f>
        <v>0</v>
      </c>
      <c r="L66" s="28">
        <f t="shared" si="0"/>
        <v>0</v>
      </c>
      <c r="M66" s="27" t="str">
        <f t="shared" si="1"/>
        <v>OK</v>
      </c>
      <c r="N66" s="24"/>
      <c r="O66" s="24"/>
      <c r="P66" s="24"/>
      <c r="Q66" s="24"/>
      <c r="R66" s="26"/>
      <c r="S66" s="26"/>
      <c r="T66" s="26"/>
      <c r="U66" s="24"/>
      <c r="V66" s="24"/>
      <c r="W66" s="24"/>
      <c r="X66" s="24"/>
      <c r="Y66" s="24"/>
      <c r="Z66" s="24"/>
      <c r="AA66" s="24"/>
    </row>
    <row r="67" spans="1:27" ht="30" customHeight="1" x14ac:dyDescent="0.25">
      <c r="A67" s="69"/>
      <c r="B67" s="39">
        <v>64</v>
      </c>
      <c r="C67" s="66"/>
      <c r="D67" s="36" t="s">
        <v>162</v>
      </c>
      <c r="E67" s="43" t="s">
        <v>9</v>
      </c>
      <c r="F67" s="45" t="s">
        <v>31</v>
      </c>
      <c r="G67" s="39" t="s">
        <v>32</v>
      </c>
      <c r="H67" s="39" t="s">
        <v>9</v>
      </c>
      <c r="I67" s="39" t="s">
        <v>10</v>
      </c>
      <c r="J67" s="38">
        <v>365</v>
      </c>
      <c r="K67" s="29">
        <f>0</f>
        <v>0</v>
      </c>
      <c r="L67" s="28">
        <f t="shared" si="0"/>
        <v>0</v>
      </c>
      <c r="M67" s="27" t="str">
        <f t="shared" si="1"/>
        <v>OK</v>
      </c>
      <c r="N67" s="24"/>
      <c r="O67" s="24"/>
      <c r="P67" s="24"/>
      <c r="Q67" s="24"/>
      <c r="R67" s="26"/>
      <c r="S67" s="26"/>
      <c r="T67" s="26"/>
      <c r="U67" s="24"/>
      <c r="V67" s="24"/>
      <c r="W67" s="24"/>
      <c r="X67" s="24"/>
      <c r="Y67" s="24"/>
      <c r="Z67" s="24"/>
      <c r="AA67" s="24"/>
    </row>
    <row r="68" spans="1:27" ht="30" customHeight="1" x14ac:dyDescent="0.25">
      <c r="A68" s="70"/>
      <c r="B68" s="39">
        <v>65</v>
      </c>
      <c r="C68" s="67"/>
      <c r="D68" s="36" t="s">
        <v>33</v>
      </c>
      <c r="E68" s="43" t="s">
        <v>9</v>
      </c>
      <c r="F68" s="45" t="s">
        <v>31</v>
      </c>
      <c r="G68" s="39" t="s">
        <v>32</v>
      </c>
      <c r="H68" s="39" t="s">
        <v>9</v>
      </c>
      <c r="I68" s="39" t="s">
        <v>10</v>
      </c>
      <c r="J68" s="38">
        <v>100</v>
      </c>
      <c r="K68" s="29">
        <f>0</f>
        <v>0</v>
      </c>
      <c r="L68" s="28">
        <f t="shared" si="0"/>
        <v>0</v>
      </c>
      <c r="M68" s="27" t="str">
        <f t="shared" si="1"/>
        <v>OK</v>
      </c>
      <c r="N68" s="24"/>
      <c r="O68" s="24"/>
      <c r="P68" s="24"/>
      <c r="Q68" s="24"/>
      <c r="R68" s="26"/>
      <c r="S68" s="26"/>
      <c r="T68" s="26"/>
      <c r="U68" s="24"/>
      <c r="V68" s="24"/>
      <c r="W68" s="24"/>
      <c r="X68" s="24"/>
      <c r="Y68" s="24"/>
      <c r="Z68" s="24"/>
      <c r="AA68" s="24"/>
    </row>
    <row r="69" spans="1:27" ht="30" customHeight="1" x14ac:dyDescent="0.25">
      <c r="A69" s="78" t="s">
        <v>169</v>
      </c>
      <c r="B69" s="46">
        <v>66</v>
      </c>
      <c r="C69" s="75" t="s">
        <v>97</v>
      </c>
      <c r="D69" s="48" t="s">
        <v>30</v>
      </c>
      <c r="E69" s="50" t="s">
        <v>9</v>
      </c>
      <c r="F69" s="52" t="s">
        <v>31</v>
      </c>
      <c r="G69" s="46" t="s">
        <v>32</v>
      </c>
      <c r="H69" s="46" t="s">
        <v>9</v>
      </c>
      <c r="I69" s="46" t="s">
        <v>10</v>
      </c>
      <c r="J69" s="49">
        <v>140</v>
      </c>
      <c r="K69" s="29">
        <f>0</f>
        <v>0</v>
      </c>
      <c r="L69" s="28">
        <f t="shared" ref="L69:L81" si="2">K69-SUM(N69:AA69)</f>
        <v>0</v>
      </c>
      <c r="M69" s="27" t="str">
        <f t="shared" ref="M69:M81" si="3">IF(L69&lt;0,"ATENÇÃO","OK")</f>
        <v>OK</v>
      </c>
      <c r="N69" s="24"/>
      <c r="O69" s="24"/>
      <c r="P69" s="24"/>
      <c r="Q69" s="24"/>
      <c r="R69" s="26"/>
      <c r="S69" s="26"/>
      <c r="T69" s="26"/>
      <c r="U69" s="24"/>
      <c r="V69" s="24"/>
      <c r="W69" s="24"/>
      <c r="X69" s="24"/>
      <c r="Y69" s="24"/>
      <c r="Z69" s="24"/>
      <c r="AA69" s="24"/>
    </row>
    <row r="70" spans="1:27" ht="30" customHeight="1" x14ac:dyDescent="0.25">
      <c r="A70" s="79"/>
      <c r="B70" s="46">
        <v>67</v>
      </c>
      <c r="C70" s="76"/>
      <c r="D70" s="48" t="s">
        <v>8</v>
      </c>
      <c r="E70" s="50" t="s">
        <v>9</v>
      </c>
      <c r="F70" s="52" t="s">
        <v>31</v>
      </c>
      <c r="G70" s="46" t="s">
        <v>32</v>
      </c>
      <c r="H70" s="46" t="s">
        <v>9</v>
      </c>
      <c r="I70" s="46" t="s">
        <v>10</v>
      </c>
      <c r="J70" s="49">
        <v>530</v>
      </c>
      <c r="K70" s="29">
        <f>0</f>
        <v>0</v>
      </c>
      <c r="L70" s="28">
        <f t="shared" si="2"/>
        <v>0</v>
      </c>
      <c r="M70" s="27" t="str">
        <f t="shared" si="3"/>
        <v>OK</v>
      </c>
      <c r="N70" s="24"/>
      <c r="O70" s="24"/>
      <c r="P70" s="24"/>
      <c r="Q70" s="24"/>
      <c r="R70" s="26"/>
      <c r="S70" s="26"/>
      <c r="T70" s="26"/>
      <c r="U70" s="24"/>
      <c r="V70" s="24"/>
      <c r="W70" s="24"/>
      <c r="X70" s="24"/>
      <c r="Y70" s="24"/>
      <c r="Z70" s="24"/>
      <c r="AA70" s="24"/>
    </row>
    <row r="71" spans="1:27" ht="30" customHeight="1" x14ac:dyDescent="0.25">
      <c r="A71" s="79"/>
      <c r="B71" s="46">
        <v>68</v>
      </c>
      <c r="C71" s="76"/>
      <c r="D71" s="48" t="s">
        <v>11</v>
      </c>
      <c r="E71" s="50" t="s">
        <v>9</v>
      </c>
      <c r="F71" s="52" t="s">
        <v>31</v>
      </c>
      <c r="G71" s="46" t="s">
        <v>32</v>
      </c>
      <c r="H71" s="46" t="s">
        <v>9</v>
      </c>
      <c r="I71" s="46" t="s">
        <v>10</v>
      </c>
      <c r="J71" s="49">
        <v>660</v>
      </c>
      <c r="K71" s="29">
        <f>0</f>
        <v>0</v>
      </c>
      <c r="L71" s="28">
        <f t="shared" si="2"/>
        <v>0</v>
      </c>
      <c r="M71" s="27" t="str">
        <f t="shared" si="3"/>
        <v>OK</v>
      </c>
      <c r="N71" s="24"/>
      <c r="O71" s="24"/>
      <c r="P71" s="24"/>
      <c r="Q71" s="24"/>
      <c r="R71" s="26"/>
      <c r="S71" s="26"/>
      <c r="T71" s="26"/>
      <c r="U71" s="24"/>
      <c r="V71" s="24"/>
      <c r="W71" s="24"/>
      <c r="X71" s="24"/>
      <c r="Y71" s="24"/>
      <c r="Z71" s="24"/>
      <c r="AA71" s="24"/>
    </row>
    <row r="72" spans="1:27" ht="30" customHeight="1" x14ac:dyDescent="0.25">
      <c r="A72" s="79"/>
      <c r="B72" s="46">
        <v>69</v>
      </c>
      <c r="C72" s="76"/>
      <c r="D72" s="48" t="s">
        <v>12</v>
      </c>
      <c r="E72" s="50" t="s">
        <v>9</v>
      </c>
      <c r="F72" s="52" t="s">
        <v>31</v>
      </c>
      <c r="G72" s="46" t="s">
        <v>32</v>
      </c>
      <c r="H72" s="46" t="s">
        <v>9</v>
      </c>
      <c r="I72" s="46" t="s">
        <v>10</v>
      </c>
      <c r="J72" s="49">
        <v>760</v>
      </c>
      <c r="K72" s="29">
        <f>0</f>
        <v>0</v>
      </c>
      <c r="L72" s="28">
        <f t="shared" si="2"/>
        <v>0</v>
      </c>
      <c r="M72" s="27" t="str">
        <f t="shared" si="3"/>
        <v>OK</v>
      </c>
      <c r="N72" s="24"/>
      <c r="O72" s="24"/>
      <c r="P72" s="24"/>
      <c r="Q72" s="24"/>
      <c r="R72" s="26"/>
      <c r="S72" s="26"/>
      <c r="T72" s="26"/>
      <c r="U72" s="24"/>
      <c r="V72" s="24"/>
      <c r="W72" s="24"/>
      <c r="X72" s="24"/>
      <c r="Y72" s="24"/>
      <c r="Z72" s="24"/>
      <c r="AA72" s="24"/>
    </row>
    <row r="73" spans="1:27" ht="30" customHeight="1" x14ac:dyDescent="0.25">
      <c r="A73" s="79"/>
      <c r="B73" s="46">
        <v>70</v>
      </c>
      <c r="C73" s="76"/>
      <c r="D73" s="48" t="s">
        <v>13</v>
      </c>
      <c r="E73" s="50" t="s">
        <v>9</v>
      </c>
      <c r="F73" s="52" t="s">
        <v>31</v>
      </c>
      <c r="G73" s="46" t="s">
        <v>32</v>
      </c>
      <c r="H73" s="46" t="s">
        <v>37</v>
      </c>
      <c r="I73" s="46" t="s">
        <v>10</v>
      </c>
      <c r="J73" s="49">
        <v>70</v>
      </c>
      <c r="K73" s="29">
        <f>0</f>
        <v>0</v>
      </c>
      <c r="L73" s="28">
        <f t="shared" si="2"/>
        <v>0</v>
      </c>
      <c r="M73" s="27" t="str">
        <f t="shared" si="3"/>
        <v>OK</v>
      </c>
      <c r="N73" s="24"/>
      <c r="O73" s="24"/>
      <c r="P73" s="24"/>
      <c r="Q73" s="24"/>
      <c r="R73" s="26"/>
      <c r="S73" s="26"/>
      <c r="T73" s="26"/>
      <c r="U73" s="24"/>
      <c r="V73" s="24"/>
      <c r="W73" s="24"/>
      <c r="X73" s="24"/>
      <c r="Y73" s="24"/>
      <c r="Z73" s="24"/>
      <c r="AA73" s="24"/>
    </row>
    <row r="74" spans="1:27" ht="30" customHeight="1" x14ac:dyDescent="0.25">
      <c r="A74" s="79"/>
      <c r="B74" s="46">
        <v>71</v>
      </c>
      <c r="C74" s="76"/>
      <c r="D74" s="48" t="s">
        <v>161</v>
      </c>
      <c r="E74" s="50" t="s">
        <v>9</v>
      </c>
      <c r="F74" s="52" t="s">
        <v>31</v>
      </c>
      <c r="G74" s="46" t="s">
        <v>32</v>
      </c>
      <c r="H74" s="46" t="s">
        <v>37</v>
      </c>
      <c r="I74" s="46" t="s">
        <v>10</v>
      </c>
      <c r="J74" s="49">
        <v>75</v>
      </c>
      <c r="K74" s="29">
        <f>0</f>
        <v>0</v>
      </c>
      <c r="L74" s="28">
        <f t="shared" si="2"/>
        <v>0</v>
      </c>
      <c r="M74" s="27" t="str">
        <f t="shared" si="3"/>
        <v>OK</v>
      </c>
      <c r="N74" s="24"/>
      <c r="O74" s="24"/>
      <c r="P74" s="24"/>
      <c r="Q74" s="24"/>
      <c r="R74" s="26"/>
      <c r="S74" s="26"/>
      <c r="T74" s="26"/>
      <c r="U74" s="24"/>
      <c r="V74" s="24"/>
      <c r="W74" s="24"/>
      <c r="X74" s="24"/>
      <c r="Y74" s="24"/>
      <c r="Z74" s="24"/>
      <c r="AA74" s="24"/>
    </row>
    <row r="75" spans="1:27" ht="30" customHeight="1" x14ac:dyDescent="0.25">
      <c r="A75" s="79"/>
      <c r="B75" s="46">
        <v>72</v>
      </c>
      <c r="C75" s="76"/>
      <c r="D75" s="48" t="s">
        <v>14</v>
      </c>
      <c r="E75" s="50" t="s">
        <v>9</v>
      </c>
      <c r="F75" s="52" t="s">
        <v>31</v>
      </c>
      <c r="G75" s="46" t="s">
        <v>32</v>
      </c>
      <c r="H75" s="46" t="s">
        <v>37</v>
      </c>
      <c r="I75" s="46" t="s">
        <v>10</v>
      </c>
      <c r="J75" s="49">
        <v>80</v>
      </c>
      <c r="K75" s="29">
        <f>0</f>
        <v>0</v>
      </c>
      <c r="L75" s="28">
        <f t="shared" si="2"/>
        <v>0</v>
      </c>
      <c r="M75" s="27" t="str">
        <f t="shared" si="3"/>
        <v>OK</v>
      </c>
      <c r="N75" s="24"/>
      <c r="O75" s="24"/>
      <c r="P75" s="24"/>
      <c r="Q75" s="24"/>
      <c r="R75" s="26"/>
      <c r="S75" s="26"/>
      <c r="T75" s="26"/>
      <c r="U75" s="24"/>
      <c r="V75" s="24"/>
      <c r="W75" s="24"/>
      <c r="X75" s="24"/>
      <c r="Y75" s="24"/>
      <c r="Z75" s="24"/>
      <c r="AA75" s="24"/>
    </row>
    <row r="76" spans="1:27" ht="30" customHeight="1" x14ac:dyDescent="0.25">
      <c r="A76" s="79"/>
      <c r="B76" s="46">
        <v>73</v>
      </c>
      <c r="C76" s="76"/>
      <c r="D76" s="48" t="s">
        <v>162</v>
      </c>
      <c r="E76" s="50" t="s">
        <v>9</v>
      </c>
      <c r="F76" s="52" t="s">
        <v>31</v>
      </c>
      <c r="G76" s="46" t="s">
        <v>32</v>
      </c>
      <c r="H76" s="46" t="s">
        <v>9</v>
      </c>
      <c r="I76" s="46" t="s">
        <v>10</v>
      </c>
      <c r="J76" s="49">
        <v>150</v>
      </c>
      <c r="K76" s="29">
        <f>0</f>
        <v>0</v>
      </c>
      <c r="L76" s="28">
        <f t="shared" si="2"/>
        <v>0</v>
      </c>
      <c r="M76" s="27" t="str">
        <f t="shared" si="3"/>
        <v>OK</v>
      </c>
      <c r="N76" s="24"/>
      <c r="O76" s="24"/>
      <c r="P76" s="24"/>
      <c r="Q76" s="24"/>
      <c r="R76" s="26"/>
      <c r="S76" s="26"/>
      <c r="T76" s="26"/>
      <c r="U76" s="24"/>
      <c r="V76" s="24"/>
      <c r="W76" s="24"/>
      <c r="X76" s="24"/>
      <c r="Y76" s="24"/>
      <c r="Z76" s="24"/>
      <c r="AA76" s="24"/>
    </row>
    <row r="77" spans="1:27" ht="30" customHeight="1" x14ac:dyDescent="0.25">
      <c r="A77" s="79"/>
      <c r="B77" s="46">
        <v>74</v>
      </c>
      <c r="C77" s="76"/>
      <c r="D77" s="48" t="s">
        <v>33</v>
      </c>
      <c r="E77" s="50" t="s">
        <v>9</v>
      </c>
      <c r="F77" s="52" t="s">
        <v>31</v>
      </c>
      <c r="G77" s="46" t="s">
        <v>32</v>
      </c>
      <c r="H77" s="46" t="s">
        <v>9</v>
      </c>
      <c r="I77" s="46" t="s">
        <v>10</v>
      </c>
      <c r="J77" s="49">
        <v>150</v>
      </c>
      <c r="K77" s="29">
        <f>0</f>
        <v>0</v>
      </c>
      <c r="L77" s="28">
        <f t="shared" si="2"/>
        <v>0</v>
      </c>
      <c r="M77" s="27" t="str">
        <f t="shared" si="3"/>
        <v>OK</v>
      </c>
      <c r="N77" s="24"/>
      <c r="O77" s="24"/>
      <c r="P77" s="24"/>
      <c r="Q77" s="24"/>
      <c r="R77" s="26"/>
      <c r="S77" s="26"/>
      <c r="T77" s="26"/>
      <c r="U77" s="24"/>
      <c r="V77" s="24"/>
      <c r="W77" s="24"/>
      <c r="X77" s="24"/>
      <c r="Y77" s="24"/>
      <c r="Z77" s="24"/>
      <c r="AA77" s="24"/>
    </row>
    <row r="78" spans="1:27" ht="30" customHeight="1" x14ac:dyDescent="0.25">
      <c r="A78" s="80"/>
      <c r="B78" s="46">
        <v>75</v>
      </c>
      <c r="C78" s="77"/>
      <c r="D78" s="48" t="s">
        <v>170</v>
      </c>
      <c r="E78" s="50" t="s">
        <v>9</v>
      </c>
      <c r="F78" s="52" t="s">
        <v>31</v>
      </c>
      <c r="G78" s="46" t="s">
        <v>32</v>
      </c>
      <c r="H78" s="46" t="s">
        <v>9</v>
      </c>
      <c r="I78" s="46" t="s">
        <v>10</v>
      </c>
      <c r="J78" s="49">
        <v>300</v>
      </c>
      <c r="K78" s="29">
        <f>0</f>
        <v>0</v>
      </c>
      <c r="L78" s="28">
        <f t="shared" si="2"/>
        <v>0</v>
      </c>
      <c r="M78" s="27" t="str">
        <f t="shared" si="3"/>
        <v>OK</v>
      </c>
      <c r="N78" s="24"/>
      <c r="O78" s="24"/>
      <c r="P78" s="24"/>
      <c r="Q78" s="24"/>
      <c r="R78" s="26"/>
      <c r="S78" s="26"/>
      <c r="T78" s="26"/>
      <c r="U78" s="24"/>
      <c r="V78" s="24"/>
      <c r="W78" s="24"/>
      <c r="X78" s="24"/>
      <c r="Y78" s="24"/>
      <c r="Z78" s="24"/>
      <c r="AA78" s="24"/>
    </row>
    <row r="79" spans="1:27" ht="30" customHeight="1" x14ac:dyDescent="0.25">
      <c r="A79" s="68" t="s">
        <v>171</v>
      </c>
      <c r="B79" s="39">
        <v>76</v>
      </c>
      <c r="C79" s="65" t="s">
        <v>36</v>
      </c>
      <c r="D79" s="36" t="s">
        <v>8</v>
      </c>
      <c r="E79" s="43" t="s">
        <v>9</v>
      </c>
      <c r="F79" s="45" t="s">
        <v>31</v>
      </c>
      <c r="G79" s="39" t="s">
        <v>32</v>
      </c>
      <c r="H79" s="39" t="s">
        <v>9</v>
      </c>
      <c r="I79" s="39" t="s">
        <v>10</v>
      </c>
      <c r="J79" s="38">
        <v>1001</v>
      </c>
      <c r="K79" s="29">
        <f>0</f>
        <v>0</v>
      </c>
      <c r="L79" s="28">
        <f t="shared" si="2"/>
        <v>0</v>
      </c>
      <c r="M79" s="27" t="str">
        <f t="shared" si="3"/>
        <v>OK</v>
      </c>
      <c r="N79" s="24"/>
      <c r="O79" s="24"/>
      <c r="P79" s="24"/>
      <c r="Q79" s="24"/>
      <c r="R79" s="26"/>
      <c r="S79" s="26"/>
      <c r="T79" s="26"/>
      <c r="U79" s="24"/>
      <c r="V79" s="24"/>
      <c r="W79" s="24"/>
      <c r="X79" s="24"/>
      <c r="Y79" s="24"/>
      <c r="Z79" s="24"/>
      <c r="AA79" s="24"/>
    </row>
    <row r="80" spans="1:27" ht="30" customHeight="1" x14ac:dyDescent="0.25">
      <c r="A80" s="69"/>
      <c r="B80" s="39">
        <v>77</v>
      </c>
      <c r="C80" s="66"/>
      <c r="D80" s="36" t="s">
        <v>13</v>
      </c>
      <c r="E80" s="43" t="s">
        <v>9</v>
      </c>
      <c r="F80" s="45" t="s">
        <v>31</v>
      </c>
      <c r="G80" s="39" t="s">
        <v>32</v>
      </c>
      <c r="H80" s="39" t="s">
        <v>37</v>
      </c>
      <c r="I80" s="39" t="s">
        <v>10</v>
      </c>
      <c r="J80" s="38">
        <v>130</v>
      </c>
      <c r="K80" s="29">
        <f>0</f>
        <v>0</v>
      </c>
      <c r="L80" s="28">
        <f t="shared" si="2"/>
        <v>0</v>
      </c>
      <c r="M80" s="27" t="str">
        <f t="shared" si="3"/>
        <v>OK</v>
      </c>
      <c r="N80" s="24"/>
      <c r="O80" s="24"/>
      <c r="P80" s="24"/>
      <c r="Q80" s="24"/>
      <c r="R80" s="26"/>
      <c r="S80" s="26"/>
      <c r="T80" s="26"/>
      <c r="U80" s="24"/>
      <c r="V80" s="24"/>
      <c r="W80" s="24"/>
      <c r="X80" s="24"/>
      <c r="Y80" s="24"/>
      <c r="Z80" s="24"/>
      <c r="AA80" s="24"/>
    </row>
    <row r="81" spans="1:27" ht="30" customHeight="1" x14ac:dyDescent="0.25">
      <c r="A81" s="70"/>
      <c r="B81" s="39">
        <v>78</v>
      </c>
      <c r="C81" s="67"/>
      <c r="D81" s="36" t="s">
        <v>162</v>
      </c>
      <c r="E81" s="43" t="s">
        <v>9</v>
      </c>
      <c r="F81" s="45" t="s">
        <v>31</v>
      </c>
      <c r="G81" s="39" t="s">
        <v>32</v>
      </c>
      <c r="H81" s="39" t="s">
        <v>9</v>
      </c>
      <c r="I81" s="39" t="s">
        <v>10</v>
      </c>
      <c r="J81" s="38">
        <v>200</v>
      </c>
      <c r="K81" s="29">
        <f>0</f>
        <v>0</v>
      </c>
      <c r="L81" s="28">
        <f t="shared" si="2"/>
        <v>0</v>
      </c>
      <c r="M81" s="27" t="str">
        <f t="shared" si="3"/>
        <v>OK</v>
      </c>
      <c r="N81" s="24"/>
      <c r="O81" s="24"/>
      <c r="P81" s="24"/>
      <c r="Q81" s="24"/>
      <c r="R81" s="26"/>
      <c r="S81" s="26"/>
      <c r="T81" s="26"/>
      <c r="U81" s="24"/>
      <c r="V81" s="24"/>
      <c r="W81" s="24"/>
      <c r="X81" s="24"/>
      <c r="Y81" s="24"/>
      <c r="Z81" s="24"/>
      <c r="AA81" s="24"/>
    </row>
    <row r="82" spans="1:27" ht="15.75" thickBot="1" x14ac:dyDescent="0.3">
      <c r="K82" s="4">
        <f>SUM(K4:K81)</f>
        <v>225</v>
      </c>
      <c r="N82" s="32">
        <f t="shared" ref="N82:AA82" si="4">SUMPRODUCT($J$4:$J$81,N4:N81)</f>
        <v>0</v>
      </c>
      <c r="O82" s="32">
        <f t="shared" si="4"/>
        <v>0</v>
      </c>
      <c r="P82" s="32">
        <f t="shared" si="4"/>
        <v>0</v>
      </c>
      <c r="Q82" s="32">
        <f t="shared" si="4"/>
        <v>0</v>
      </c>
      <c r="R82" s="32">
        <f t="shared" si="4"/>
        <v>0</v>
      </c>
      <c r="S82" s="32">
        <f t="shared" si="4"/>
        <v>0</v>
      </c>
      <c r="T82" s="32">
        <f t="shared" si="4"/>
        <v>0</v>
      </c>
      <c r="U82" s="32">
        <f t="shared" si="4"/>
        <v>0</v>
      </c>
      <c r="V82" s="32">
        <f t="shared" si="4"/>
        <v>0</v>
      </c>
      <c r="W82" s="32">
        <f t="shared" si="4"/>
        <v>0</v>
      </c>
      <c r="X82" s="32">
        <f t="shared" si="4"/>
        <v>0</v>
      </c>
      <c r="Y82" s="32">
        <f t="shared" si="4"/>
        <v>0</v>
      </c>
      <c r="Z82" s="32">
        <f t="shared" si="4"/>
        <v>0</v>
      </c>
      <c r="AA82" s="32">
        <f t="shared" si="4"/>
        <v>0</v>
      </c>
    </row>
    <row r="83" spans="1:27" ht="15" x14ac:dyDescent="0.25">
      <c r="D83" s="33" t="s">
        <v>57</v>
      </c>
    </row>
    <row r="84" spans="1:27" ht="15" x14ac:dyDescent="0.25">
      <c r="D84" s="34" t="s">
        <v>58</v>
      </c>
    </row>
    <row r="85" spans="1:27" ht="15.75" thickBot="1" x14ac:dyDescent="0.3">
      <c r="D85" s="35" t="s">
        <v>59</v>
      </c>
    </row>
    <row r="86" spans="1:27" ht="15" x14ac:dyDescent="0.25"/>
    <row r="87" spans="1:27" ht="15" x14ac:dyDescent="0.25"/>
    <row r="88" spans="1:27" ht="15" x14ac:dyDescent="0.25"/>
    <row r="89" spans="1:27" ht="15" x14ac:dyDescent="0.25"/>
    <row r="90" spans="1:27" ht="15" x14ac:dyDescent="0.25"/>
    <row r="91" spans="1:27" ht="15" x14ac:dyDescent="0.25"/>
    <row r="92" spans="1:27" ht="15" x14ac:dyDescent="0.25"/>
  </sheetData>
  <mergeCells count="29">
    <mergeCell ref="A69:A78"/>
    <mergeCell ref="C69:C78"/>
    <mergeCell ref="A79:A81"/>
    <mergeCell ref="C79:C81"/>
    <mergeCell ref="A38:A48"/>
    <mergeCell ref="C38:C48"/>
    <mergeCell ref="A49:A59"/>
    <mergeCell ref="C49:C59"/>
    <mergeCell ref="A60:A68"/>
    <mergeCell ref="C60:C68"/>
    <mergeCell ref="W1:W2"/>
    <mergeCell ref="X1:X2"/>
    <mergeCell ref="Y1:Y2"/>
    <mergeCell ref="Z1:Z2"/>
    <mergeCell ref="AA1:AA2"/>
    <mergeCell ref="T1:T2"/>
    <mergeCell ref="U1:U2"/>
    <mergeCell ref="V1:V2"/>
    <mergeCell ref="A1:C1"/>
    <mergeCell ref="D1:J1"/>
    <mergeCell ref="K1:M1"/>
    <mergeCell ref="N1:N2"/>
    <mergeCell ref="O1:O2"/>
    <mergeCell ref="P1:P2"/>
    <mergeCell ref="A2:J2"/>
    <mergeCell ref="K2:M2"/>
    <mergeCell ref="Q1:Q2"/>
    <mergeCell ref="R1:R2"/>
    <mergeCell ref="S1:S2"/>
  </mergeCells>
  <conditionalFormatting sqref="M1 M3:M1048576">
    <cfRule type="cellIs" dxfId="23" priority="2" operator="equal">
      <formula>"ATENÇÃO"</formula>
    </cfRule>
  </conditionalFormatting>
  <conditionalFormatting sqref="N4:AA81">
    <cfRule type="cellIs" dxfId="22" priority="1" operator="greaterThan">
      <formula>0</formula>
    </cfRule>
  </conditionalFormatting>
  <pageMargins left="0.511811024" right="0.511811024" top="0.78740157499999996" bottom="0.78740157499999996" header="0.31496062000000002" footer="0.31496062000000002"/>
  <pageSetup paperSize="9" scale="60" orientation="landscape" r:id="rId1"/>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zoomScale="80" zoomScaleNormal="80" workbookViewId="0">
      <selection activeCell="I92" sqref="I92"/>
    </sheetView>
  </sheetViews>
  <sheetFormatPr defaultColWidth="9.7109375" defaultRowHeight="30" customHeight="1" x14ac:dyDescent="0.25"/>
  <cols>
    <col min="1" max="1" width="6.140625" style="1" customWidth="1"/>
    <col min="2" max="2" width="6.5703125" style="1" customWidth="1"/>
    <col min="3" max="3" width="37.85546875" style="1" customWidth="1"/>
    <col min="4" max="4" width="31.5703125" style="3" customWidth="1"/>
    <col min="5" max="5" width="16.140625" style="1" customWidth="1"/>
    <col min="6" max="7" width="8.5703125" style="1" customWidth="1"/>
    <col min="8" max="8" width="8.28515625" style="1" customWidth="1"/>
    <col min="9" max="9" width="12.7109375" style="1" customWidth="1"/>
    <col min="10" max="10" width="12.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9.950000000000003" customHeight="1" x14ac:dyDescent="0.25">
      <c r="A1" s="72" t="s">
        <v>56</v>
      </c>
      <c r="B1" s="73"/>
      <c r="C1" s="74"/>
      <c r="D1" s="59" t="s">
        <v>52</v>
      </c>
      <c r="E1" s="60"/>
      <c r="F1" s="60"/>
      <c r="G1" s="60"/>
      <c r="H1" s="60"/>
      <c r="I1" s="60"/>
      <c r="J1" s="61"/>
      <c r="K1" s="71" t="s">
        <v>53</v>
      </c>
      <c r="L1" s="71"/>
      <c r="M1" s="71"/>
      <c r="N1" s="57" t="s">
        <v>55</v>
      </c>
      <c r="O1" s="57" t="s">
        <v>55</v>
      </c>
      <c r="P1" s="57" t="s">
        <v>55</v>
      </c>
      <c r="Q1" s="57" t="s">
        <v>55</v>
      </c>
      <c r="R1" s="57" t="s">
        <v>55</v>
      </c>
      <c r="S1" s="57" t="s">
        <v>55</v>
      </c>
      <c r="T1" s="57" t="s">
        <v>55</v>
      </c>
      <c r="U1" s="57" t="s">
        <v>55</v>
      </c>
      <c r="V1" s="57" t="s">
        <v>55</v>
      </c>
      <c r="W1" s="57" t="s">
        <v>55</v>
      </c>
      <c r="X1" s="57" t="s">
        <v>55</v>
      </c>
      <c r="Y1" s="57" t="s">
        <v>55</v>
      </c>
      <c r="Z1" s="57" t="s">
        <v>55</v>
      </c>
      <c r="AA1" s="57" t="s">
        <v>55</v>
      </c>
    </row>
    <row r="2" spans="1:27" ht="24.95" customHeight="1" x14ac:dyDescent="0.25">
      <c r="A2" s="59" t="s">
        <v>41</v>
      </c>
      <c r="B2" s="60"/>
      <c r="C2" s="60"/>
      <c r="D2" s="60"/>
      <c r="E2" s="60"/>
      <c r="F2" s="60"/>
      <c r="G2" s="60"/>
      <c r="H2" s="60"/>
      <c r="I2" s="60"/>
      <c r="J2" s="61"/>
      <c r="K2" s="62" t="s">
        <v>66</v>
      </c>
      <c r="L2" s="63"/>
      <c r="M2" s="64"/>
      <c r="N2" s="58"/>
      <c r="O2" s="58"/>
      <c r="P2" s="58"/>
      <c r="Q2" s="58"/>
      <c r="R2" s="58"/>
      <c r="S2" s="58"/>
      <c r="T2" s="58"/>
      <c r="U2" s="58"/>
      <c r="V2" s="58"/>
      <c r="W2" s="58"/>
      <c r="X2" s="58"/>
      <c r="Y2" s="58"/>
      <c r="Z2" s="58"/>
      <c r="AA2" s="58"/>
    </row>
    <row r="3" spans="1:27" s="3" customFormat="1" ht="30" customHeight="1" x14ac:dyDescent="0.2">
      <c r="A3" s="7" t="s">
        <v>3</v>
      </c>
      <c r="B3" s="7" t="s">
        <v>60</v>
      </c>
      <c r="C3" s="7" t="s">
        <v>61</v>
      </c>
      <c r="D3" s="8" t="s">
        <v>62</v>
      </c>
      <c r="E3" s="8" t="s">
        <v>63</v>
      </c>
      <c r="F3" s="8" t="s">
        <v>21</v>
      </c>
      <c r="G3" s="8" t="s">
        <v>22</v>
      </c>
      <c r="H3" s="8" t="s">
        <v>64</v>
      </c>
      <c r="I3" s="8" t="s">
        <v>65</v>
      </c>
      <c r="J3" s="9" t="s">
        <v>54</v>
      </c>
      <c r="K3" s="10" t="s">
        <v>4</v>
      </c>
      <c r="L3" s="11" t="s">
        <v>0</v>
      </c>
      <c r="M3" s="7" t="s">
        <v>2</v>
      </c>
      <c r="N3" s="25" t="s">
        <v>1</v>
      </c>
      <c r="O3" s="25" t="s">
        <v>1</v>
      </c>
      <c r="P3" s="25" t="s">
        <v>1</v>
      </c>
      <c r="Q3" s="25" t="s">
        <v>1</v>
      </c>
      <c r="R3" s="25" t="s">
        <v>1</v>
      </c>
      <c r="S3" s="25" t="s">
        <v>1</v>
      </c>
      <c r="T3" s="25" t="s">
        <v>1</v>
      </c>
      <c r="U3" s="25" t="s">
        <v>1</v>
      </c>
      <c r="V3" s="25" t="s">
        <v>1</v>
      </c>
      <c r="W3" s="25" t="s">
        <v>1</v>
      </c>
      <c r="X3" s="25" t="s">
        <v>1</v>
      </c>
      <c r="Y3" s="25" t="s">
        <v>1</v>
      </c>
      <c r="Z3" s="25" t="s">
        <v>1</v>
      </c>
      <c r="AA3" s="25" t="s">
        <v>1</v>
      </c>
    </row>
    <row r="4" spans="1:27" ht="30" customHeight="1" x14ac:dyDescent="0.25">
      <c r="A4" s="39">
        <v>1</v>
      </c>
      <c r="B4" s="39">
        <v>1</v>
      </c>
      <c r="C4" s="37" t="s">
        <v>67</v>
      </c>
      <c r="D4" s="36" t="s">
        <v>68</v>
      </c>
      <c r="E4" s="37" t="s">
        <v>69</v>
      </c>
      <c r="F4" s="37" t="s">
        <v>23</v>
      </c>
      <c r="G4" s="37" t="s">
        <v>70</v>
      </c>
      <c r="H4" s="37" t="s">
        <v>6</v>
      </c>
      <c r="I4" s="37" t="s">
        <v>7</v>
      </c>
      <c r="J4" s="38">
        <v>1670</v>
      </c>
      <c r="K4" s="29">
        <f>18</f>
        <v>18</v>
      </c>
      <c r="L4" s="28">
        <f>K4-SUM(N4:AA4)</f>
        <v>18</v>
      </c>
      <c r="M4" s="27" t="str">
        <f>IF(L4&lt;0,"ATENÇÃO","OK")</f>
        <v>OK</v>
      </c>
      <c r="N4" s="24"/>
      <c r="O4" s="24"/>
      <c r="P4" s="24"/>
      <c r="Q4" s="24"/>
      <c r="R4" s="26"/>
      <c r="S4" s="26"/>
      <c r="T4" s="26"/>
      <c r="U4" s="24"/>
      <c r="V4" s="24"/>
      <c r="W4" s="24"/>
      <c r="X4" s="24"/>
      <c r="Y4" s="24"/>
      <c r="Z4" s="24"/>
      <c r="AA4" s="24"/>
    </row>
    <row r="5" spans="1:27" ht="30" customHeight="1" x14ac:dyDescent="0.25">
      <c r="A5" s="46">
        <v>2</v>
      </c>
      <c r="B5" s="46">
        <v>2</v>
      </c>
      <c r="C5" s="47" t="s">
        <v>71</v>
      </c>
      <c r="D5" s="48" t="s">
        <v>72</v>
      </c>
      <c r="E5" s="47" t="s">
        <v>73</v>
      </c>
      <c r="F5" s="47" t="s">
        <v>23</v>
      </c>
      <c r="G5" s="47" t="s">
        <v>70</v>
      </c>
      <c r="H5" s="47" t="s">
        <v>6</v>
      </c>
      <c r="I5" s="47" t="s">
        <v>7</v>
      </c>
      <c r="J5" s="49">
        <v>1651.67</v>
      </c>
      <c r="K5" s="29">
        <f>0</f>
        <v>0</v>
      </c>
      <c r="L5" s="28">
        <f t="shared" ref="L5:L68" si="0">K5-SUM(N5:AA5)</f>
        <v>0</v>
      </c>
      <c r="M5" s="27" t="str">
        <f t="shared" ref="M5:M68" si="1">IF(L5&lt;0,"ATENÇÃO","OK")</f>
        <v>OK</v>
      </c>
      <c r="N5" s="24"/>
      <c r="O5" s="24"/>
      <c r="P5" s="24"/>
      <c r="Q5" s="24"/>
      <c r="R5" s="26"/>
      <c r="S5" s="26"/>
      <c r="T5" s="26"/>
      <c r="U5" s="24"/>
      <c r="V5" s="24"/>
      <c r="W5" s="24"/>
      <c r="X5" s="24"/>
      <c r="Y5" s="24"/>
      <c r="Z5" s="24"/>
      <c r="AA5" s="24"/>
    </row>
    <row r="6" spans="1:27" ht="30" customHeight="1" x14ac:dyDescent="0.25">
      <c r="A6" s="39">
        <v>3</v>
      </c>
      <c r="B6" s="39">
        <v>3</v>
      </c>
      <c r="C6" s="37" t="s">
        <v>67</v>
      </c>
      <c r="D6" s="36" t="s">
        <v>74</v>
      </c>
      <c r="E6" s="37" t="s">
        <v>75</v>
      </c>
      <c r="F6" s="37" t="s">
        <v>23</v>
      </c>
      <c r="G6" s="37" t="s">
        <v>76</v>
      </c>
      <c r="H6" s="37" t="s">
        <v>6</v>
      </c>
      <c r="I6" s="37" t="s">
        <v>7</v>
      </c>
      <c r="J6" s="38">
        <v>1802</v>
      </c>
      <c r="K6" s="29">
        <f>15</f>
        <v>15</v>
      </c>
      <c r="L6" s="28">
        <f t="shared" si="0"/>
        <v>15</v>
      </c>
      <c r="M6" s="27" t="str">
        <f t="shared" si="1"/>
        <v>OK</v>
      </c>
      <c r="N6" s="24"/>
      <c r="O6" s="24"/>
      <c r="P6" s="24"/>
      <c r="Q6" s="24"/>
      <c r="R6" s="26"/>
      <c r="S6" s="26"/>
      <c r="T6" s="26"/>
      <c r="U6" s="24"/>
      <c r="V6" s="24"/>
      <c r="W6" s="24"/>
      <c r="X6" s="24"/>
      <c r="Y6" s="24"/>
      <c r="Z6" s="24"/>
      <c r="AA6" s="24"/>
    </row>
    <row r="7" spans="1:27" ht="30" customHeight="1" x14ac:dyDescent="0.25">
      <c r="A7" s="46">
        <v>4</v>
      </c>
      <c r="B7" s="46">
        <v>4</v>
      </c>
      <c r="C7" s="47" t="s">
        <v>71</v>
      </c>
      <c r="D7" s="48" t="s">
        <v>77</v>
      </c>
      <c r="E7" s="47" t="s">
        <v>78</v>
      </c>
      <c r="F7" s="47" t="s">
        <v>23</v>
      </c>
      <c r="G7" s="47" t="s">
        <v>79</v>
      </c>
      <c r="H7" s="47" t="s">
        <v>6</v>
      </c>
      <c r="I7" s="47" t="s">
        <v>7</v>
      </c>
      <c r="J7" s="49">
        <v>1800</v>
      </c>
      <c r="K7" s="29">
        <f>0</f>
        <v>0</v>
      </c>
      <c r="L7" s="28">
        <f t="shared" si="0"/>
        <v>0</v>
      </c>
      <c r="M7" s="27" t="str">
        <f t="shared" si="1"/>
        <v>OK</v>
      </c>
      <c r="N7" s="24"/>
      <c r="O7" s="24"/>
      <c r="P7" s="24"/>
      <c r="Q7" s="24"/>
      <c r="R7" s="26"/>
      <c r="S7" s="26"/>
      <c r="T7" s="26"/>
      <c r="U7" s="24"/>
      <c r="V7" s="24"/>
      <c r="W7" s="24"/>
      <c r="X7" s="24"/>
      <c r="Y7" s="24"/>
      <c r="Z7" s="24"/>
      <c r="AA7" s="24"/>
    </row>
    <row r="8" spans="1:27" ht="30" customHeight="1" x14ac:dyDescent="0.25">
      <c r="A8" s="39">
        <v>5</v>
      </c>
      <c r="B8" s="39">
        <v>5</v>
      </c>
      <c r="C8" s="37" t="s">
        <v>67</v>
      </c>
      <c r="D8" s="36" t="s">
        <v>80</v>
      </c>
      <c r="E8" s="37" t="s">
        <v>81</v>
      </c>
      <c r="F8" s="37" t="s">
        <v>23</v>
      </c>
      <c r="G8" s="37" t="s">
        <v>82</v>
      </c>
      <c r="H8" s="37" t="s">
        <v>6</v>
      </c>
      <c r="I8" s="37" t="s">
        <v>7</v>
      </c>
      <c r="J8" s="38">
        <v>2686</v>
      </c>
      <c r="K8" s="29">
        <f>12</f>
        <v>12</v>
      </c>
      <c r="L8" s="28">
        <f t="shared" si="0"/>
        <v>12</v>
      </c>
      <c r="M8" s="27" t="str">
        <f t="shared" si="1"/>
        <v>OK</v>
      </c>
      <c r="N8" s="24"/>
      <c r="O8" s="24"/>
      <c r="P8" s="24"/>
      <c r="Q8" s="24"/>
      <c r="R8" s="26"/>
      <c r="S8" s="26"/>
      <c r="T8" s="26"/>
      <c r="U8" s="24"/>
      <c r="V8" s="24"/>
      <c r="W8" s="24"/>
      <c r="X8" s="24"/>
      <c r="Y8" s="24"/>
      <c r="Z8" s="24"/>
      <c r="AA8" s="24"/>
    </row>
    <row r="9" spans="1:27" ht="30" customHeight="1" x14ac:dyDescent="0.25">
      <c r="A9" s="46">
        <v>6</v>
      </c>
      <c r="B9" s="46">
        <v>6</v>
      </c>
      <c r="C9" s="47" t="s">
        <v>71</v>
      </c>
      <c r="D9" s="48" t="s">
        <v>83</v>
      </c>
      <c r="E9" s="47" t="s">
        <v>84</v>
      </c>
      <c r="F9" s="47" t="s">
        <v>23</v>
      </c>
      <c r="G9" s="47" t="s">
        <v>24</v>
      </c>
      <c r="H9" s="47" t="s">
        <v>6</v>
      </c>
      <c r="I9" s="47" t="s">
        <v>7</v>
      </c>
      <c r="J9" s="49">
        <v>2821.51</v>
      </c>
      <c r="K9" s="29">
        <f>0</f>
        <v>0</v>
      </c>
      <c r="L9" s="28">
        <f t="shared" si="0"/>
        <v>0</v>
      </c>
      <c r="M9" s="27" t="str">
        <f t="shared" si="1"/>
        <v>OK</v>
      </c>
      <c r="N9" s="24"/>
      <c r="O9" s="24"/>
      <c r="P9" s="24"/>
      <c r="Q9" s="24"/>
      <c r="R9" s="26"/>
      <c r="S9" s="26"/>
      <c r="T9" s="26"/>
      <c r="U9" s="24"/>
      <c r="V9" s="24"/>
      <c r="W9" s="24"/>
      <c r="X9" s="24"/>
      <c r="Y9" s="24"/>
      <c r="Z9" s="24"/>
      <c r="AA9" s="24"/>
    </row>
    <row r="10" spans="1:27" ht="30" customHeight="1" x14ac:dyDescent="0.25">
      <c r="A10" s="39">
        <v>7</v>
      </c>
      <c r="B10" s="39">
        <v>7</v>
      </c>
      <c r="C10" s="37" t="s">
        <v>67</v>
      </c>
      <c r="D10" s="36" t="s">
        <v>85</v>
      </c>
      <c r="E10" s="37" t="s">
        <v>86</v>
      </c>
      <c r="F10" s="37" t="s">
        <v>23</v>
      </c>
      <c r="G10" s="37" t="s">
        <v>24</v>
      </c>
      <c r="H10" s="37" t="s">
        <v>6</v>
      </c>
      <c r="I10" s="37" t="s">
        <v>7</v>
      </c>
      <c r="J10" s="38">
        <v>7446</v>
      </c>
      <c r="K10" s="29">
        <f>3</f>
        <v>3</v>
      </c>
      <c r="L10" s="28">
        <f t="shared" si="0"/>
        <v>3</v>
      </c>
      <c r="M10" s="27" t="str">
        <f t="shared" si="1"/>
        <v>OK</v>
      </c>
      <c r="N10" s="24"/>
      <c r="O10" s="24"/>
      <c r="P10" s="24"/>
      <c r="Q10" s="24"/>
      <c r="R10" s="26"/>
      <c r="S10" s="26"/>
      <c r="T10" s="26"/>
      <c r="U10" s="24"/>
      <c r="V10" s="24"/>
      <c r="W10" s="24"/>
      <c r="X10" s="24"/>
      <c r="Y10" s="24"/>
      <c r="Z10" s="24"/>
      <c r="AA10" s="24"/>
    </row>
    <row r="11" spans="1:27" ht="30" customHeight="1" x14ac:dyDescent="0.25">
      <c r="A11" s="46">
        <v>8</v>
      </c>
      <c r="B11" s="46">
        <v>8</v>
      </c>
      <c r="C11" s="47" t="s">
        <v>67</v>
      </c>
      <c r="D11" s="48" t="s">
        <v>87</v>
      </c>
      <c r="E11" s="47" t="s">
        <v>86</v>
      </c>
      <c r="F11" s="47" t="s">
        <v>23</v>
      </c>
      <c r="G11" s="47" t="s">
        <v>24</v>
      </c>
      <c r="H11" s="47" t="s">
        <v>6</v>
      </c>
      <c r="I11" s="47" t="s">
        <v>7</v>
      </c>
      <c r="J11" s="49">
        <v>7375</v>
      </c>
      <c r="K11" s="29">
        <f>0</f>
        <v>0</v>
      </c>
      <c r="L11" s="28">
        <f t="shared" si="0"/>
        <v>0</v>
      </c>
      <c r="M11" s="27" t="str">
        <f t="shared" si="1"/>
        <v>OK</v>
      </c>
      <c r="N11" s="24"/>
      <c r="O11" s="24"/>
      <c r="P11" s="24"/>
      <c r="Q11" s="24"/>
      <c r="R11" s="26"/>
      <c r="S11" s="26"/>
      <c r="T11" s="26"/>
      <c r="U11" s="24"/>
      <c r="V11" s="24"/>
      <c r="W11" s="24"/>
      <c r="X11" s="24"/>
      <c r="Y11" s="24"/>
      <c r="Z11" s="24"/>
      <c r="AA11" s="24"/>
    </row>
    <row r="12" spans="1:27" ht="30" customHeight="1" x14ac:dyDescent="0.25">
      <c r="A12" s="39">
        <v>9</v>
      </c>
      <c r="B12" s="39">
        <v>9</v>
      </c>
      <c r="C12" s="37" t="s">
        <v>88</v>
      </c>
      <c r="D12" s="36" t="s">
        <v>89</v>
      </c>
      <c r="E12" s="37" t="s">
        <v>90</v>
      </c>
      <c r="F12" s="37" t="s">
        <v>23</v>
      </c>
      <c r="G12" s="37" t="s">
        <v>25</v>
      </c>
      <c r="H12" s="37" t="s">
        <v>6</v>
      </c>
      <c r="I12" s="37" t="s">
        <v>7</v>
      </c>
      <c r="J12" s="38">
        <v>6213.51</v>
      </c>
      <c r="K12" s="29">
        <f>10</f>
        <v>10</v>
      </c>
      <c r="L12" s="28">
        <f t="shared" si="0"/>
        <v>10</v>
      </c>
      <c r="M12" s="27" t="str">
        <f t="shared" si="1"/>
        <v>OK</v>
      </c>
      <c r="N12" s="24"/>
      <c r="O12" s="24"/>
      <c r="P12" s="24"/>
      <c r="Q12" s="24"/>
      <c r="R12" s="30"/>
      <c r="S12" s="26"/>
      <c r="T12" s="26"/>
      <c r="U12" s="24"/>
      <c r="V12" s="24"/>
      <c r="W12" s="24"/>
      <c r="X12" s="24"/>
      <c r="Y12" s="24"/>
      <c r="Z12" s="24"/>
      <c r="AA12" s="24"/>
    </row>
    <row r="13" spans="1:27" ht="30" customHeight="1" x14ac:dyDescent="0.25">
      <c r="A13" s="46">
        <v>10</v>
      </c>
      <c r="B13" s="46">
        <v>10</v>
      </c>
      <c r="C13" s="47" t="s">
        <v>67</v>
      </c>
      <c r="D13" s="48" t="s">
        <v>91</v>
      </c>
      <c r="E13" s="47" t="s">
        <v>92</v>
      </c>
      <c r="F13" s="47" t="s">
        <v>23</v>
      </c>
      <c r="G13" s="47" t="s">
        <v>25</v>
      </c>
      <c r="H13" s="47" t="s">
        <v>6</v>
      </c>
      <c r="I13" s="47" t="s">
        <v>7</v>
      </c>
      <c r="J13" s="49">
        <v>6689.61</v>
      </c>
      <c r="K13" s="29">
        <f>0</f>
        <v>0</v>
      </c>
      <c r="L13" s="28">
        <f t="shared" si="0"/>
        <v>0</v>
      </c>
      <c r="M13" s="27" t="str">
        <f t="shared" si="1"/>
        <v>OK</v>
      </c>
      <c r="N13" s="24"/>
      <c r="O13" s="24"/>
      <c r="P13" s="24"/>
      <c r="Q13" s="24"/>
      <c r="R13" s="26"/>
      <c r="S13" s="26"/>
      <c r="T13" s="26"/>
      <c r="U13" s="24"/>
      <c r="V13" s="24"/>
      <c r="W13" s="24"/>
      <c r="X13" s="24"/>
      <c r="Y13" s="24"/>
      <c r="Z13" s="24"/>
      <c r="AA13" s="24"/>
    </row>
    <row r="14" spans="1:27" ht="30" customHeight="1" x14ac:dyDescent="0.25">
      <c r="A14" s="39">
        <v>11</v>
      </c>
      <c r="B14" s="39">
        <v>11</v>
      </c>
      <c r="C14" s="37" t="s">
        <v>88</v>
      </c>
      <c r="D14" s="36" t="s">
        <v>93</v>
      </c>
      <c r="E14" s="37" t="s">
        <v>94</v>
      </c>
      <c r="F14" s="39" t="s">
        <v>23</v>
      </c>
      <c r="G14" s="37" t="s">
        <v>25</v>
      </c>
      <c r="H14" s="39" t="s">
        <v>6</v>
      </c>
      <c r="I14" s="37" t="s">
        <v>7</v>
      </c>
      <c r="J14" s="38">
        <v>3445.06</v>
      </c>
      <c r="K14" s="29">
        <f>12</f>
        <v>12</v>
      </c>
      <c r="L14" s="28">
        <f t="shared" si="0"/>
        <v>12</v>
      </c>
      <c r="M14" s="27" t="str">
        <f t="shared" si="1"/>
        <v>OK</v>
      </c>
      <c r="N14" s="24"/>
      <c r="O14" s="24"/>
      <c r="P14" s="24"/>
      <c r="Q14" s="24"/>
      <c r="R14" s="26"/>
      <c r="S14" s="26"/>
      <c r="T14" s="26"/>
      <c r="U14" s="24"/>
      <c r="V14" s="24"/>
      <c r="W14" s="24"/>
      <c r="X14" s="24"/>
      <c r="Y14" s="24"/>
      <c r="Z14" s="24"/>
      <c r="AA14" s="24"/>
    </row>
    <row r="15" spans="1:27" ht="30" customHeight="1" x14ac:dyDescent="0.25">
      <c r="A15" s="46">
        <v>12</v>
      </c>
      <c r="B15" s="46">
        <v>12</v>
      </c>
      <c r="C15" s="47" t="s">
        <v>88</v>
      </c>
      <c r="D15" s="48" t="s">
        <v>95</v>
      </c>
      <c r="E15" s="47" t="s">
        <v>96</v>
      </c>
      <c r="F15" s="46" t="s">
        <v>23</v>
      </c>
      <c r="G15" s="46" t="s">
        <v>25</v>
      </c>
      <c r="H15" s="46" t="s">
        <v>6</v>
      </c>
      <c r="I15" s="47" t="s">
        <v>7</v>
      </c>
      <c r="J15" s="49">
        <v>3617.48</v>
      </c>
      <c r="K15" s="29">
        <f>0</f>
        <v>0</v>
      </c>
      <c r="L15" s="28">
        <f t="shared" si="0"/>
        <v>0</v>
      </c>
      <c r="M15" s="27" t="str">
        <f t="shared" si="1"/>
        <v>OK</v>
      </c>
      <c r="N15" s="24"/>
      <c r="O15" s="24"/>
      <c r="P15" s="24"/>
      <c r="Q15" s="24"/>
      <c r="R15" s="26"/>
      <c r="S15" s="26"/>
      <c r="T15" s="26"/>
      <c r="U15" s="24"/>
      <c r="V15" s="24"/>
      <c r="W15" s="24"/>
      <c r="X15" s="24"/>
      <c r="Y15" s="24"/>
      <c r="Z15" s="24"/>
      <c r="AA15" s="24"/>
    </row>
    <row r="16" spans="1:27" ht="30" customHeight="1" x14ac:dyDescent="0.25">
      <c r="A16" s="39">
        <v>13</v>
      </c>
      <c r="B16" s="39">
        <v>13</v>
      </c>
      <c r="C16" s="37" t="s">
        <v>97</v>
      </c>
      <c r="D16" s="36" t="s">
        <v>98</v>
      </c>
      <c r="E16" s="37" t="s">
        <v>99</v>
      </c>
      <c r="F16" s="39" t="s">
        <v>23</v>
      </c>
      <c r="G16" s="39" t="s">
        <v>25</v>
      </c>
      <c r="H16" s="39" t="s">
        <v>6</v>
      </c>
      <c r="I16" s="37" t="s">
        <v>7</v>
      </c>
      <c r="J16" s="38">
        <v>7453.33</v>
      </c>
      <c r="K16" s="29">
        <f>3</f>
        <v>3</v>
      </c>
      <c r="L16" s="28">
        <f t="shared" si="0"/>
        <v>3</v>
      </c>
      <c r="M16" s="27" t="str">
        <f t="shared" si="1"/>
        <v>OK</v>
      </c>
      <c r="N16" s="24"/>
      <c r="O16" s="24"/>
      <c r="P16" s="24"/>
      <c r="Q16" s="24"/>
      <c r="R16" s="26"/>
      <c r="S16" s="26"/>
      <c r="T16" s="26"/>
      <c r="U16" s="24"/>
      <c r="V16" s="24"/>
      <c r="W16" s="24"/>
      <c r="X16" s="24"/>
      <c r="Y16" s="24"/>
      <c r="Z16" s="24"/>
      <c r="AA16" s="24"/>
    </row>
    <row r="17" spans="1:27" ht="30" customHeight="1" x14ac:dyDescent="0.25">
      <c r="A17" s="46">
        <v>14</v>
      </c>
      <c r="B17" s="46">
        <v>14</v>
      </c>
      <c r="C17" s="47" t="s">
        <v>97</v>
      </c>
      <c r="D17" s="48" t="s">
        <v>100</v>
      </c>
      <c r="E17" s="47" t="s">
        <v>99</v>
      </c>
      <c r="F17" s="47" t="s">
        <v>23</v>
      </c>
      <c r="G17" s="47" t="s">
        <v>25</v>
      </c>
      <c r="H17" s="47" t="s">
        <v>6</v>
      </c>
      <c r="I17" s="47" t="s">
        <v>7</v>
      </c>
      <c r="J17" s="49">
        <v>9561.2000000000007</v>
      </c>
      <c r="K17" s="29">
        <f>0</f>
        <v>0</v>
      </c>
      <c r="L17" s="28">
        <f t="shared" si="0"/>
        <v>0</v>
      </c>
      <c r="M17" s="27" t="str">
        <f t="shared" si="1"/>
        <v>OK</v>
      </c>
      <c r="N17" s="24"/>
      <c r="O17" s="24"/>
      <c r="P17" s="24"/>
      <c r="Q17" s="24"/>
      <c r="R17" s="26"/>
      <c r="S17" s="26"/>
      <c r="T17" s="26"/>
      <c r="U17" s="24"/>
      <c r="V17" s="24"/>
      <c r="W17" s="24"/>
      <c r="X17" s="24"/>
      <c r="Y17" s="24"/>
      <c r="Z17" s="24"/>
      <c r="AA17" s="24"/>
    </row>
    <row r="18" spans="1:27" ht="30" customHeight="1" x14ac:dyDescent="0.25">
      <c r="A18" s="39">
        <v>15</v>
      </c>
      <c r="B18" s="39">
        <v>15</v>
      </c>
      <c r="C18" s="37" t="s">
        <v>67</v>
      </c>
      <c r="D18" s="36" t="s">
        <v>101</v>
      </c>
      <c r="E18" s="37" t="s">
        <v>102</v>
      </c>
      <c r="F18" s="37" t="s">
        <v>23</v>
      </c>
      <c r="G18" s="37" t="s">
        <v>34</v>
      </c>
      <c r="H18" s="37" t="s">
        <v>6</v>
      </c>
      <c r="I18" s="37" t="s">
        <v>7</v>
      </c>
      <c r="J18" s="38">
        <v>7598</v>
      </c>
      <c r="K18" s="29">
        <f>8</f>
        <v>8</v>
      </c>
      <c r="L18" s="28">
        <f t="shared" si="0"/>
        <v>8</v>
      </c>
      <c r="M18" s="27" t="str">
        <f t="shared" si="1"/>
        <v>OK</v>
      </c>
      <c r="N18" s="24"/>
      <c r="O18" s="24"/>
      <c r="P18" s="24"/>
      <c r="Q18" s="24"/>
      <c r="R18" s="26"/>
      <c r="S18" s="26"/>
      <c r="T18" s="26"/>
      <c r="U18" s="24"/>
      <c r="V18" s="24"/>
      <c r="W18" s="24"/>
      <c r="X18" s="24"/>
      <c r="Y18" s="24"/>
      <c r="Z18" s="24"/>
      <c r="AA18" s="24"/>
    </row>
    <row r="19" spans="1:27" ht="30" customHeight="1" x14ac:dyDescent="0.25">
      <c r="A19" s="46">
        <v>16</v>
      </c>
      <c r="B19" s="46">
        <v>16</v>
      </c>
      <c r="C19" s="47" t="s">
        <v>88</v>
      </c>
      <c r="D19" s="48" t="s">
        <v>103</v>
      </c>
      <c r="E19" s="47" t="s">
        <v>104</v>
      </c>
      <c r="F19" s="47" t="s">
        <v>23</v>
      </c>
      <c r="G19" s="47" t="s">
        <v>105</v>
      </c>
      <c r="H19" s="47" t="s">
        <v>6</v>
      </c>
      <c r="I19" s="47" t="s">
        <v>7</v>
      </c>
      <c r="J19" s="49">
        <v>4540.34</v>
      </c>
      <c r="K19" s="29">
        <f>0</f>
        <v>0</v>
      </c>
      <c r="L19" s="28">
        <f t="shared" si="0"/>
        <v>0</v>
      </c>
      <c r="M19" s="27" t="str">
        <f t="shared" si="1"/>
        <v>OK</v>
      </c>
      <c r="N19" s="24"/>
      <c r="O19" s="24"/>
      <c r="P19" s="24"/>
      <c r="Q19" s="24"/>
      <c r="R19" s="26"/>
      <c r="S19" s="26"/>
      <c r="T19" s="26"/>
      <c r="U19" s="24"/>
      <c r="V19" s="24"/>
      <c r="W19" s="24"/>
      <c r="X19" s="24"/>
      <c r="Y19" s="24"/>
      <c r="Z19" s="24"/>
      <c r="AA19" s="24"/>
    </row>
    <row r="20" spans="1:27" ht="30" customHeight="1" x14ac:dyDescent="0.25">
      <c r="A20" s="39">
        <v>17</v>
      </c>
      <c r="B20" s="39">
        <v>17</v>
      </c>
      <c r="C20" s="37" t="s">
        <v>67</v>
      </c>
      <c r="D20" s="40" t="s">
        <v>106</v>
      </c>
      <c r="E20" s="41" t="s">
        <v>107</v>
      </c>
      <c r="F20" s="42" t="s">
        <v>23</v>
      </c>
      <c r="G20" s="42" t="s">
        <v>108</v>
      </c>
      <c r="H20" s="42" t="s">
        <v>6</v>
      </c>
      <c r="I20" s="42" t="s">
        <v>7</v>
      </c>
      <c r="J20" s="38">
        <v>7499</v>
      </c>
      <c r="K20" s="29">
        <f>8</f>
        <v>8</v>
      </c>
      <c r="L20" s="28">
        <f t="shared" si="0"/>
        <v>8</v>
      </c>
      <c r="M20" s="27" t="str">
        <f t="shared" si="1"/>
        <v>OK</v>
      </c>
      <c r="N20" s="24"/>
      <c r="O20" s="24"/>
      <c r="P20" s="24"/>
      <c r="Q20" s="24"/>
      <c r="R20" s="26"/>
      <c r="S20" s="26"/>
      <c r="T20" s="26"/>
      <c r="U20" s="24"/>
      <c r="V20" s="24"/>
      <c r="W20" s="24"/>
      <c r="X20" s="24"/>
      <c r="Y20" s="24"/>
      <c r="Z20" s="24"/>
      <c r="AA20" s="24"/>
    </row>
    <row r="21" spans="1:27" ht="30" customHeight="1" x14ac:dyDescent="0.25">
      <c r="A21" s="46">
        <v>18</v>
      </c>
      <c r="B21" s="46">
        <v>18</v>
      </c>
      <c r="C21" s="47" t="s">
        <v>109</v>
      </c>
      <c r="D21" s="48" t="s">
        <v>110</v>
      </c>
      <c r="E21" s="50" t="s">
        <v>111</v>
      </c>
      <c r="F21" s="51" t="s">
        <v>23</v>
      </c>
      <c r="G21" s="46" t="s">
        <v>112</v>
      </c>
      <c r="H21" s="46" t="s">
        <v>6</v>
      </c>
      <c r="I21" s="46" t="s">
        <v>7</v>
      </c>
      <c r="J21" s="49">
        <v>9553.2000000000007</v>
      </c>
      <c r="K21" s="29">
        <f>0</f>
        <v>0</v>
      </c>
      <c r="L21" s="28">
        <f t="shared" si="0"/>
        <v>0</v>
      </c>
      <c r="M21" s="27" t="str">
        <f t="shared" si="1"/>
        <v>OK</v>
      </c>
      <c r="N21" s="24"/>
      <c r="O21" s="24"/>
      <c r="P21" s="24"/>
      <c r="Q21" s="24"/>
      <c r="R21" s="26"/>
      <c r="S21" s="26"/>
      <c r="T21" s="26"/>
      <c r="U21" s="24"/>
      <c r="V21" s="24"/>
      <c r="W21" s="24"/>
      <c r="X21" s="24"/>
      <c r="Y21" s="24"/>
      <c r="Z21" s="24"/>
      <c r="AA21" s="24"/>
    </row>
    <row r="22" spans="1:27" ht="30" customHeight="1" x14ac:dyDescent="0.25">
      <c r="A22" s="39">
        <v>19</v>
      </c>
      <c r="B22" s="39">
        <v>19</v>
      </c>
      <c r="C22" s="37" t="s">
        <v>67</v>
      </c>
      <c r="D22" s="36" t="s">
        <v>113</v>
      </c>
      <c r="E22" s="43" t="s">
        <v>114</v>
      </c>
      <c r="F22" s="45" t="s">
        <v>23</v>
      </c>
      <c r="G22" s="39" t="s">
        <v>112</v>
      </c>
      <c r="H22" s="39" t="s">
        <v>6</v>
      </c>
      <c r="I22" s="39" t="s">
        <v>7</v>
      </c>
      <c r="J22" s="38">
        <v>8608</v>
      </c>
      <c r="K22" s="29">
        <f>6</f>
        <v>6</v>
      </c>
      <c r="L22" s="28">
        <f t="shared" si="0"/>
        <v>6</v>
      </c>
      <c r="M22" s="27" t="str">
        <f t="shared" si="1"/>
        <v>OK</v>
      </c>
      <c r="N22" s="24"/>
      <c r="O22" s="24"/>
      <c r="P22" s="24"/>
      <c r="Q22" s="31"/>
      <c r="R22" s="26"/>
      <c r="S22" s="26"/>
      <c r="T22" s="26"/>
      <c r="U22" s="24"/>
      <c r="V22" s="24"/>
      <c r="W22" s="24"/>
      <c r="X22" s="24"/>
      <c r="Y22" s="24"/>
      <c r="Z22" s="24"/>
      <c r="AA22" s="24"/>
    </row>
    <row r="23" spans="1:27" ht="30" customHeight="1" x14ac:dyDescent="0.25">
      <c r="A23" s="46">
        <v>20</v>
      </c>
      <c r="B23" s="46">
        <v>20</v>
      </c>
      <c r="C23" s="47" t="s">
        <v>67</v>
      </c>
      <c r="D23" s="48" t="s">
        <v>115</v>
      </c>
      <c r="E23" s="50" t="s">
        <v>116</v>
      </c>
      <c r="F23" s="52" t="s">
        <v>23</v>
      </c>
      <c r="G23" s="46" t="s">
        <v>117</v>
      </c>
      <c r="H23" s="46" t="s">
        <v>6</v>
      </c>
      <c r="I23" s="46" t="s">
        <v>7</v>
      </c>
      <c r="J23" s="49">
        <v>10488</v>
      </c>
      <c r="K23" s="29">
        <f>8</f>
        <v>8</v>
      </c>
      <c r="L23" s="28">
        <f t="shared" si="0"/>
        <v>8</v>
      </c>
      <c r="M23" s="27" t="str">
        <f t="shared" si="1"/>
        <v>OK</v>
      </c>
      <c r="N23" s="24"/>
      <c r="O23" s="24"/>
      <c r="P23" s="24"/>
      <c r="Q23" s="31"/>
      <c r="R23" s="26"/>
      <c r="S23" s="26"/>
      <c r="T23" s="26"/>
      <c r="U23" s="24"/>
      <c r="V23" s="24"/>
      <c r="W23" s="24"/>
      <c r="X23" s="24"/>
      <c r="Y23" s="24"/>
      <c r="Z23" s="24"/>
      <c r="AA23" s="24"/>
    </row>
    <row r="24" spans="1:27" ht="30" customHeight="1" x14ac:dyDescent="0.25">
      <c r="A24" s="39">
        <v>21</v>
      </c>
      <c r="B24" s="39">
        <v>21</v>
      </c>
      <c r="C24" s="37" t="s">
        <v>67</v>
      </c>
      <c r="D24" s="36" t="s">
        <v>118</v>
      </c>
      <c r="E24" s="43" t="s">
        <v>119</v>
      </c>
      <c r="F24" s="45" t="s">
        <v>23</v>
      </c>
      <c r="G24" s="39" t="s">
        <v>120</v>
      </c>
      <c r="H24" s="39" t="s">
        <v>6</v>
      </c>
      <c r="I24" s="39" t="s">
        <v>7</v>
      </c>
      <c r="J24" s="38">
        <v>10968</v>
      </c>
      <c r="K24" s="29">
        <f>5</f>
        <v>5</v>
      </c>
      <c r="L24" s="28">
        <f t="shared" si="0"/>
        <v>5</v>
      </c>
      <c r="M24" s="27" t="str">
        <f t="shared" si="1"/>
        <v>OK</v>
      </c>
      <c r="N24" s="24"/>
      <c r="O24" s="24"/>
      <c r="P24" s="24"/>
      <c r="Q24" s="31"/>
      <c r="R24" s="26"/>
      <c r="S24" s="26"/>
      <c r="T24" s="26"/>
      <c r="U24" s="24"/>
      <c r="V24" s="24"/>
      <c r="W24" s="24"/>
      <c r="X24" s="24"/>
      <c r="Y24" s="24"/>
      <c r="Z24" s="24"/>
      <c r="AA24" s="24"/>
    </row>
    <row r="25" spans="1:27" ht="30" customHeight="1" x14ac:dyDescent="0.25">
      <c r="A25" s="46">
        <v>22</v>
      </c>
      <c r="B25" s="46">
        <v>22</v>
      </c>
      <c r="C25" s="47" t="s">
        <v>35</v>
      </c>
      <c r="D25" s="48" t="s">
        <v>121</v>
      </c>
      <c r="E25" s="50" t="s">
        <v>122</v>
      </c>
      <c r="F25" s="52" t="s">
        <v>23</v>
      </c>
      <c r="G25" s="46" t="s">
        <v>123</v>
      </c>
      <c r="H25" s="46" t="s">
        <v>6</v>
      </c>
      <c r="I25" s="46" t="s">
        <v>7</v>
      </c>
      <c r="J25" s="49">
        <v>13446</v>
      </c>
      <c r="K25" s="29">
        <f>0</f>
        <v>0</v>
      </c>
      <c r="L25" s="28">
        <f t="shared" si="0"/>
        <v>0</v>
      </c>
      <c r="M25" s="27" t="str">
        <f t="shared" si="1"/>
        <v>OK</v>
      </c>
      <c r="N25" s="24"/>
      <c r="O25" s="24"/>
      <c r="P25" s="24"/>
      <c r="Q25" s="31"/>
      <c r="R25" s="26"/>
      <c r="S25" s="26"/>
      <c r="T25" s="26"/>
      <c r="U25" s="24"/>
      <c r="V25" s="24"/>
      <c r="W25" s="24"/>
      <c r="X25" s="24"/>
      <c r="Y25" s="24"/>
      <c r="Z25" s="24"/>
      <c r="AA25" s="24"/>
    </row>
    <row r="26" spans="1:27" ht="30" customHeight="1" x14ac:dyDescent="0.25">
      <c r="A26" s="39">
        <v>23</v>
      </c>
      <c r="B26" s="39">
        <v>23</v>
      </c>
      <c r="C26" s="37" t="s">
        <v>124</v>
      </c>
      <c r="D26" s="36" t="s">
        <v>125</v>
      </c>
      <c r="E26" s="43" t="s">
        <v>126</v>
      </c>
      <c r="F26" s="45" t="s">
        <v>23</v>
      </c>
      <c r="G26" s="39" t="s">
        <v>120</v>
      </c>
      <c r="H26" s="39" t="s">
        <v>6</v>
      </c>
      <c r="I26" s="39" t="s">
        <v>7</v>
      </c>
      <c r="J26" s="38">
        <v>11764.7</v>
      </c>
      <c r="K26" s="29">
        <f>4</f>
        <v>4</v>
      </c>
      <c r="L26" s="28">
        <f t="shared" si="0"/>
        <v>4</v>
      </c>
      <c r="M26" s="27" t="str">
        <f t="shared" si="1"/>
        <v>OK</v>
      </c>
      <c r="N26" s="24"/>
      <c r="O26" s="24"/>
      <c r="P26" s="24"/>
      <c r="Q26" s="31"/>
      <c r="R26" s="26"/>
      <c r="S26" s="26"/>
      <c r="T26" s="26"/>
      <c r="U26" s="24"/>
      <c r="V26" s="24"/>
      <c r="W26" s="24"/>
      <c r="X26" s="24"/>
      <c r="Y26" s="24"/>
      <c r="Z26" s="24"/>
      <c r="AA26" s="24"/>
    </row>
    <row r="27" spans="1:27" ht="30" customHeight="1" x14ac:dyDescent="0.25">
      <c r="A27" s="46">
        <v>24</v>
      </c>
      <c r="B27" s="46">
        <v>24</v>
      </c>
      <c r="C27" s="47" t="s">
        <v>35</v>
      </c>
      <c r="D27" s="48" t="s">
        <v>127</v>
      </c>
      <c r="E27" s="50" t="s">
        <v>128</v>
      </c>
      <c r="F27" s="52" t="s">
        <v>23</v>
      </c>
      <c r="G27" s="46" t="s">
        <v>129</v>
      </c>
      <c r="H27" s="46" t="s">
        <v>64</v>
      </c>
      <c r="I27" s="46" t="s">
        <v>7</v>
      </c>
      <c r="J27" s="49">
        <v>13333.33</v>
      </c>
      <c r="K27" s="29">
        <f>0</f>
        <v>0</v>
      </c>
      <c r="L27" s="28">
        <f t="shared" si="0"/>
        <v>0</v>
      </c>
      <c r="M27" s="27" t="str">
        <f t="shared" si="1"/>
        <v>OK</v>
      </c>
      <c r="N27" s="24"/>
      <c r="O27" s="24"/>
      <c r="P27" s="24"/>
      <c r="Q27" s="31"/>
      <c r="R27" s="26"/>
      <c r="S27" s="26"/>
      <c r="T27" s="26"/>
      <c r="U27" s="24"/>
      <c r="V27" s="24"/>
      <c r="W27" s="24"/>
      <c r="X27" s="24"/>
      <c r="Y27" s="24"/>
      <c r="Z27" s="24"/>
      <c r="AA27" s="24"/>
    </row>
    <row r="28" spans="1:27" ht="30" customHeight="1" x14ac:dyDescent="0.25">
      <c r="A28" s="39">
        <v>25</v>
      </c>
      <c r="B28" s="39">
        <v>25</v>
      </c>
      <c r="C28" s="37" t="s">
        <v>130</v>
      </c>
      <c r="D28" s="36" t="s">
        <v>131</v>
      </c>
      <c r="E28" s="43" t="s">
        <v>132</v>
      </c>
      <c r="F28" s="45" t="s">
        <v>27</v>
      </c>
      <c r="G28" s="39" t="s">
        <v>28</v>
      </c>
      <c r="H28" s="39" t="s">
        <v>6</v>
      </c>
      <c r="I28" s="39" t="s">
        <v>29</v>
      </c>
      <c r="J28" s="38">
        <v>1320</v>
      </c>
      <c r="K28" s="29">
        <f>6</f>
        <v>6</v>
      </c>
      <c r="L28" s="28">
        <f t="shared" si="0"/>
        <v>6</v>
      </c>
      <c r="M28" s="27" t="str">
        <f t="shared" si="1"/>
        <v>OK</v>
      </c>
      <c r="N28" s="24"/>
      <c r="O28" s="24"/>
      <c r="P28" s="24"/>
      <c r="Q28" s="31"/>
      <c r="R28" s="26"/>
      <c r="S28" s="26"/>
      <c r="T28" s="26"/>
      <c r="U28" s="24"/>
      <c r="V28" s="24"/>
      <c r="W28" s="24"/>
      <c r="X28" s="24"/>
      <c r="Y28" s="24"/>
      <c r="Z28" s="24"/>
      <c r="AA28" s="24"/>
    </row>
    <row r="29" spans="1:27" ht="30" customHeight="1" x14ac:dyDescent="0.25">
      <c r="A29" s="46">
        <v>26</v>
      </c>
      <c r="B29" s="46">
        <v>26</v>
      </c>
      <c r="C29" s="47" t="s">
        <v>124</v>
      </c>
      <c r="D29" s="48" t="s">
        <v>15</v>
      </c>
      <c r="E29" s="50" t="s">
        <v>133</v>
      </c>
      <c r="F29" s="52" t="s">
        <v>26</v>
      </c>
      <c r="G29" s="46" t="s">
        <v>134</v>
      </c>
      <c r="H29" s="46" t="s">
        <v>6</v>
      </c>
      <c r="I29" s="46" t="s">
        <v>7</v>
      </c>
      <c r="J29" s="49">
        <v>650</v>
      </c>
      <c r="K29" s="29">
        <f>6</f>
        <v>6</v>
      </c>
      <c r="L29" s="28">
        <f t="shared" si="0"/>
        <v>6</v>
      </c>
      <c r="M29" s="27" t="str">
        <f t="shared" si="1"/>
        <v>OK</v>
      </c>
      <c r="N29" s="24"/>
      <c r="O29" s="24"/>
      <c r="P29" s="24"/>
      <c r="Q29" s="24"/>
      <c r="R29" s="26"/>
      <c r="S29" s="26"/>
      <c r="T29" s="26"/>
      <c r="U29" s="24"/>
      <c r="V29" s="24"/>
      <c r="W29" s="24"/>
      <c r="X29" s="24"/>
      <c r="Y29" s="24"/>
      <c r="Z29" s="24"/>
      <c r="AA29" s="24"/>
    </row>
    <row r="30" spans="1:27" ht="30" customHeight="1" x14ac:dyDescent="0.25">
      <c r="A30" s="39">
        <v>27</v>
      </c>
      <c r="B30" s="39">
        <v>27</v>
      </c>
      <c r="C30" s="37" t="s">
        <v>135</v>
      </c>
      <c r="D30" s="36" t="s">
        <v>136</v>
      </c>
      <c r="E30" s="43" t="s">
        <v>137</v>
      </c>
      <c r="F30" s="45" t="s">
        <v>31</v>
      </c>
      <c r="G30" s="39" t="s">
        <v>32</v>
      </c>
      <c r="H30" s="39" t="s">
        <v>9</v>
      </c>
      <c r="I30" s="39" t="s">
        <v>29</v>
      </c>
      <c r="J30" s="38">
        <v>39.78</v>
      </c>
      <c r="K30" s="29">
        <f>15</f>
        <v>15</v>
      </c>
      <c r="L30" s="28">
        <f t="shared" si="0"/>
        <v>15</v>
      </c>
      <c r="M30" s="27" t="str">
        <f t="shared" si="1"/>
        <v>OK</v>
      </c>
      <c r="N30" s="24"/>
      <c r="O30" s="24"/>
      <c r="P30" s="24"/>
      <c r="Q30" s="24"/>
      <c r="R30" s="26"/>
      <c r="S30" s="26"/>
      <c r="T30" s="26"/>
      <c r="U30" s="24"/>
      <c r="V30" s="24"/>
      <c r="W30" s="24"/>
      <c r="X30" s="24"/>
      <c r="Y30" s="24"/>
      <c r="Z30" s="24"/>
      <c r="AA30" s="24"/>
    </row>
    <row r="31" spans="1:27" ht="30" customHeight="1" x14ac:dyDescent="0.25">
      <c r="A31" s="46">
        <v>28</v>
      </c>
      <c r="B31" s="46">
        <v>28</v>
      </c>
      <c r="C31" s="47" t="s">
        <v>138</v>
      </c>
      <c r="D31" s="48" t="s">
        <v>139</v>
      </c>
      <c r="E31" s="50" t="s">
        <v>140</v>
      </c>
      <c r="F31" s="52" t="s">
        <v>141</v>
      </c>
      <c r="G31" s="46" t="s">
        <v>142</v>
      </c>
      <c r="H31" s="46" t="s">
        <v>6</v>
      </c>
      <c r="I31" s="46" t="s">
        <v>7</v>
      </c>
      <c r="J31" s="49">
        <v>2259.91</v>
      </c>
      <c r="K31" s="29">
        <f>8</f>
        <v>8</v>
      </c>
      <c r="L31" s="28">
        <f t="shared" si="0"/>
        <v>8</v>
      </c>
      <c r="M31" s="27" t="str">
        <f t="shared" si="1"/>
        <v>OK</v>
      </c>
      <c r="N31" s="24"/>
      <c r="O31" s="24"/>
      <c r="P31" s="24"/>
      <c r="Q31" s="24"/>
      <c r="R31" s="26"/>
      <c r="S31" s="26"/>
      <c r="T31" s="26"/>
      <c r="U31" s="24"/>
      <c r="V31" s="24"/>
      <c r="W31" s="24"/>
      <c r="X31" s="24"/>
      <c r="Y31" s="24"/>
      <c r="Z31" s="24"/>
      <c r="AA31" s="24"/>
    </row>
    <row r="32" spans="1:27" ht="30" customHeight="1" x14ac:dyDescent="0.25">
      <c r="A32" s="39">
        <v>29</v>
      </c>
      <c r="B32" s="39">
        <v>29</v>
      </c>
      <c r="C32" s="37" t="s">
        <v>143</v>
      </c>
      <c r="D32" s="36" t="s">
        <v>144</v>
      </c>
      <c r="E32" s="43" t="s">
        <v>145</v>
      </c>
      <c r="F32" s="45" t="s">
        <v>141</v>
      </c>
      <c r="G32" s="39" t="s">
        <v>142</v>
      </c>
      <c r="H32" s="39" t="s">
        <v>6</v>
      </c>
      <c r="I32" s="39" t="s">
        <v>7</v>
      </c>
      <c r="J32" s="38">
        <v>3391.3</v>
      </c>
      <c r="K32" s="29">
        <f>6</f>
        <v>6</v>
      </c>
      <c r="L32" s="28">
        <f t="shared" si="0"/>
        <v>6</v>
      </c>
      <c r="M32" s="27" t="str">
        <f t="shared" si="1"/>
        <v>OK</v>
      </c>
      <c r="N32" s="24"/>
      <c r="O32" s="24"/>
      <c r="P32" s="24"/>
      <c r="Q32" s="24"/>
      <c r="R32" s="26"/>
      <c r="S32" s="26"/>
      <c r="T32" s="26"/>
      <c r="U32" s="24"/>
      <c r="V32" s="24"/>
      <c r="W32" s="24"/>
      <c r="X32" s="24"/>
      <c r="Y32" s="24"/>
      <c r="Z32" s="24"/>
      <c r="AA32" s="24"/>
    </row>
    <row r="33" spans="1:27" ht="30" customHeight="1" x14ac:dyDescent="0.25">
      <c r="A33" s="46">
        <v>30</v>
      </c>
      <c r="B33" s="46">
        <v>30</v>
      </c>
      <c r="C33" s="47" t="s">
        <v>146</v>
      </c>
      <c r="D33" s="48" t="s">
        <v>147</v>
      </c>
      <c r="E33" s="50" t="s">
        <v>148</v>
      </c>
      <c r="F33" s="52" t="s">
        <v>141</v>
      </c>
      <c r="G33" s="46" t="s">
        <v>142</v>
      </c>
      <c r="H33" s="46" t="s">
        <v>6</v>
      </c>
      <c r="I33" s="46" t="s">
        <v>7</v>
      </c>
      <c r="J33" s="49">
        <v>9961.5300000000007</v>
      </c>
      <c r="K33" s="29">
        <f>8</f>
        <v>8</v>
      </c>
      <c r="L33" s="28">
        <f t="shared" si="0"/>
        <v>8</v>
      </c>
      <c r="M33" s="27" t="str">
        <f t="shared" si="1"/>
        <v>OK</v>
      </c>
      <c r="N33" s="24"/>
      <c r="O33" s="24"/>
      <c r="P33" s="24"/>
      <c r="Q33" s="24"/>
      <c r="R33" s="26"/>
      <c r="S33" s="26"/>
      <c r="T33" s="26"/>
      <c r="U33" s="24"/>
      <c r="V33" s="24"/>
      <c r="W33" s="24"/>
      <c r="X33" s="24"/>
      <c r="Y33" s="24"/>
      <c r="Z33" s="24"/>
      <c r="AA33" s="24"/>
    </row>
    <row r="34" spans="1:27" ht="30" customHeight="1" x14ac:dyDescent="0.25">
      <c r="A34" s="39">
        <v>31</v>
      </c>
      <c r="B34" s="39">
        <v>31</v>
      </c>
      <c r="C34" s="37" t="s">
        <v>149</v>
      </c>
      <c r="D34" s="36" t="s">
        <v>150</v>
      </c>
      <c r="E34" s="43" t="s">
        <v>151</v>
      </c>
      <c r="F34" s="45" t="s">
        <v>23</v>
      </c>
      <c r="G34" s="39" t="s">
        <v>152</v>
      </c>
      <c r="H34" s="39" t="s">
        <v>64</v>
      </c>
      <c r="I34" s="39">
        <v>44905212</v>
      </c>
      <c r="J34" s="38">
        <v>630</v>
      </c>
      <c r="K34" s="29">
        <f>0</f>
        <v>0</v>
      </c>
      <c r="L34" s="28">
        <f t="shared" si="0"/>
        <v>0</v>
      </c>
      <c r="M34" s="27" t="str">
        <f t="shared" si="1"/>
        <v>OK</v>
      </c>
      <c r="N34" s="24"/>
      <c r="O34" s="24"/>
      <c r="P34" s="24"/>
      <c r="Q34" s="24"/>
      <c r="R34" s="26"/>
      <c r="S34" s="26"/>
      <c r="T34" s="26"/>
      <c r="U34" s="24"/>
      <c r="V34" s="24"/>
      <c r="W34" s="24"/>
      <c r="X34" s="24"/>
      <c r="Y34" s="24"/>
      <c r="Z34" s="24"/>
      <c r="AA34" s="24"/>
    </row>
    <row r="35" spans="1:27" ht="30" customHeight="1" x14ac:dyDescent="0.25">
      <c r="A35" s="46">
        <v>32</v>
      </c>
      <c r="B35" s="46">
        <v>32</v>
      </c>
      <c r="C35" s="47" t="s">
        <v>149</v>
      </c>
      <c r="D35" s="48" t="s">
        <v>153</v>
      </c>
      <c r="E35" s="50" t="s">
        <v>154</v>
      </c>
      <c r="F35" s="52" t="s">
        <v>23</v>
      </c>
      <c r="G35" s="46" t="s">
        <v>152</v>
      </c>
      <c r="H35" s="46" t="s">
        <v>64</v>
      </c>
      <c r="I35" s="46">
        <v>44905212</v>
      </c>
      <c r="J35" s="49">
        <v>1550</v>
      </c>
      <c r="K35" s="29">
        <f>0</f>
        <v>0</v>
      </c>
      <c r="L35" s="28">
        <f t="shared" si="0"/>
        <v>0</v>
      </c>
      <c r="M35" s="27" t="str">
        <f t="shared" si="1"/>
        <v>OK</v>
      </c>
      <c r="N35" s="24"/>
      <c r="O35" s="24"/>
      <c r="P35" s="24"/>
      <c r="Q35" s="24"/>
      <c r="R35" s="26"/>
      <c r="S35" s="26"/>
      <c r="T35" s="26"/>
      <c r="U35" s="24"/>
      <c r="V35" s="24"/>
      <c r="W35" s="24"/>
      <c r="X35" s="24"/>
      <c r="Y35" s="24"/>
      <c r="Z35" s="24"/>
      <c r="AA35" s="24"/>
    </row>
    <row r="36" spans="1:27" ht="30" customHeight="1" x14ac:dyDescent="0.25">
      <c r="A36" s="39">
        <v>33</v>
      </c>
      <c r="B36" s="39">
        <v>33</v>
      </c>
      <c r="C36" s="37" t="s">
        <v>155</v>
      </c>
      <c r="D36" s="36" t="s">
        <v>156</v>
      </c>
      <c r="E36" s="43" t="s">
        <v>157</v>
      </c>
      <c r="F36" s="45" t="s">
        <v>23</v>
      </c>
      <c r="G36" s="39" t="s">
        <v>152</v>
      </c>
      <c r="H36" s="39" t="s">
        <v>64</v>
      </c>
      <c r="I36" s="39">
        <v>44905212</v>
      </c>
      <c r="J36" s="38">
        <v>930</v>
      </c>
      <c r="K36" s="29">
        <f>0</f>
        <v>0</v>
      </c>
      <c r="L36" s="28">
        <f t="shared" si="0"/>
        <v>0</v>
      </c>
      <c r="M36" s="27" t="str">
        <f t="shared" si="1"/>
        <v>OK</v>
      </c>
      <c r="N36" s="24"/>
      <c r="O36" s="24"/>
      <c r="P36" s="24"/>
      <c r="Q36" s="24"/>
      <c r="R36" s="26"/>
      <c r="S36" s="26"/>
      <c r="T36" s="26"/>
      <c r="U36" s="24"/>
      <c r="V36" s="24"/>
      <c r="W36" s="24"/>
      <c r="X36" s="24"/>
      <c r="Y36" s="24"/>
      <c r="Z36" s="24"/>
      <c r="AA36" s="24"/>
    </row>
    <row r="37" spans="1:27" ht="30" customHeight="1" x14ac:dyDescent="0.25">
      <c r="A37" s="46">
        <v>34</v>
      </c>
      <c r="B37" s="46">
        <v>34</v>
      </c>
      <c r="C37" s="47" t="s">
        <v>155</v>
      </c>
      <c r="D37" s="48" t="s">
        <v>158</v>
      </c>
      <c r="E37" s="50" t="s">
        <v>159</v>
      </c>
      <c r="F37" s="52" t="s">
        <v>23</v>
      </c>
      <c r="G37" s="46" t="s">
        <v>152</v>
      </c>
      <c r="H37" s="46" t="s">
        <v>64</v>
      </c>
      <c r="I37" s="46">
        <v>44905212</v>
      </c>
      <c r="J37" s="49">
        <v>2560</v>
      </c>
      <c r="K37" s="29">
        <f>0</f>
        <v>0</v>
      </c>
      <c r="L37" s="28">
        <f t="shared" si="0"/>
        <v>0</v>
      </c>
      <c r="M37" s="27" t="str">
        <f t="shared" si="1"/>
        <v>OK</v>
      </c>
      <c r="N37" s="24"/>
      <c r="O37" s="24"/>
      <c r="P37" s="24"/>
      <c r="Q37" s="24"/>
      <c r="R37" s="26"/>
      <c r="S37" s="26"/>
      <c r="T37" s="26"/>
      <c r="U37" s="24"/>
      <c r="V37" s="24"/>
      <c r="W37" s="24"/>
      <c r="X37" s="24"/>
      <c r="Y37" s="24"/>
      <c r="Z37" s="24"/>
      <c r="AA37" s="24"/>
    </row>
    <row r="38" spans="1:27" ht="30" customHeight="1" x14ac:dyDescent="0.25">
      <c r="A38" s="68" t="s">
        <v>160</v>
      </c>
      <c r="B38" s="39">
        <v>35</v>
      </c>
      <c r="C38" s="65" t="s">
        <v>36</v>
      </c>
      <c r="D38" s="36" t="s">
        <v>30</v>
      </c>
      <c r="E38" s="43" t="s">
        <v>9</v>
      </c>
      <c r="F38" s="44" t="s">
        <v>31</v>
      </c>
      <c r="G38" s="39" t="s">
        <v>32</v>
      </c>
      <c r="H38" s="39" t="s">
        <v>9</v>
      </c>
      <c r="I38" s="39" t="s">
        <v>10</v>
      </c>
      <c r="J38" s="38">
        <v>150.13999999999999</v>
      </c>
      <c r="K38" s="29">
        <f>6</f>
        <v>6</v>
      </c>
      <c r="L38" s="28">
        <f t="shared" si="0"/>
        <v>6</v>
      </c>
      <c r="M38" s="27" t="str">
        <f t="shared" si="1"/>
        <v>OK</v>
      </c>
      <c r="N38" s="24"/>
      <c r="O38" s="24"/>
      <c r="P38" s="24"/>
      <c r="Q38" s="24"/>
      <c r="R38" s="26"/>
      <c r="S38" s="26"/>
      <c r="T38" s="26"/>
      <c r="U38" s="24"/>
      <c r="V38" s="24"/>
      <c r="W38" s="24"/>
      <c r="X38" s="24"/>
      <c r="Y38" s="24"/>
      <c r="Z38" s="24"/>
      <c r="AA38" s="24"/>
    </row>
    <row r="39" spans="1:27" ht="30" customHeight="1" x14ac:dyDescent="0.25">
      <c r="A39" s="69"/>
      <c r="B39" s="39">
        <v>36</v>
      </c>
      <c r="C39" s="66"/>
      <c r="D39" s="36" t="s">
        <v>8</v>
      </c>
      <c r="E39" s="43" t="s">
        <v>9</v>
      </c>
      <c r="F39" s="45" t="s">
        <v>31</v>
      </c>
      <c r="G39" s="39" t="s">
        <v>32</v>
      </c>
      <c r="H39" s="39" t="s">
        <v>9</v>
      </c>
      <c r="I39" s="39" t="s">
        <v>10</v>
      </c>
      <c r="J39" s="38">
        <v>1076</v>
      </c>
      <c r="K39" s="29">
        <f>73</f>
        <v>73</v>
      </c>
      <c r="L39" s="28">
        <f t="shared" si="0"/>
        <v>73</v>
      </c>
      <c r="M39" s="27" t="str">
        <f t="shared" si="1"/>
        <v>OK</v>
      </c>
      <c r="N39" s="24"/>
      <c r="O39" s="24"/>
      <c r="P39" s="24"/>
      <c r="Q39" s="24"/>
      <c r="R39" s="26"/>
      <c r="S39" s="26"/>
      <c r="T39" s="26"/>
      <c r="U39" s="24"/>
      <c r="V39" s="24"/>
      <c r="W39" s="24"/>
      <c r="X39" s="24"/>
      <c r="Y39" s="24"/>
      <c r="Z39" s="24"/>
      <c r="AA39" s="24"/>
    </row>
    <row r="40" spans="1:27" ht="30" customHeight="1" x14ac:dyDescent="0.25">
      <c r="A40" s="69"/>
      <c r="B40" s="39">
        <v>37</v>
      </c>
      <c r="C40" s="66"/>
      <c r="D40" s="36" t="s">
        <v>161</v>
      </c>
      <c r="E40" s="43" t="s">
        <v>9</v>
      </c>
      <c r="F40" s="45" t="s">
        <v>31</v>
      </c>
      <c r="G40" s="39" t="s">
        <v>32</v>
      </c>
      <c r="H40" s="39" t="s">
        <v>37</v>
      </c>
      <c r="I40" s="39" t="s">
        <v>10</v>
      </c>
      <c r="J40" s="38">
        <v>75</v>
      </c>
      <c r="K40" s="29">
        <f>16</f>
        <v>16</v>
      </c>
      <c r="L40" s="28">
        <f t="shared" si="0"/>
        <v>16</v>
      </c>
      <c r="M40" s="27" t="str">
        <f t="shared" si="1"/>
        <v>OK</v>
      </c>
      <c r="N40" s="24"/>
      <c r="O40" s="24"/>
      <c r="P40" s="24"/>
      <c r="Q40" s="24"/>
      <c r="R40" s="26"/>
      <c r="S40" s="26"/>
      <c r="T40" s="26"/>
      <c r="U40" s="24"/>
      <c r="V40" s="24"/>
      <c r="W40" s="24"/>
      <c r="X40" s="24"/>
      <c r="Y40" s="24"/>
      <c r="Z40" s="24"/>
      <c r="AA40" s="24"/>
    </row>
    <row r="41" spans="1:27" ht="30" customHeight="1" x14ac:dyDescent="0.25">
      <c r="A41" s="69"/>
      <c r="B41" s="39">
        <v>38</v>
      </c>
      <c r="C41" s="66"/>
      <c r="D41" s="36" t="s">
        <v>12</v>
      </c>
      <c r="E41" s="43" t="s">
        <v>9</v>
      </c>
      <c r="F41" s="45" t="s">
        <v>31</v>
      </c>
      <c r="G41" s="39" t="s">
        <v>32</v>
      </c>
      <c r="H41" s="39" t="s">
        <v>9</v>
      </c>
      <c r="I41" s="39" t="s">
        <v>10</v>
      </c>
      <c r="J41" s="38">
        <v>1400</v>
      </c>
      <c r="K41" s="29">
        <f>9</f>
        <v>9</v>
      </c>
      <c r="L41" s="28">
        <f t="shared" si="0"/>
        <v>9</v>
      </c>
      <c r="M41" s="27" t="str">
        <f t="shared" si="1"/>
        <v>OK</v>
      </c>
      <c r="N41" s="24"/>
      <c r="O41" s="24"/>
      <c r="P41" s="24"/>
      <c r="Q41" s="24"/>
      <c r="R41" s="26"/>
      <c r="S41" s="26"/>
      <c r="T41" s="26"/>
      <c r="U41" s="24"/>
      <c r="V41" s="24"/>
      <c r="W41" s="24"/>
      <c r="X41" s="24"/>
      <c r="Y41" s="24"/>
      <c r="Z41" s="24"/>
      <c r="AA41" s="24"/>
    </row>
    <row r="42" spans="1:27" ht="30" customHeight="1" x14ac:dyDescent="0.25">
      <c r="A42" s="69"/>
      <c r="B42" s="39">
        <v>39</v>
      </c>
      <c r="C42" s="66"/>
      <c r="D42" s="36" t="s">
        <v>13</v>
      </c>
      <c r="E42" s="43" t="s">
        <v>9</v>
      </c>
      <c r="F42" s="45" t="s">
        <v>31</v>
      </c>
      <c r="G42" s="39" t="s">
        <v>32</v>
      </c>
      <c r="H42" s="39" t="s">
        <v>37</v>
      </c>
      <c r="I42" s="39" t="s">
        <v>10</v>
      </c>
      <c r="J42" s="38">
        <v>75.5</v>
      </c>
      <c r="K42" s="29">
        <f>24</f>
        <v>24</v>
      </c>
      <c r="L42" s="28">
        <f t="shared" si="0"/>
        <v>24</v>
      </c>
      <c r="M42" s="27" t="str">
        <f t="shared" si="1"/>
        <v>OK</v>
      </c>
      <c r="N42" s="24"/>
      <c r="O42" s="24"/>
      <c r="P42" s="24"/>
      <c r="Q42" s="24"/>
      <c r="R42" s="26"/>
      <c r="S42" s="26"/>
      <c r="T42" s="26"/>
      <c r="U42" s="24"/>
      <c r="V42" s="24"/>
      <c r="W42" s="24"/>
      <c r="X42" s="24"/>
      <c r="Y42" s="24"/>
      <c r="Z42" s="24"/>
      <c r="AA42" s="24"/>
    </row>
    <row r="43" spans="1:27" ht="30" customHeight="1" x14ac:dyDescent="0.25">
      <c r="A43" s="69"/>
      <c r="B43" s="39">
        <v>40</v>
      </c>
      <c r="C43" s="66"/>
      <c r="D43" s="36" t="s">
        <v>11</v>
      </c>
      <c r="E43" s="43" t="s">
        <v>9</v>
      </c>
      <c r="F43" s="45" t="s">
        <v>31</v>
      </c>
      <c r="G43" s="39" t="s">
        <v>32</v>
      </c>
      <c r="H43" s="39" t="s">
        <v>9</v>
      </c>
      <c r="I43" s="39" t="s">
        <v>10</v>
      </c>
      <c r="J43" s="38">
        <v>1600</v>
      </c>
      <c r="K43" s="29">
        <f>55</f>
        <v>55</v>
      </c>
      <c r="L43" s="28">
        <f t="shared" si="0"/>
        <v>55</v>
      </c>
      <c r="M43" s="27" t="str">
        <f t="shared" si="1"/>
        <v>OK</v>
      </c>
      <c r="N43" s="24"/>
      <c r="O43" s="24"/>
      <c r="P43" s="24"/>
      <c r="Q43" s="24"/>
      <c r="R43" s="26"/>
      <c r="S43" s="26"/>
      <c r="T43" s="26"/>
      <c r="U43" s="24"/>
      <c r="V43" s="24"/>
      <c r="W43" s="24"/>
      <c r="X43" s="24"/>
      <c r="Y43" s="24"/>
      <c r="Z43" s="24"/>
      <c r="AA43" s="24"/>
    </row>
    <row r="44" spans="1:27" ht="30" customHeight="1" x14ac:dyDescent="0.25">
      <c r="A44" s="69"/>
      <c r="B44" s="39">
        <v>41</v>
      </c>
      <c r="C44" s="66"/>
      <c r="D44" s="36" t="s">
        <v>14</v>
      </c>
      <c r="E44" s="43" t="s">
        <v>9</v>
      </c>
      <c r="F44" s="45" t="s">
        <v>31</v>
      </c>
      <c r="G44" s="39" t="s">
        <v>32</v>
      </c>
      <c r="H44" s="39" t="s">
        <v>37</v>
      </c>
      <c r="I44" s="39" t="s">
        <v>10</v>
      </c>
      <c r="J44" s="38">
        <v>75</v>
      </c>
      <c r="K44" s="29">
        <f>8</f>
        <v>8</v>
      </c>
      <c r="L44" s="28">
        <f t="shared" si="0"/>
        <v>8</v>
      </c>
      <c r="M44" s="27" t="str">
        <f t="shared" si="1"/>
        <v>OK</v>
      </c>
      <c r="N44" s="24"/>
      <c r="O44" s="24"/>
      <c r="P44" s="24"/>
      <c r="Q44" s="24"/>
      <c r="R44" s="26"/>
      <c r="S44" s="26"/>
      <c r="T44" s="26"/>
      <c r="U44" s="24"/>
      <c r="V44" s="24"/>
      <c r="W44" s="24"/>
      <c r="X44" s="24"/>
      <c r="Y44" s="24"/>
      <c r="Z44" s="24"/>
      <c r="AA44" s="24"/>
    </row>
    <row r="45" spans="1:27" ht="30" customHeight="1" x14ac:dyDescent="0.25">
      <c r="A45" s="69"/>
      <c r="B45" s="39">
        <v>42</v>
      </c>
      <c r="C45" s="66"/>
      <c r="D45" s="36" t="s">
        <v>162</v>
      </c>
      <c r="E45" s="43" t="s">
        <v>9</v>
      </c>
      <c r="F45" s="45" t="s">
        <v>31</v>
      </c>
      <c r="G45" s="39" t="s">
        <v>32</v>
      </c>
      <c r="H45" s="39" t="s">
        <v>9</v>
      </c>
      <c r="I45" s="39" t="s">
        <v>10</v>
      </c>
      <c r="J45" s="38">
        <v>350</v>
      </c>
      <c r="K45" s="29">
        <f>30</f>
        <v>30</v>
      </c>
      <c r="L45" s="28">
        <f t="shared" si="0"/>
        <v>30</v>
      </c>
      <c r="M45" s="27" t="str">
        <f t="shared" si="1"/>
        <v>OK</v>
      </c>
      <c r="N45" s="24"/>
      <c r="O45" s="24"/>
      <c r="P45" s="24"/>
      <c r="Q45" s="24"/>
      <c r="R45" s="26"/>
      <c r="S45" s="26"/>
      <c r="T45" s="26"/>
      <c r="U45" s="24"/>
      <c r="V45" s="24"/>
      <c r="W45" s="24"/>
      <c r="X45" s="24"/>
      <c r="Y45" s="24"/>
      <c r="Z45" s="24"/>
      <c r="AA45" s="24"/>
    </row>
    <row r="46" spans="1:27" ht="30" customHeight="1" x14ac:dyDescent="0.25">
      <c r="A46" s="69"/>
      <c r="B46" s="39">
        <v>43</v>
      </c>
      <c r="C46" s="66"/>
      <c r="D46" s="36" t="s">
        <v>33</v>
      </c>
      <c r="E46" s="43" t="s">
        <v>9</v>
      </c>
      <c r="F46" s="45" t="s">
        <v>31</v>
      </c>
      <c r="G46" s="39" t="s">
        <v>32</v>
      </c>
      <c r="H46" s="39" t="s">
        <v>9</v>
      </c>
      <c r="I46" s="39" t="s">
        <v>10</v>
      </c>
      <c r="J46" s="38">
        <v>100.25</v>
      </c>
      <c r="K46" s="29">
        <f>10</f>
        <v>10</v>
      </c>
      <c r="L46" s="28">
        <f t="shared" si="0"/>
        <v>10</v>
      </c>
      <c r="M46" s="27" t="str">
        <f t="shared" si="1"/>
        <v>OK</v>
      </c>
      <c r="N46" s="24"/>
      <c r="O46" s="24"/>
      <c r="P46" s="24"/>
      <c r="Q46" s="24"/>
      <c r="R46" s="26"/>
      <c r="S46" s="26"/>
      <c r="T46" s="26"/>
      <c r="U46" s="24"/>
      <c r="V46" s="24"/>
      <c r="W46" s="24"/>
      <c r="X46" s="24"/>
      <c r="Y46" s="24"/>
      <c r="Z46" s="24"/>
      <c r="AA46" s="24"/>
    </row>
    <row r="47" spans="1:27" ht="30" customHeight="1" x14ac:dyDescent="0.25">
      <c r="A47" s="69"/>
      <c r="B47" s="39">
        <v>44</v>
      </c>
      <c r="C47" s="66"/>
      <c r="D47" s="36" t="s">
        <v>163</v>
      </c>
      <c r="E47" s="43" t="s">
        <v>9</v>
      </c>
      <c r="F47" s="44" t="s">
        <v>31</v>
      </c>
      <c r="G47" s="39" t="s">
        <v>164</v>
      </c>
      <c r="H47" s="39" t="s">
        <v>9</v>
      </c>
      <c r="I47" s="39" t="s">
        <v>10</v>
      </c>
      <c r="J47" s="38">
        <v>1424</v>
      </c>
      <c r="K47" s="29">
        <f>5</f>
        <v>5</v>
      </c>
      <c r="L47" s="28">
        <f t="shared" si="0"/>
        <v>5</v>
      </c>
      <c r="M47" s="27" t="str">
        <f t="shared" si="1"/>
        <v>OK</v>
      </c>
      <c r="N47" s="24"/>
      <c r="O47" s="24"/>
      <c r="P47" s="24"/>
      <c r="Q47" s="24"/>
      <c r="R47" s="26"/>
      <c r="S47" s="26"/>
      <c r="T47" s="26"/>
      <c r="U47" s="24"/>
      <c r="V47" s="24"/>
      <c r="W47" s="24"/>
      <c r="X47" s="24"/>
      <c r="Y47" s="24"/>
      <c r="Z47" s="24"/>
      <c r="AA47" s="24"/>
    </row>
    <row r="48" spans="1:27" ht="30" customHeight="1" x14ac:dyDescent="0.25">
      <c r="A48" s="70"/>
      <c r="B48" s="39">
        <v>45</v>
      </c>
      <c r="C48" s="67"/>
      <c r="D48" s="36" t="s">
        <v>165</v>
      </c>
      <c r="E48" s="43" t="s">
        <v>9</v>
      </c>
      <c r="F48" s="45" t="s">
        <v>31</v>
      </c>
      <c r="G48" s="39" t="s">
        <v>32</v>
      </c>
      <c r="H48" s="39" t="s">
        <v>9</v>
      </c>
      <c r="I48" s="39" t="s">
        <v>10</v>
      </c>
      <c r="J48" s="38">
        <v>2503.0100000000002</v>
      </c>
      <c r="K48" s="29">
        <f>4</f>
        <v>4</v>
      </c>
      <c r="L48" s="28">
        <f t="shared" si="0"/>
        <v>4</v>
      </c>
      <c r="M48" s="27" t="str">
        <f t="shared" si="1"/>
        <v>OK</v>
      </c>
      <c r="N48" s="24"/>
      <c r="O48" s="24"/>
      <c r="P48" s="24"/>
      <c r="Q48" s="24"/>
      <c r="R48" s="26"/>
      <c r="S48" s="26"/>
      <c r="T48" s="26"/>
      <c r="U48" s="24"/>
      <c r="V48" s="24"/>
      <c r="W48" s="24"/>
      <c r="X48" s="24"/>
      <c r="Y48" s="24"/>
      <c r="Z48" s="24"/>
      <c r="AA48" s="24"/>
    </row>
    <row r="49" spans="1:27" ht="30" customHeight="1" x14ac:dyDescent="0.25">
      <c r="A49" s="78" t="s">
        <v>166</v>
      </c>
      <c r="B49" s="46">
        <v>46</v>
      </c>
      <c r="C49" s="75" t="s">
        <v>36</v>
      </c>
      <c r="D49" s="48" t="s">
        <v>30</v>
      </c>
      <c r="E49" s="50" t="s">
        <v>9</v>
      </c>
      <c r="F49" s="52" t="s">
        <v>31</v>
      </c>
      <c r="G49" s="46" t="s">
        <v>32</v>
      </c>
      <c r="H49" s="46" t="s">
        <v>9</v>
      </c>
      <c r="I49" s="46" t="s">
        <v>10</v>
      </c>
      <c r="J49" s="49">
        <v>80</v>
      </c>
      <c r="K49" s="29">
        <f>0</f>
        <v>0</v>
      </c>
      <c r="L49" s="28">
        <f t="shared" si="0"/>
        <v>0</v>
      </c>
      <c r="M49" s="27" t="str">
        <f t="shared" si="1"/>
        <v>OK</v>
      </c>
      <c r="N49" s="24"/>
      <c r="O49" s="24"/>
      <c r="P49" s="24"/>
      <c r="Q49" s="24"/>
      <c r="R49" s="26"/>
      <c r="S49" s="26"/>
      <c r="T49" s="26"/>
      <c r="U49" s="24"/>
      <c r="V49" s="24"/>
      <c r="W49" s="24"/>
      <c r="X49" s="24"/>
      <c r="Y49" s="24"/>
      <c r="Z49" s="24"/>
      <c r="AA49" s="24"/>
    </row>
    <row r="50" spans="1:27" ht="30" customHeight="1" x14ac:dyDescent="0.25">
      <c r="A50" s="79"/>
      <c r="B50" s="46">
        <v>47</v>
      </c>
      <c r="C50" s="76"/>
      <c r="D50" s="48" t="s">
        <v>8</v>
      </c>
      <c r="E50" s="50" t="s">
        <v>9</v>
      </c>
      <c r="F50" s="52" t="s">
        <v>31</v>
      </c>
      <c r="G50" s="46" t="s">
        <v>32</v>
      </c>
      <c r="H50" s="46" t="s">
        <v>9</v>
      </c>
      <c r="I50" s="46" t="s">
        <v>10</v>
      </c>
      <c r="J50" s="49">
        <v>550</v>
      </c>
      <c r="K50" s="29">
        <f>0</f>
        <v>0</v>
      </c>
      <c r="L50" s="28">
        <f t="shared" si="0"/>
        <v>0</v>
      </c>
      <c r="M50" s="27" t="str">
        <f t="shared" si="1"/>
        <v>OK</v>
      </c>
      <c r="N50" s="24"/>
      <c r="O50" s="24"/>
      <c r="P50" s="24"/>
      <c r="Q50" s="24"/>
      <c r="R50" s="26"/>
      <c r="S50" s="26"/>
      <c r="T50" s="26"/>
      <c r="U50" s="24"/>
      <c r="V50" s="24"/>
      <c r="W50" s="24"/>
      <c r="X50" s="24"/>
      <c r="Y50" s="24"/>
      <c r="Z50" s="24"/>
      <c r="AA50" s="24"/>
    </row>
    <row r="51" spans="1:27" ht="30" customHeight="1" x14ac:dyDescent="0.25">
      <c r="A51" s="79"/>
      <c r="B51" s="46">
        <v>48</v>
      </c>
      <c r="C51" s="76"/>
      <c r="D51" s="48" t="s">
        <v>11</v>
      </c>
      <c r="E51" s="50" t="s">
        <v>9</v>
      </c>
      <c r="F51" s="52" t="s">
        <v>31</v>
      </c>
      <c r="G51" s="46" t="s">
        <v>32</v>
      </c>
      <c r="H51" s="46" t="s">
        <v>9</v>
      </c>
      <c r="I51" s="46" t="s">
        <v>10</v>
      </c>
      <c r="J51" s="49">
        <v>850</v>
      </c>
      <c r="K51" s="29">
        <f>0</f>
        <v>0</v>
      </c>
      <c r="L51" s="28">
        <f t="shared" si="0"/>
        <v>0</v>
      </c>
      <c r="M51" s="27" t="str">
        <f t="shared" si="1"/>
        <v>OK</v>
      </c>
      <c r="N51" s="24"/>
      <c r="O51" s="24"/>
      <c r="P51" s="24"/>
      <c r="Q51" s="24"/>
      <c r="R51" s="26"/>
      <c r="S51" s="26"/>
      <c r="T51" s="26"/>
      <c r="U51" s="24"/>
      <c r="V51" s="24"/>
      <c r="W51" s="24"/>
      <c r="X51" s="24"/>
      <c r="Y51" s="24"/>
      <c r="Z51" s="24"/>
      <c r="AA51" s="24"/>
    </row>
    <row r="52" spans="1:27" ht="30" customHeight="1" x14ac:dyDescent="0.25">
      <c r="A52" s="79"/>
      <c r="B52" s="46">
        <v>49</v>
      </c>
      <c r="C52" s="76"/>
      <c r="D52" s="48" t="s">
        <v>12</v>
      </c>
      <c r="E52" s="50" t="s">
        <v>9</v>
      </c>
      <c r="F52" s="52" t="s">
        <v>31</v>
      </c>
      <c r="G52" s="46" t="s">
        <v>32</v>
      </c>
      <c r="H52" s="46" t="s">
        <v>9</v>
      </c>
      <c r="I52" s="46" t="s">
        <v>10</v>
      </c>
      <c r="J52" s="49">
        <v>800</v>
      </c>
      <c r="K52" s="29">
        <f>0</f>
        <v>0</v>
      </c>
      <c r="L52" s="28">
        <f t="shared" si="0"/>
        <v>0</v>
      </c>
      <c r="M52" s="27" t="str">
        <f t="shared" si="1"/>
        <v>OK</v>
      </c>
      <c r="N52" s="24"/>
      <c r="O52" s="24"/>
      <c r="P52" s="24"/>
      <c r="Q52" s="24"/>
      <c r="R52" s="26"/>
      <c r="S52" s="26"/>
      <c r="T52" s="26"/>
      <c r="U52" s="24"/>
      <c r="V52" s="24"/>
      <c r="W52" s="24"/>
      <c r="X52" s="24"/>
      <c r="Y52" s="24"/>
      <c r="Z52" s="24"/>
      <c r="AA52" s="24"/>
    </row>
    <row r="53" spans="1:27" ht="30" customHeight="1" x14ac:dyDescent="0.25">
      <c r="A53" s="79"/>
      <c r="B53" s="46">
        <v>50</v>
      </c>
      <c r="C53" s="76"/>
      <c r="D53" s="48" t="s">
        <v>13</v>
      </c>
      <c r="E53" s="50" t="s">
        <v>9</v>
      </c>
      <c r="F53" s="52" t="s">
        <v>31</v>
      </c>
      <c r="G53" s="46" t="s">
        <v>32</v>
      </c>
      <c r="H53" s="46" t="s">
        <v>37</v>
      </c>
      <c r="I53" s="46" t="s">
        <v>10</v>
      </c>
      <c r="J53" s="49">
        <v>50</v>
      </c>
      <c r="K53" s="29">
        <f>0</f>
        <v>0</v>
      </c>
      <c r="L53" s="28">
        <f t="shared" si="0"/>
        <v>0</v>
      </c>
      <c r="M53" s="27" t="str">
        <f t="shared" si="1"/>
        <v>OK</v>
      </c>
      <c r="N53" s="24"/>
      <c r="O53" s="24"/>
      <c r="P53" s="24"/>
      <c r="Q53" s="24"/>
      <c r="R53" s="26"/>
      <c r="S53" s="26"/>
      <c r="T53" s="26"/>
      <c r="U53" s="24"/>
      <c r="V53" s="24"/>
      <c r="W53" s="24"/>
      <c r="X53" s="24"/>
      <c r="Y53" s="24"/>
      <c r="Z53" s="24"/>
      <c r="AA53" s="24"/>
    </row>
    <row r="54" spans="1:27" ht="30" customHeight="1" x14ac:dyDescent="0.25">
      <c r="A54" s="79"/>
      <c r="B54" s="46">
        <v>51</v>
      </c>
      <c r="C54" s="76"/>
      <c r="D54" s="48" t="s">
        <v>161</v>
      </c>
      <c r="E54" s="50" t="s">
        <v>9</v>
      </c>
      <c r="F54" s="52" t="s">
        <v>31</v>
      </c>
      <c r="G54" s="46" t="s">
        <v>32</v>
      </c>
      <c r="H54" s="46" t="s">
        <v>37</v>
      </c>
      <c r="I54" s="46" t="s">
        <v>10</v>
      </c>
      <c r="J54" s="49">
        <v>50</v>
      </c>
      <c r="K54" s="29">
        <f>0</f>
        <v>0</v>
      </c>
      <c r="L54" s="28">
        <f t="shared" si="0"/>
        <v>0</v>
      </c>
      <c r="M54" s="27" t="str">
        <f t="shared" si="1"/>
        <v>OK</v>
      </c>
      <c r="N54" s="24"/>
      <c r="O54" s="24"/>
      <c r="P54" s="24"/>
      <c r="Q54" s="24"/>
      <c r="R54" s="26"/>
      <c r="S54" s="26"/>
      <c r="T54" s="26"/>
      <c r="U54" s="24"/>
      <c r="V54" s="24"/>
      <c r="W54" s="24"/>
      <c r="X54" s="24"/>
      <c r="Y54" s="24"/>
      <c r="Z54" s="24"/>
      <c r="AA54" s="24"/>
    </row>
    <row r="55" spans="1:27" ht="30" customHeight="1" x14ac:dyDescent="0.25">
      <c r="A55" s="79"/>
      <c r="B55" s="46">
        <v>52</v>
      </c>
      <c r="C55" s="76"/>
      <c r="D55" s="48" t="s">
        <v>14</v>
      </c>
      <c r="E55" s="50" t="s">
        <v>9</v>
      </c>
      <c r="F55" s="52" t="s">
        <v>31</v>
      </c>
      <c r="G55" s="46" t="s">
        <v>32</v>
      </c>
      <c r="H55" s="46" t="s">
        <v>37</v>
      </c>
      <c r="I55" s="46" t="s">
        <v>10</v>
      </c>
      <c r="J55" s="49">
        <v>50</v>
      </c>
      <c r="K55" s="29">
        <f>0</f>
        <v>0</v>
      </c>
      <c r="L55" s="28">
        <f t="shared" si="0"/>
        <v>0</v>
      </c>
      <c r="M55" s="27" t="str">
        <f t="shared" si="1"/>
        <v>OK</v>
      </c>
      <c r="N55" s="24"/>
      <c r="O55" s="24"/>
      <c r="P55" s="24"/>
      <c r="Q55" s="24"/>
      <c r="R55" s="26"/>
      <c r="S55" s="26"/>
      <c r="T55" s="26"/>
      <c r="U55" s="24"/>
      <c r="V55" s="24"/>
      <c r="W55" s="24"/>
      <c r="X55" s="24"/>
      <c r="Y55" s="24"/>
      <c r="Z55" s="24"/>
      <c r="AA55" s="24"/>
    </row>
    <row r="56" spans="1:27" ht="30" customHeight="1" x14ac:dyDescent="0.25">
      <c r="A56" s="79"/>
      <c r="B56" s="46">
        <v>53</v>
      </c>
      <c r="C56" s="76"/>
      <c r="D56" s="48" t="s">
        <v>162</v>
      </c>
      <c r="E56" s="50" t="s">
        <v>9</v>
      </c>
      <c r="F56" s="52" t="s">
        <v>31</v>
      </c>
      <c r="G56" s="46" t="s">
        <v>32</v>
      </c>
      <c r="H56" s="46" t="s">
        <v>9</v>
      </c>
      <c r="I56" s="46" t="s">
        <v>10</v>
      </c>
      <c r="J56" s="49">
        <v>50</v>
      </c>
      <c r="K56" s="29">
        <f>0</f>
        <v>0</v>
      </c>
      <c r="L56" s="28">
        <f t="shared" si="0"/>
        <v>0</v>
      </c>
      <c r="M56" s="27" t="str">
        <f t="shared" si="1"/>
        <v>OK</v>
      </c>
      <c r="N56" s="24"/>
      <c r="O56" s="24"/>
      <c r="P56" s="24"/>
      <c r="Q56" s="24"/>
      <c r="R56" s="26"/>
      <c r="S56" s="26"/>
      <c r="T56" s="26"/>
      <c r="U56" s="24"/>
      <c r="V56" s="24"/>
      <c r="W56" s="24"/>
      <c r="X56" s="24"/>
      <c r="Y56" s="24"/>
      <c r="Z56" s="24"/>
      <c r="AA56" s="24"/>
    </row>
    <row r="57" spans="1:27" ht="30" customHeight="1" x14ac:dyDescent="0.25">
      <c r="A57" s="79"/>
      <c r="B57" s="46">
        <v>54</v>
      </c>
      <c r="C57" s="76"/>
      <c r="D57" s="48" t="s">
        <v>33</v>
      </c>
      <c r="E57" s="50" t="s">
        <v>9</v>
      </c>
      <c r="F57" s="52" t="s">
        <v>31</v>
      </c>
      <c r="G57" s="46" t="s">
        <v>32</v>
      </c>
      <c r="H57" s="46" t="s">
        <v>9</v>
      </c>
      <c r="I57" s="46" t="s">
        <v>10</v>
      </c>
      <c r="J57" s="49">
        <v>80</v>
      </c>
      <c r="K57" s="29">
        <f>0</f>
        <v>0</v>
      </c>
      <c r="L57" s="28">
        <f t="shared" si="0"/>
        <v>0</v>
      </c>
      <c r="M57" s="27" t="str">
        <f t="shared" si="1"/>
        <v>OK</v>
      </c>
      <c r="N57" s="24"/>
      <c r="O57" s="24"/>
      <c r="P57" s="24"/>
      <c r="Q57" s="24"/>
      <c r="R57" s="26"/>
      <c r="S57" s="26"/>
      <c r="T57" s="26"/>
      <c r="U57" s="24"/>
      <c r="V57" s="24"/>
      <c r="W57" s="24"/>
      <c r="X57" s="24"/>
      <c r="Y57" s="24"/>
      <c r="Z57" s="24"/>
      <c r="AA57" s="24"/>
    </row>
    <row r="58" spans="1:27" ht="30" customHeight="1" x14ac:dyDescent="0.25">
      <c r="A58" s="79"/>
      <c r="B58" s="46">
        <v>55</v>
      </c>
      <c r="C58" s="76"/>
      <c r="D58" s="48" t="s">
        <v>167</v>
      </c>
      <c r="E58" s="50" t="s">
        <v>9</v>
      </c>
      <c r="F58" s="52" t="s">
        <v>31</v>
      </c>
      <c r="G58" s="46" t="s">
        <v>164</v>
      </c>
      <c r="H58" s="46" t="s">
        <v>9</v>
      </c>
      <c r="I58" s="46" t="s">
        <v>10</v>
      </c>
      <c r="J58" s="49">
        <v>1114</v>
      </c>
      <c r="K58" s="29">
        <f>0</f>
        <v>0</v>
      </c>
      <c r="L58" s="28">
        <f t="shared" si="0"/>
        <v>0</v>
      </c>
      <c r="M58" s="27" t="str">
        <f t="shared" si="1"/>
        <v>OK</v>
      </c>
      <c r="N58" s="24"/>
      <c r="O58" s="24"/>
      <c r="P58" s="24"/>
      <c r="Q58" s="24"/>
      <c r="R58" s="26"/>
      <c r="S58" s="26"/>
      <c r="T58" s="26"/>
      <c r="U58" s="24"/>
      <c r="V58" s="24"/>
      <c r="W58" s="24"/>
      <c r="X58" s="24"/>
      <c r="Y58" s="24"/>
      <c r="Z58" s="24"/>
      <c r="AA58" s="24"/>
    </row>
    <row r="59" spans="1:27" ht="30" customHeight="1" x14ac:dyDescent="0.25">
      <c r="A59" s="80"/>
      <c r="B59" s="46">
        <v>56</v>
      </c>
      <c r="C59" s="77"/>
      <c r="D59" s="48" t="s">
        <v>165</v>
      </c>
      <c r="E59" s="50" t="s">
        <v>9</v>
      </c>
      <c r="F59" s="52" t="s">
        <v>31</v>
      </c>
      <c r="G59" s="46" t="s">
        <v>32</v>
      </c>
      <c r="H59" s="46" t="s">
        <v>9</v>
      </c>
      <c r="I59" s="46" t="s">
        <v>10</v>
      </c>
      <c r="J59" s="49">
        <v>2000</v>
      </c>
      <c r="K59" s="29">
        <f>0</f>
        <v>0</v>
      </c>
      <c r="L59" s="28">
        <f t="shared" si="0"/>
        <v>0</v>
      </c>
      <c r="M59" s="27" t="str">
        <f t="shared" si="1"/>
        <v>OK</v>
      </c>
      <c r="N59" s="24"/>
      <c r="O59" s="24"/>
      <c r="P59" s="24"/>
      <c r="Q59" s="24"/>
      <c r="R59" s="26"/>
      <c r="S59" s="26"/>
      <c r="T59" s="26"/>
      <c r="U59" s="24"/>
      <c r="V59" s="24"/>
      <c r="W59" s="24"/>
      <c r="X59" s="24"/>
      <c r="Y59" s="24"/>
      <c r="Z59" s="24"/>
      <c r="AA59" s="24"/>
    </row>
    <row r="60" spans="1:27" ht="30" customHeight="1" x14ac:dyDescent="0.25">
      <c r="A60" s="68" t="s">
        <v>168</v>
      </c>
      <c r="B60" s="39">
        <v>57</v>
      </c>
      <c r="C60" s="65" t="s">
        <v>36</v>
      </c>
      <c r="D60" s="36" t="s">
        <v>30</v>
      </c>
      <c r="E60" s="43" t="s">
        <v>9</v>
      </c>
      <c r="F60" s="45" t="s">
        <v>31</v>
      </c>
      <c r="G60" s="39" t="s">
        <v>32</v>
      </c>
      <c r="H60" s="39" t="s">
        <v>9</v>
      </c>
      <c r="I60" s="39" t="s">
        <v>10</v>
      </c>
      <c r="J60" s="38">
        <v>250.5</v>
      </c>
      <c r="K60" s="29">
        <f>0</f>
        <v>0</v>
      </c>
      <c r="L60" s="28">
        <f t="shared" si="0"/>
        <v>0</v>
      </c>
      <c r="M60" s="27" t="str">
        <f t="shared" si="1"/>
        <v>OK</v>
      </c>
      <c r="N60" s="24"/>
      <c r="O60" s="24"/>
      <c r="P60" s="24"/>
      <c r="Q60" s="24"/>
      <c r="R60" s="26"/>
      <c r="S60" s="26"/>
      <c r="T60" s="26"/>
      <c r="U60" s="24"/>
      <c r="V60" s="24"/>
      <c r="W60" s="24"/>
      <c r="X60" s="24"/>
      <c r="Y60" s="24"/>
      <c r="Z60" s="24"/>
      <c r="AA60" s="24"/>
    </row>
    <row r="61" spans="1:27" ht="30" customHeight="1" x14ac:dyDescent="0.25">
      <c r="A61" s="69"/>
      <c r="B61" s="39">
        <v>58</v>
      </c>
      <c r="C61" s="66"/>
      <c r="D61" s="36" t="s">
        <v>8</v>
      </c>
      <c r="E61" s="43" t="s">
        <v>9</v>
      </c>
      <c r="F61" s="45" t="s">
        <v>31</v>
      </c>
      <c r="G61" s="39" t="s">
        <v>32</v>
      </c>
      <c r="H61" s="39" t="s">
        <v>9</v>
      </c>
      <c r="I61" s="39" t="s">
        <v>10</v>
      </c>
      <c r="J61" s="38">
        <v>1000</v>
      </c>
      <c r="K61" s="29">
        <f>0</f>
        <v>0</v>
      </c>
      <c r="L61" s="28">
        <f t="shared" si="0"/>
        <v>0</v>
      </c>
      <c r="M61" s="27" t="str">
        <f t="shared" si="1"/>
        <v>OK</v>
      </c>
      <c r="N61" s="24"/>
      <c r="O61" s="24"/>
      <c r="P61" s="24"/>
      <c r="Q61" s="24"/>
      <c r="R61" s="26"/>
      <c r="S61" s="26"/>
      <c r="T61" s="26"/>
      <c r="U61" s="24"/>
      <c r="V61" s="24"/>
      <c r="W61" s="24"/>
      <c r="X61" s="24"/>
      <c r="Y61" s="24"/>
      <c r="Z61" s="24"/>
      <c r="AA61" s="24"/>
    </row>
    <row r="62" spans="1:27" ht="30" customHeight="1" x14ac:dyDescent="0.25">
      <c r="A62" s="69"/>
      <c r="B62" s="39">
        <v>59</v>
      </c>
      <c r="C62" s="66"/>
      <c r="D62" s="36" t="s">
        <v>11</v>
      </c>
      <c r="E62" s="43" t="s">
        <v>9</v>
      </c>
      <c r="F62" s="45" t="s">
        <v>31</v>
      </c>
      <c r="G62" s="39" t="s">
        <v>32</v>
      </c>
      <c r="H62" s="39" t="s">
        <v>9</v>
      </c>
      <c r="I62" s="39" t="s">
        <v>10</v>
      </c>
      <c r="J62" s="38">
        <v>1500</v>
      </c>
      <c r="K62" s="29">
        <f>0</f>
        <v>0</v>
      </c>
      <c r="L62" s="28">
        <f t="shared" si="0"/>
        <v>0</v>
      </c>
      <c r="M62" s="27" t="str">
        <f t="shared" si="1"/>
        <v>OK</v>
      </c>
      <c r="N62" s="24"/>
      <c r="O62" s="24"/>
      <c r="P62" s="24"/>
      <c r="Q62" s="24"/>
      <c r="R62" s="26"/>
      <c r="S62" s="26"/>
      <c r="T62" s="26"/>
      <c r="U62" s="24"/>
      <c r="V62" s="24"/>
      <c r="W62" s="24"/>
      <c r="X62" s="24"/>
      <c r="Y62" s="24"/>
      <c r="Z62" s="24"/>
      <c r="AA62" s="24"/>
    </row>
    <row r="63" spans="1:27" ht="30" customHeight="1" x14ac:dyDescent="0.25">
      <c r="A63" s="69"/>
      <c r="B63" s="39">
        <v>60</v>
      </c>
      <c r="C63" s="66"/>
      <c r="D63" s="36" t="s">
        <v>12</v>
      </c>
      <c r="E63" s="43" t="s">
        <v>9</v>
      </c>
      <c r="F63" s="45" t="s">
        <v>31</v>
      </c>
      <c r="G63" s="39" t="s">
        <v>32</v>
      </c>
      <c r="H63" s="39" t="s">
        <v>9</v>
      </c>
      <c r="I63" s="39" t="s">
        <v>10</v>
      </c>
      <c r="J63" s="38">
        <v>1731</v>
      </c>
      <c r="K63" s="29">
        <f>0</f>
        <v>0</v>
      </c>
      <c r="L63" s="28">
        <f t="shared" si="0"/>
        <v>0</v>
      </c>
      <c r="M63" s="27" t="str">
        <f t="shared" si="1"/>
        <v>OK</v>
      </c>
      <c r="N63" s="24"/>
      <c r="O63" s="24"/>
      <c r="P63" s="24"/>
      <c r="Q63" s="24"/>
      <c r="R63" s="26"/>
      <c r="S63" s="26"/>
      <c r="T63" s="26"/>
      <c r="U63" s="24"/>
      <c r="V63" s="24"/>
      <c r="W63" s="24"/>
      <c r="X63" s="24"/>
      <c r="Y63" s="24"/>
      <c r="Z63" s="24"/>
      <c r="AA63" s="24"/>
    </row>
    <row r="64" spans="1:27" ht="30" customHeight="1" x14ac:dyDescent="0.25">
      <c r="A64" s="69"/>
      <c r="B64" s="39">
        <v>61</v>
      </c>
      <c r="C64" s="66"/>
      <c r="D64" s="36" t="s">
        <v>13</v>
      </c>
      <c r="E64" s="43" t="s">
        <v>9</v>
      </c>
      <c r="F64" s="45" t="s">
        <v>31</v>
      </c>
      <c r="G64" s="39" t="s">
        <v>32</v>
      </c>
      <c r="H64" s="39" t="s">
        <v>37</v>
      </c>
      <c r="I64" s="39" t="s">
        <v>10</v>
      </c>
      <c r="J64" s="38">
        <v>160</v>
      </c>
      <c r="K64" s="29">
        <f>0</f>
        <v>0</v>
      </c>
      <c r="L64" s="28">
        <f t="shared" si="0"/>
        <v>0</v>
      </c>
      <c r="M64" s="27" t="str">
        <f t="shared" si="1"/>
        <v>OK</v>
      </c>
      <c r="N64" s="24"/>
      <c r="O64" s="24"/>
      <c r="P64" s="24"/>
      <c r="Q64" s="24"/>
      <c r="R64" s="26"/>
      <c r="S64" s="26"/>
      <c r="T64" s="26"/>
      <c r="U64" s="24"/>
      <c r="V64" s="24"/>
      <c r="W64" s="24"/>
      <c r="X64" s="24"/>
      <c r="Y64" s="24"/>
      <c r="Z64" s="24"/>
      <c r="AA64" s="24"/>
    </row>
    <row r="65" spans="1:27" ht="30" customHeight="1" x14ac:dyDescent="0.25">
      <c r="A65" s="69"/>
      <c r="B65" s="39">
        <v>62</v>
      </c>
      <c r="C65" s="66"/>
      <c r="D65" s="36" t="s">
        <v>161</v>
      </c>
      <c r="E65" s="43" t="s">
        <v>9</v>
      </c>
      <c r="F65" s="45" t="s">
        <v>31</v>
      </c>
      <c r="G65" s="39" t="s">
        <v>32</v>
      </c>
      <c r="H65" s="39" t="s">
        <v>37</v>
      </c>
      <c r="I65" s="39" t="s">
        <v>10</v>
      </c>
      <c r="J65" s="38">
        <v>135</v>
      </c>
      <c r="K65" s="29">
        <f>0</f>
        <v>0</v>
      </c>
      <c r="L65" s="28">
        <f t="shared" si="0"/>
        <v>0</v>
      </c>
      <c r="M65" s="27" t="str">
        <f t="shared" si="1"/>
        <v>OK</v>
      </c>
      <c r="N65" s="24"/>
      <c r="O65" s="24"/>
      <c r="P65" s="24"/>
      <c r="Q65" s="24"/>
      <c r="R65" s="26"/>
      <c r="S65" s="26"/>
      <c r="T65" s="26"/>
      <c r="U65" s="24"/>
      <c r="V65" s="24"/>
      <c r="W65" s="24"/>
      <c r="X65" s="24"/>
      <c r="Y65" s="24"/>
      <c r="Z65" s="24"/>
      <c r="AA65" s="24"/>
    </row>
    <row r="66" spans="1:27" ht="30" customHeight="1" x14ac:dyDescent="0.25">
      <c r="A66" s="69"/>
      <c r="B66" s="39">
        <v>63</v>
      </c>
      <c r="C66" s="66"/>
      <c r="D66" s="36" t="s">
        <v>14</v>
      </c>
      <c r="E66" s="43" t="s">
        <v>9</v>
      </c>
      <c r="F66" s="45" t="s">
        <v>31</v>
      </c>
      <c r="G66" s="39" t="s">
        <v>32</v>
      </c>
      <c r="H66" s="39" t="s">
        <v>37</v>
      </c>
      <c r="I66" s="39" t="s">
        <v>10</v>
      </c>
      <c r="J66" s="38">
        <v>135</v>
      </c>
      <c r="K66" s="29">
        <f>0</f>
        <v>0</v>
      </c>
      <c r="L66" s="28">
        <f t="shared" si="0"/>
        <v>0</v>
      </c>
      <c r="M66" s="27" t="str">
        <f t="shared" si="1"/>
        <v>OK</v>
      </c>
      <c r="N66" s="24"/>
      <c r="O66" s="24"/>
      <c r="P66" s="24"/>
      <c r="Q66" s="24"/>
      <c r="R66" s="26"/>
      <c r="S66" s="26"/>
      <c r="T66" s="26"/>
      <c r="U66" s="24"/>
      <c r="V66" s="24"/>
      <c r="W66" s="24"/>
      <c r="X66" s="24"/>
      <c r="Y66" s="24"/>
      <c r="Z66" s="24"/>
      <c r="AA66" s="24"/>
    </row>
    <row r="67" spans="1:27" ht="30" customHeight="1" x14ac:dyDescent="0.25">
      <c r="A67" s="69"/>
      <c r="B67" s="39">
        <v>64</v>
      </c>
      <c r="C67" s="66"/>
      <c r="D67" s="36" t="s">
        <v>162</v>
      </c>
      <c r="E67" s="43" t="s">
        <v>9</v>
      </c>
      <c r="F67" s="45" t="s">
        <v>31</v>
      </c>
      <c r="G67" s="39" t="s">
        <v>32</v>
      </c>
      <c r="H67" s="39" t="s">
        <v>9</v>
      </c>
      <c r="I67" s="39" t="s">
        <v>10</v>
      </c>
      <c r="J67" s="38">
        <v>365</v>
      </c>
      <c r="K67" s="29">
        <f>0</f>
        <v>0</v>
      </c>
      <c r="L67" s="28">
        <f t="shared" si="0"/>
        <v>0</v>
      </c>
      <c r="M67" s="27" t="str">
        <f t="shared" si="1"/>
        <v>OK</v>
      </c>
      <c r="N67" s="24"/>
      <c r="O67" s="24"/>
      <c r="P67" s="24"/>
      <c r="Q67" s="24"/>
      <c r="R67" s="26"/>
      <c r="S67" s="26"/>
      <c r="T67" s="26"/>
      <c r="U67" s="24"/>
      <c r="V67" s="24"/>
      <c r="W67" s="24"/>
      <c r="X67" s="24"/>
      <c r="Y67" s="24"/>
      <c r="Z67" s="24"/>
      <c r="AA67" s="24"/>
    </row>
    <row r="68" spans="1:27" ht="30" customHeight="1" x14ac:dyDescent="0.25">
      <c r="A68" s="70"/>
      <c r="B68" s="39">
        <v>65</v>
      </c>
      <c r="C68" s="67"/>
      <c r="D68" s="36" t="s">
        <v>33</v>
      </c>
      <c r="E68" s="43" t="s">
        <v>9</v>
      </c>
      <c r="F68" s="45" t="s">
        <v>31</v>
      </c>
      <c r="G68" s="39" t="s">
        <v>32</v>
      </c>
      <c r="H68" s="39" t="s">
        <v>9</v>
      </c>
      <c r="I68" s="39" t="s">
        <v>10</v>
      </c>
      <c r="J68" s="38">
        <v>100</v>
      </c>
      <c r="K68" s="29">
        <f>0</f>
        <v>0</v>
      </c>
      <c r="L68" s="28">
        <f t="shared" si="0"/>
        <v>0</v>
      </c>
      <c r="M68" s="27" t="str">
        <f t="shared" si="1"/>
        <v>OK</v>
      </c>
      <c r="N68" s="24"/>
      <c r="O68" s="24"/>
      <c r="P68" s="24"/>
      <c r="Q68" s="24"/>
      <c r="R68" s="26"/>
      <c r="S68" s="26"/>
      <c r="T68" s="26"/>
      <c r="U68" s="24"/>
      <c r="V68" s="24"/>
      <c r="W68" s="24"/>
      <c r="X68" s="24"/>
      <c r="Y68" s="24"/>
      <c r="Z68" s="24"/>
      <c r="AA68" s="24"/>
    </row>
    <row r="69" spans="1:27" ht="30" customHeight="1" x14ac:dyDescent="0.25">
      <c r="A69" s="78" t="s">
        <v>169</v>
      </c>
      <c r="B69" s="46">
        <v>66</v>
      </c>
      <c r="C69" s="75" t="s">
        <v>97</v>
      </c>
      <c r="D69" s="48" t="s">
        <v>30</v>
      </c>
      <c r="E69" s="50" t="s">
        <v>9</v>
      </c>
      <c r="F69" s="52" t="s">
        <v>31</v>
      </c>
      <c r="G69" s="46" t="s">
        <v>32</v>
      </c>
      <c r="H69" s="46" t="s">
        <v>9</v>
      </c>
      <c r="I69" s="46" t="s">
        <v>10</v>
      </c>
      <c r="J69" s="49">
        <v>140</v>
      </c>
      <c r="K69" s="29">
        <f>0</f>
        <v>0</v>
      </c>
      <c r="L69" s="28">
        <f t="shared" ref="L69:L81" si="2">K69-SUM(N69:AA69)</f>
        <v>0</v>
      </c>
      <c r="M69" s="27" t="str">
        <f t="shared" ref="M69:M81" si="3">IF(L69&lt;0,"ATENÇÃO","OK")</f>
        <v>OK</v>
      </c>
      <c r="N69" s="24"/>
      <c r="O69" s="24"/>
      <c r="P69" s="24"/>
      <c r="Q69" s="24"/>
      <c r="R69" s="26"/>
      <c r="S69" s="26"/>
      <c r="T69" s="26"/>
      <c r="U69" s="24"/>
      <c r="V69" s="24"/>
      <c r="W69" s="24"/>
      <c r="X69" s="24"/>
      <c r="Y69" s="24"/>
      <c r="Z69" s="24"/>
      <c r="AA69" s="24"/>
    </row>
    <row r="70" spans="1:27" ht="30" customHeight="1" x14ac:dyDescent="0.25">
      <c r="A70" s="79"/>
      <c r="B70" s="46">
        <v>67</v>
      </c>
      <c r="C70" s="76"/>
      <c r="D70" s="48" t="s">
        <v>8</v>
      </c>
      <c r="E70" s="50" t="s">
        <v>9</v>
      </c>
      <c r="F70" s="52" t="s">
        <v>31</v>
      </c>
      <c r="G70" s="46" t="s">
        <v>32</v>
      </c>
      <c r="H70" s="46" t="s">
        <v>9</v>
      </c>
      <c r="I70" s="46" t="s">
        <v>10</v>
      </c>
      <c r="J70" s="49">
        <v>530</v>
      </c>
      <c r="K70" s="29">
        <f>0</f>
        <v>0</v>
      </c>
      <c r="L70" s="28">
        <f t="shared" si="2"/>
        <v>0</v>
      </c>
      <c r="M70" s="27" t="str">
        <f t="shared" si="3"/>
        <v>OK</v>
      </c>
      <c r="N70" s="24"/>
      <c r="O70" s="24"/>
      <c r="P70" s="24"/>
      <c r="Q70" s="24"/>
      <c r="R70" s="26"/>
      <c r="S70" s="26"/>
      <c r="T70" s="26"/>
      <c r="U70" s="24"/>
      <c r="V70" s="24"/>
      <c r="W70" s="24"/>
      <c r="X70" s="24"/>
      <c r="Y70" s="24"/>
      <c r="Z70" s="24"/>
      <c r="AA70" s="24"/>
    </row>
    <row r="71" spans="1:27" ht="30" customHeight="1" x14ac:dyDescent="0.25">
      <c r="A71" s="79"/>
      <c r="B71" s="46">
        <v>68</v>
      </c>
      <c r="C71" s="76"/>
      <c r="D71" s="48" t="s">
        <v>11</v>
      </c>
      <c r="E71" s="50" t="s">
        <v>9</v>
      </c>
      <c r="F71" s="52" t="s">
        <v>31</v>
      </c>
      <c r="G71" s="46" t="s">
        <v>32</v>
      </c>
      <c r="H71" s="46" t="s">
        <v>9</v>
      </c>
      <c r="I71" s="46" t="s">
        <v>10</v>
      </c>
      <c r="J71" s="49">
        <v>660</v>
      </c>
      <c r="K71" s="29">
        <f>0</f>
        <v>0</v>
      </c>
      <c r="L71" s="28">
        <f t="shared" si="2"/>
        <v>0</v>
      </c>
      <c r="M71" s="27" t="str">
        <f t="shared" si="3"/>
        <v>OK</v>
      </c>
      <c r="N71" s="24"/>
      <c r="O71" s="24"/>
      <c r="P71" s="24"/>
      <c r="Q71" s="24"/>
      <c r="R71" s="26"/>
      <c r="S71" s="26"/>
      <c r="T71" s="26"/>
      <c r="U71" s="24"/>
      <c r="V71" s="24"/>
      <c r="W71" s="24"/>
      <c r="X71" s="24"/>
      <c r="Y71" s="24"/>
      <c r="Z71" s="24"/>
      <c r="AA71" s="24"/>
    </row>
    <row r="72" spans="1:27" ht="30" customHeight="1" x14ac:dyDescent="0.25">
      <c r="A72" s="79"/>
      <c r="B72" s="46">
        <v>69</v>
      </c>
      <c r="C72" s="76"/>
      <c r="D72" s="48" t="s">
        <v>12</v>
      </c>
      <c r="E72" s="50" t="s">
        <v>9</v>
      </c>
      <c r="F72" s="52" t="s">
        <v>31</v>
      </c>
      <c r="G72" s="46" t="s">
        <v>32</v>
      </c>
      <c r="H72" s="46" t="s">
        <v>9</v>
      </c>
      <c r="I72" s="46" t="s">
        <v>10</v>
      </c>
      <c r="J72" s="49">
        <v>760</v>
      </c>
      <c r="K72" s="29">
        <f>0</f>
        <v>0</v>
      </c>
      <c r="L72" s="28">
        <f t="shared" si="2"/>
        <v>0</v>
      </c>
      <c r="M72" s="27" t="str">
        <f t="shared" si="3"/>
        <v>OK</v>
      </c>
      <c r="N72" s="24"/>
      <c r="O72" s="24"/>
      <c r="P72" s="24"/>
      <c r="Q72" s="24"/>
      <c r="R72" s="26"/>
      <c r="S72" s="26"/>
      <c r="T72" s="26"/>
      <c r="U72" s="24"/>
      <c r="V72" s="24"/>
      <c r="W72" s="24"/>
      <c r="X72" s="24"/>
      <c r="Y72" s="24"/>
      <c r="Z72" s="24"/>
      <c r="AA72" s="24"/>
    </row>
    <row r="73" spans="1:27" ht="30" customHeight="1" x14ac:dyDescent="0.25">
      <c r="A73" s="79"/>
      <c r="B73" s="46">
        <v>70</v>
      </c>
      <c r="C73" s="76"/>
      <c r="D73" s="48" t="s">
        <v>13</v>
      </c>
      <c r="E73" s="50" t="s">
        <v>9</v>
      </c>
      <c r="F73" s="52" t="s">
        <v>31</v>
      </c>
      <c r="G73" s="46" t="s">
        <v>32</v>
      </c>
      <c r="H73" s="46" t="s">
        <v>37</v>
      </c>
      <c r="I73" s="46" t="s">
        <v>10</v>
      </c>
      <c r="J73" s="49">
        <v>70</v>
      </c>
      <c r="K73" s="29">
        <f>0</f>
        <v>0</v>
      </c>
      <c r="L73" s="28">
        <f t="shared" si="2"/>
        <v>0</v>
      </c>
      <c r="M73" s="27" t="str">
        <f t="shared" si="3"/>
        <v>OK</v>
      </c>
      <c r="N73" s="24"/>
      <c r="O73" s="24"/>
      <c r="P73" s="24"/>
      <c r="Q73" s="24"/>
      <c r="R73" s="26"/>
      <c r="S73" s="26"/>
      <c r="T73" s="26"/>
      <c r="U73" s="24"/>
      <c r="V73" s="24"/>
      <c r="W73" s="24"/>
      <c r="X73" s="24"/>
      <c r="Y73" s="24"/>
      <c r="Z73" s="24"/>
      <c r="AA73" s="24"/>
    </row>
    <row r="74" spans="1:27" ht="30" customHeight="1" x14ac:dyDescent="0.25">
      <c r="A74" s="79"/>
      <c r="B74" s="46">
        <v>71</v>
      </c>
      <c r="C74" s="76"/>
      <c r="D74" s="48" t="s">
        <v>161</v>
      </c>
      <c r="E74" s="50" t="s">
        <v>9</v>
      </c>
      <c r="F74" s="52" t="s">
        <v>31</v>
      </c>
      <c r="G74" s="46" t="s">
        <v>32</v>
      </c>
      <c r="H74" s="46" t="s">
        <v>37</v>
      </c>
      <c r="I74" s="46" t="s">
        <v>10</v>
      </c>
      <c r="J74" s="49">
        <v>75</v>
      </c>
      <c r="K74" s="29">
        <f>0</f>
        <v>0</v>
      </c>
      <c r="L74" s="28">
        <f t="shared" si="2"/>
        <v>0</v>
      </c>
      <c r="M74" s="27" t="str">
        <f t="shared" si="3"/>
        <v>OK</v>
      </c>
      <c r="N74" s="24"/>
      <c r="O74" s="24"/>
      <c r="P74" s="24"/>
      <c r="Q74" s="24"/>
      <c r="R74" s="26"/>
      <c r="S74" s="26"/>
      <c r="T74" s="26"/>
      <c r="U74" s="24"/>
      <c r="V74" s="24"/>
      <c r="W74" s="24"/>
      <c r="X74" s="24"/>
      <c r="Y74" s="24"/>
      <c r="Z74" s="24"/>
      <c r="AA74" s="24"/>
    </row>
    <row r="75" spans="1:27" ht="30" customHeight="1" x14ac:dyDescent="0.25">
      <c r="A75" s="79"/>
      <c r="B75" s="46">
        <v>72</v>
      </c>
      <c r="C75" s="76"/>
      <c r="D75" s="48" t="s">
        <v>14</v>
      </c>
      <c r="E75" s="50" t="s">
        <v>9</v>
      </c>
      <c r="F75" s="52" t="s">
        <v>31</v>
      </c>
      <c r="G75" s="46" t="s">
        <v>32</v>
      </c>
      <c r="H75" s="46" t="s">
        <v>37</v>
      </c>
      <c r="I75" s="46" t="s">
        <v>10</v>
      </c>
      <c r="J75" s="49">
        <v>80</v>
      </c>
      <c r="K75" s="29">
        <f>0</f>
        <v>0</v>
      </c>
      <c r="L75" s="28">
        <f t="shared" si="2"/>
        <v>0</v>
      </c>
      <c r="M75" s="27" t="str">
        <f t="shared" si="3"/>
        <v>OK</v>
      </c>
      <c r="N75" s="24"/>
      <c r="O75" s="24"/>
      <c r="P75" s="24"/>
      <c r="Q75" s="24"/>
      <c r="R75" s="26"/>
      <c r="S75" s="26"/>
      <c r="T75" s="26"/>
      <c r="U75" s="24"/>
      <c r="V75" s="24"/>
      <c r="W75" s="24"/>
      <c r="X75" s="24"/>
      <c r="Y75" s="24"/>
      <c r="Z75" s="24"/>
      <c r="AA75" s="24"/>
    </row>
    <row r="76" spans="1:27" ht="30" customHeight="1" x14ac:dyDescent="0.25">
      <c r="A76" s="79"/>
      <c r="B76" s="46">
        <v>73</v>
      </c>
      <c r="C76" s="76"/>
      <c r="D76" s="48" t="s">
        <v>162</v>
      </c>
      <c r="E76" s="50" t="s">
        <v>9</v>
      </c>
      <c r="F76" s="52" t="s">
        <v>31</v>
      </c>
      <c r="G76" s="46" t="s">
        <v>32</v>
      </c>
      <c r="H76" s="46" t="s">
        <v>9</v>
      </c>
      <c r="I76" s="46" t="s">
        <v>10</v>
      </c>
      <c r="J76" s="49">
        <v>150</v>
      </c>
      <c r="K76" s="29">
        <f>0</f>
        <v>0</v>
      </c>
      <c r="L76" s="28">
        <f t="shared" si="2"/>
        <v>0</v>
      </c>
      <c r="M76" s="27" t="str">
        <f t="shared" si="3"/>
        <v>OK</v>
      </c>
      <c r="N76" s="24"/>
      <c r="O76" s="24"/>
      <c r="P76" s="24"/>
      <c r="Q76" s="24"/>
      <c r="R76" s="26"/>
      <c r="S76" s="26"/>
      <c r="T76" s="26"/>
      <c r="U76" s="24"/>
      <c r="V76" s="24"/>
      <c r="W76" s="24"/>
      <c r="X76" s="24"/>
      <c r="Y76" s="24"/>
      <c r="Z76" s="24"/>
      <c r="AA76" s="24"/>
    </row>
    <row r="77" spans="1:27" ht="30" customHeight="1" x14ac:dyDescent="0.25">
      <c r="A77" s="79"/>
      <c r="B77" s="46">
        <v>74</v>
      </c>
      <c r="C77" s="76"/>
      <c r="D77" s="48" t="s">
        <v>33</v>
      </c>
      <c r="E77" s="50" t="s">
        <v>9</v>
      </c>
      <c r="F77" s="52" t="s">
        <v>31</v>
      </c>
      <c r="G77" s="46" t="s">
        <v>32</v>
      </c>
      <c r="H77" s="46" t="s">
        <v>9</v>
      </c>
      <c r="I77" s="46" t="s">
        <v>10</v>
      </c>
      <c r="J77" s="49">
        <v>150</v>
      </c>
      <c r="K77" s="29">
        <f>0</f>
        <v>0</v>
      </c>
      <c r="L77" s="28">
        <f t="shared" si="2"/>
        <v>0</v>
      </c>
      <c r="M77" s="27" t="str">
        <f t="shared" si="3"/>
        <v>OK</v>
      </c>
      <c r="N77" s="24"/>
      <c r="O77" s="24"/>
      <c r="P77" s="24"/>
      <c r="Q77" s="24"/>
      <c r="R77" s="26"/>
      <c r="S77" s="26"/>
      <c r="T77" s="26"/>
      <c r="U77" s="24"/>
      <c r="V77" s="24"/>
      <c r="W77" s="24"/>
      <c r="X77" s="24"/>
      <c r="Y77" s="24"/>
      <c r="Z77" s="24"/>
      <c r="AA77" s="24"/>
    </row>
    <row r="78" spans="1:27" ht="30" customHeight="1" x14ac:dyDescent="0.25">
      <c r="A78" s="80"/>
      <c r="B78" s="46">
        <v>75</v>
      </c>
      <c r="C78" s="77"/>
      <c r="D78" s="48" t="s">
        <v>170</v>
      </c>
      <c r="E78" s="50" t="s">
        <v>9</v>
      </c>
      <c r="F78" s="52" t="s">
        <v>31</v>
      </c>
      <c r="G78" s="46" t="s">
        <v>32</v>
      </c>
      <c r="H78" s="46" t="s">
        <v>9</v>
      </c>
      <c r="I78" s="46" t="s">
        <v>10</v>
      </c>
      <c r="J78" s="49">
        <v>300</v>
      </c>
      <c r="K78" s="29">
        <f>0</f>
        <v>0</v>
      </c>
      <c r="L78" s="28">
        <f t="shared" si="2"/>
        <v>0</v>
      </c>
      <c r="M78" s="27" t="str">
        <f t="shared" si="3"/>
        <v>OK</v>
      </c>
      <c r="N78" s="24"/>
      <c r="O78" s="24"/>
      <c r="P78" s="24"/>
      <c r="Q78" s="24"/>
      <c r="R78" s="26"/>
      <c r="S78" s="26"/>
      <c r="T78" s="26"/>
      <c r="U78" s="24"/>
      <c r="V78" s="24"/>
      <c r="W78" s="24"/>
      <c r="X78" s="24"/>
      <c r="Y78" s="24"/>
      <c r="Z78" s="24"/>
      <c r="AA78" s="24"/>
    </row>
    <row r="79" spans="1:27" ht="30" customHeight="1" x14ac:dyDescent="0.25">
      <c r="A79" s="68" t="s">
        <v>171</v>
      </c>
      <c r="B79" s="39">
        <v>76</v>
      </c>
      <c r="C79" s="65" t="s">
        <v>36</v>
      </c>
      <c r="D79" s="36" t="s">
        <v>8</v>
      </c>
      <c r="E79" s="43" t="s">
        <v>9</v>
      </c>
      <c r="F79" s="45" t="s">
        <v>31</v>
      </c>
      <c r="G79" s="39" t="s">
        <v>32</v>
      </c>
      <c r="H79" s="39" t="s">
        <v>9</v>
      </c>
      <c r="I79" s="39" t="s">
        <v>10</v>
      </c>
      <c r="J79" s="38">
        <v>1001</v>
      </c>
      <c r="K79" s="29">
        <f>0</f>
        <v>0</v>
      </c>
      <c r="L79" s="28">
        <f t="shared" si="2"/>
        <v>0</v>
      </c>
      <c r="M79" s="27" t="str">
        <f t="shared" si="3"/>
        <v>OK</v>
      </c>
      <c r="N79" s="24"/>
      <c r="O79" s="24"/>
      <c r="P79" s="24"/>
      <c r="Q79" s="24"/>
      <c r="R79" s="26"/>
      <c r="S79" s="26"/>
      <c r="T79" s="26"/>
      <c r="U79" s="24"/>
      <c r="V79" s="24"/>
      <c r="W79" s="24"/>
      <c r="X79" s="24"/>
      <c r="Y79" s="24"/>
      <c r="Z79" s="24"/>
      <c r="AA79" s="24"/>
    </row>
    <row r="80" spans="1:27" ht="30" customHeight="1" x14ac:dyDescent="0.25">
      <c r="A80" s="69"/>
      <c r="B80" s="39">
        <v>77</v>
      </c>
      <c r="C80" s="66"/>
      <c r="D80" s="36" t="s">
        <v>13</v>
      </c>
      <c r="E80" s="43" t="s">
        <v>9</v>
      </c>
      <c r="F80" s="45" t="s">
        <v>31</v>
      </c>
      <c r="G80" s="39" t="s">
        <v>32</v>
      </c>
      <c r="H80" s="39" t="s">
        <v>37</v>
      </c>
      <c r="I80" s="39" t="s">
        <v>10</v>
      </c>
      <c r="J80" s="38">
        <v>130</v>
      </c>
      <c r="K80" s="29">
        <f>0</f>
        <v>0</v>
      </c>
      <c r="L80" s="28">
        <f t="shared" si="2"/>
        <v>0</v>
      </c>
      <c r="M80" s="27" t="str">
        <f t="shared" si="3"/>
        <v>OK</v>
      </c>
      <c r="N80" s="24"/>
      <c r="O80" s="24"/>
      <c r="P80" s="24"/>
      <c r="Q80" s="24"/>
      <c r="R80" s="26"/>
      <c r="S80" s="26"/>
      <c r="T80" s="26"/>
      <c r="U80" s="24"/>
      <c r="V80" s="24"/>
      <c r="W80" s="24"/>
      <c r="X80" s="24"/>
      <c r="Y80" s="24"/>
      <c r="Z80" s="24"/>
      <c r="AA80" s="24"/>
    </row>
    <row r="81" spans="1:27" ht="30" customHeight="1" x14ac:dyDescent="0.25">
      <c r="A81" s="70"/>
      <c r="B81" s="39">
        <v>78</v>
      </c>
      <c r="C81" s="67"/>
      <c r="D81" s="36" t="s">
        <v>162</v>
      </c>
      <c r="E81" s="43" t="s">
        <v>9</v>
      </c>
      <c r="F81" s="45" t="s">
        <v>31</v>
      </c>
      <c r="G81" s="39" t="s">
        <v>32</v>
      </c>
      <c r="H81" s="39" t="s">
        <v>9</v>
      </c>
      <c r="I81" s="39" t="s">
        <v>10</v>
      </c>
      <c r="J81" s="38">
        <v>200</v>
      </c>
      <c r="K81" s="29">
        <f>0</f>
        <v>0</v>
      </c>
      <c r="L81" s="28">
        <f t="shared" si="2"/>
        <v>0</v>
      </c>
      <c r="M81" s="27" t="str">
        <f t="shared" si="3"/>
        <v>OK</v>
      </c>
      <c r="N81" s="24"/>
      <c r="O81" s="24"/>
      <c r="P81" s="24"/>
      <c r="Q81" s="24"/>
      <c r="R81" s="26"/>
      <c r="S81" s="26"/>
      <c r="T81" s="26"/>
      <c r="U81" s="24"/>
      <c r="V81" s="24"/>
      <c r="W81" s="24"/>
      <c r="X81" s="24"/>
      <c r="Y81" s="24"/>
      <c r="Z81" s="24"/>
      <c r="AA81" s="24"/>
    </row>
    <row r="82" spans="1:27" ht="15.75" thickBot="1" x14ac:dyDescent="0.3">
      <c r="K82" s="4">
        <f>SUM(K4:K81)</f>
        <v>401</v>
      </c>
      <c r="N82" s="32">
        <f t="shared" ref="N82:AA82" si="4">SUMPRODUCT($J$4:$J$81,N4:N81)</f>
        <v>0</v>
      </c>
      <c r="O82" s="32">
        <f t="shared" si="4"/>
        <v>0</v>
      </c>
      <c r="P82" s="32">
        <f t="shared" si="4"/>
        <v>0</v>
      </c>
      <c r="Q82" s="32">
        <f t="shared" si="4"/>
        <v>0</v>
      </c>
      <c r="R82" s="32">
        <f t="shared" si="4"/>
        <v>0</v>
      </c>
      <c r="S82" s="32">
        <f t="shared" si="4"/>
        <v>0</v>
      </c>
      <c r="T82" s="32">
        <f t="shared" si="4"/>
        <v>0</v>
      </c>
      <c r="U82" s="32">
        <f t="shared" si="4"/>
        <v>0</v>
      </c>
      <c r="V82" s="32">
        <f t="shared" si="4"/>
        <v>0</v>
      </c>
      <c r="W82" s="32">
        <f t="shared" si="4"/>
        <v>0</v>
      </c>
      <c r="X82" s="32">
        <f t="shared" si="4"/>
        <v>0</v>
      </c>
      <c r="Y82" s="32">
        <f t="shared" si="4"/>
        <v>0</v>
      </c>
      <c r="Z82" s="32">
        <f t="shared" si="4"/>
        <v>0</v>
      </c>
      <c r="AA82" s="32">
        <f t="shared" si="4"/>
        <v>0</v>
      </c>
    </row>
    <row r="83" spans="1:27" ht="15" x14ac:dyDescent="0.25">
      <c r="D83" s="33" t="s">
        <v>57</v>
      </c>
    </row>
    <row r="84" spans="1:27" ht="15" x14ac:dyDescent="0.25">
      <c r="D84" s="34" t="s">
        <v>58</v>
      </c>
    </row>
    <row r="85" spans="1:27" ht="15.75" thickBot="1" x14ac:dyDescent="0.3">
      <c r="D85" s="35" t="s">
        <v>59</v>
      </c>
    </row>
    <row r="86" spans="1:27" ht="15" x14ac:dyDescent="0.25"/>
    <row r="87" spans="1:27" ht="15" x14ac:dyDescent="0.25"/>
    <row r="88" spans="1:27" ht="15" x14ac:dyDescent="0.25"/>
    <row r="89" spans="1:27" ht="15" x14ac:dyDescent="0.25"/>
    <row r="90" spans="1:27" ht="15" x14ac:dyDescent="0.25"/>
    <row r="91" spans="1:27" ht="15" x14ac:dyDescent="0.25"/>
    <row r="92" spans="1:27" ht="15" x14ac:dyDescent="0.25"/>
  </sheetData>
  <mergeCells count="29">
    <mergeCell ref="A69:A78"/>
    <mergeCell ref="C69:C78"/>
    <mergeCell ref="A79:A81"/>
    <mergeCell ref="C79:C81"/>
    <mergeCell ref="A38:A48"/>
    <mergeCell ref="C38:C48"/>
    <mergeCell ref="A49:A59"/>
    <mergeCell ref="C49:C59"/>
    <mergeCell ref="A60:A68"/>
    <mergeCell ref="C60:C68"/>
    <mergeCell ref="W1:W2"/>
    <mergeCell ref="X1:X2"/>
    <mergeCell ref="Y1:Y2"/>
    <mergeCell ref="Z1:Z2"/>
    <mergeCell ref="AA1:AA2"/>
    <mergeCell ref="T1:T2"/>
    <mergeCell ref="U1:U2"/>
    <mergeCell ref="V1:V2"/>
    <mergeCell ref="A1:C1"/>
    <mergeCell ref="D1:J1"/>
    <mergeCell ref="K1:M1"/>
    <mergeCell ref="N1:N2"/>
    <mergeCell ref="O1:O2"/>
    <mergeCell ref="P1:P2"/>
    <mergeCell ref="A2:J2"/>
    <mergeCell ref="K2:M2"/>
    <mergeCell ref="Q1:Q2"/>
    <mergeCell ref="R1:R2"/>
    <mergeCell ref="S1:S2"/>
  </mergeCells>
  <conditionalFormatting sqref="M1 M3:M1048576">
    <cfRule type="cellIs" dxfId="21" priority="2" operator="equal">
      <formula>"ATENÇÃO"</formula>
    </cfRule>
  </conditionalFormatting>
  <conditionalFormatting sqref="N4:AA81">
    <cfRule type="cellIs" dxfId="20" priority="1" operator="greaterThan">
      <formula>0</formula>
    </cfRule>
  </conditionalFormatting>
  <pageMargins left="0.511811024" right="0.511811024" top="0.78740157499999996" bottom="0.78740157499999996" header="0.31496062000000002" footer="0.31496062000000002"/>
  <pageSetup paperSize="9" scale="60" orientation="landscape" r:id="rId1"/>
  <colBreaks count="1" manualBreakCount="1">
    <brk id="1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zoomScale="80" zoomScaleNormal="80" workbookViewId="0">
      <selection activeCell="K84" sqref="K84"/>
    </sheetView>
  </sheetViews>
  <sheetFormatPr defaultColWidth="9.7109375" defaultRowHeight="30" customHeight="1" x14ac:dyDescent="0.25"/>
  <cols>
    <col min="1" max="1" width="6.140625" style="1" customWidth="1"/>
    <col min="2" max="2" width="6.5703125" style="1" customWidth="1"/>
    <col min="3" max="3" width="37.85546875" style="1" customWidth="1"/>
    <col min="4" max="4" width="31.5703125" style="3" customWidth="1"/>
    <col min="5" max="5" width="16.140625" style="1" customWidth="1"/>
    <col min="6" max="7" width="8.5703125" style="1" customWidth="1"/>
    <col min="8" max="8" width="8.28515625" style="1" customWidth="1"/>
    <col min="9" max="9" width="12.7109375" style="1" customWidth="1"/>
    <col min="10" max="10" width="12.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9.950000000000003" customHeight="1" x14ac:dyDescent="0.25">
      <c r="A1" s="72" t="s">
        <v>56</v>
      </c>
      <c r="B1" s="73"/>
      <c r="C1" s="74"/>
      <c r="D1" s="59" t="s">
        <v>52</v>
      </c>
      <c r="E1" s="60"/>
      <c r="F1" s="60"/>
      <c r="G1" s="60"/>
      <c r="H1" s="60"/>
      <c r="I1" s="60"/>
      <c r="J1" s="61"/>
      <c r="K1" s="71" t="s">
        <v>53</v>
      </c>
      <c r="L1" s="71"/>
      <c r="M1" s="71"/>
      <c r="N1" s="57" t="s">
        <v>55</v>
      </c>
      <c r="O1" s="57" t="s">
        <v>55</v>
      </c>
      <c r="P1" s="57" t="s">
        <v>55</v>
      </c>
      <c r="Q1" s="57" t="s">
        <v>55</v>
      </c>
      <c r="R1" s="57" t="s">
        <v>55</v>
      </c>
      <c r="S1" s="57" t="s">
        <v>55</v>
      </c>
      <c r="T1" s="57" t="s">
        <v>55</v>
      </c>
      <c r="U1" s="57" t="s">
        <v>55</v>
      </c>
      <c r="V1" s="57" t="s">
        <v>55</v>
      </c>
      <c r="W1" s="57" t="s">
        <v>55</v>
      </c>
      <c r="X1" s="57" t="s">
        <v>55</v>
      </c>
      <c r="Y1" s="57" t="s">
        <v>55</v>
      </c>
      <c r="Z1" s="57" t="s">
        <v>55</v>
      </c>
      <c r="AA1" s="57" t="s">
        <v>55</v>
      </c>
    </row>
    <row r="2" spans="1:27" ht="24.95" customHeight="1" x14ac:dyDescent="0.25">
      <c r="A2" s="59" t="s">
        <v>42</v>
      </c>
      <c r="B2" s="60"/>
      <c r="C2" s="60"/>
      <c r="D2" s="60"/>
      <c r="E2" s="60"/>
      <c r="F2" s="60"/>
      <c r="G2" s="60"/>
      <c r="H2" s="60"/>
      <c r="I2" s="60"/>
      <c r="J2" s="61"/>
      <c r="K2" s="62" t="s">
        <v>66</v>
      </c>
      <c r="L2" s="63"/>
      <c r="M2" s="64"/>
      <c r="N2" s="58"/>
      <c r="O2" s="58"/>
      <c r="P2" s="58"/>
      <c r="Q2" s="58"/>
      <c r="R2" s="58"/>
      <c r="S2" s="58"/>
      <c r="T2" s="58"/>
      <c r="U2" s="58"/>
      <c r="V2" s="58"/>
      <c r="W2" s="58"/>
      <c r="X2" s="58"/>
      <c r="Y2" s="58"/>
      <c r="Z2" s="58"/>
      <c r="AA2" s="58"/>
    </row>
    <row r="3" spans="1:27" s="3" customFormat="1" ht="30" customHeight="1" x14ac:dyDescent="0.2">
      <c r="A3" s="7" t="s">
        <v>3</v>
      </c>
      <c r="B3" s="7" t="s">
        <v>60</v>
      </c>
      <c r="C3" s="7" t="s">
        <v>61</v>
      </c>
      <c r="D3" s="8" t="s">
        <v>62</v>
      </c>
      <c r="E3" s="8" t="s">
        <v>63</v>
      </c>
      <c r="F3" s="8" t="s">
        <v>21</v>
      </c>
      <c r="G3" s="8" t="s">
        <v>22</v>
      </c>
      <c r="H3" s="8" t="s">
        <v>64</v>
      </c>
      <c r="I3" s="8" t="s">
        <v>65</v>
      </c>
      <c r="J3" s="9" t="s">
        <v>54</v>
      </c>
      <c r="K3" s="10" t="s">
        <v>4</v>
      </c>
      <c r="L3" s="11" t="s">
        <v>0</v>
      </c>
      <c r="M3" s="7" t="s">
        <v>2</v>
      </c>
      <c r="N3" s="25" t="s">
        <v>1</v>
      </c>
      <c r="O3" s="25" t="s">
        <v>1</v>
      </c>
      <c r="P3" s="25" t="s">
        <v>1</v>
      </c>
      <c r="Q3" s="25" t="s">
        <v>1</v>
      </c>
      <c r="R3" s="25" t="s">
        <v>1</v>
      </c>
      <c r="S3" s="25" t="s">
        <v>1</v>
      </c>
      <c r="T3" s="25" t="s">
        <v>1</v>
      </c>
      <c r="U3" s="25" t="s">
        <v>1</v>
      </c>
      <c r="V3" s="25" t="s">
        <v>1</v>
      </c>
      <c r="W3" s="25" t="s">
        <v>1</v>
      </c>
      <c r="X3" s="25" t="s">
        <v>1</v>
      </c>
      <c r="Y3" s="25" t="s">
        <v>1</v>
      </c>
      <c r="Z3" s="25" t="s">
        <v>1</v>
      </c>
      <c r="AA3" s="25" t="s">
        <v>1</v>
      </c>
    </row>
    <row r="4" spans="1:27" ht="30" customHeight="1" x14ac:dyDescent="0.25">
      <c r="A4" s="39">
        <v>1</v>
      </c>
      <c r="B4" s="39">
        <v>1</v>
      </c>
      <c r="C4" s="37" t="s">
        <v>67</v>
      </c>
      <c r="D4" s="36" t="s">
        <v>68</v>
      </c>
      <c r="E4" s="37" t="s">
        <v>69</v>
      </c>
      <c r="F4" s="37" t="s">
        <v>23</v>
      </c>
      <c r="G4" s="37" t="s">
        <v>70</v>
      </c>
      <c r="H4" s="37" t="s">
        <v>6</v>
      </c>
      <c r="I4" s="37" t="s">
        <v>7</v>
      </c>
      <c r="J4" s="38">
        <v>1670</v>
      </c>
      <c r="K4" s="29">
        <f>0</f>
        <v>0</v>
      </c>
      <c r="L4" s="28">
        <f>K4-SUM(N4:AA4)</f>
        <v>0</v>
      </c>
      <c r="M4" s="27" t="str">
        <f>IF(L4&lt;0,"ATENÇÃO","OK")</f>
        <v>OK</v>
      </c>
      <c r="N4" s="24"/>
      <c r="O4" s="24"/>
      <c r="P4" s="24"/>
      <c r="Q4" s="24"/>
      <c r="R4" s="26"/>
      <c r="S4" s="26"/>
      <c r="T4" s="26"/>
      <c r="U4" s="24"/>
      <c r="V4" s="24"/>
      <c r="W4" s="24"/>
      <c r="X4" s="24"/>
      <c r="Y4" s="24"/>
      <c r="Z4" s="24"/>
      <c r="AA4" s="24"/>
    </row>
    <row r="5" spans="1:27" ht="30" customHeight="1" x14ac:dyDescent="0.25">
      <c r="A5" s="46">
        <v>2</v>
      </c>
      <c r="B5" s="46">
        <v>2</v>
      </c>
      <c r="C5" s="47" t="s">
        <v>71</v>
      </c>
      <c r="D5" s="48" t="s">
        <v>72</v>
      </c>
      <c r="E5" s="47" t="s">
        <v>73</v>
      </c>
      <c r="F5" s="47" t="s">
        <v>23</v>
      </c>
      <c r="G5" s="47" t="s">
        <v>70</v>
      </c>
      <c r="H5" s="47" t="s">
        <v>6</v>
      </c>
      <c r="I5" s="47" t="s">
        <v>7</v>
      </c>
      <c r="J5" s="49">
        <v>1651.67</v>
      </c>
      <c r="K5" s="29">
        <f>0</f>
        <v>0</v>
      </c>
      <c r="L5" s="28">
        <f t="shared" ref="L5:L68" si="0">K5-SUM(N5:AA5)</f>
        <v>0</v>
      </c>
      <c r="M5" s="27" t="str">
        <f t="shared" ref="M5:M68" si="1">IF(L5&lt;0,"ATENÇÃO","OK")</f>
        <v>OK</v>
      </c>
      <c r="N5" s="24"/>
      <c r="O5" s="24"/>
      <c r="P5" s="24"/>
      <c r="Q5" s="24"/>
      <c r="R5" s="26"/>
      <c r="S5" s="26"/>
      <c r="T5" s="26"/>
      <c r="U5" s="24"/>
      <c r="V5" s="24"/>
      <c r="W5" s="24"/>
      <c r="X5" s="24"/>
      <c r="Y5" s="24"/>
      <c r="Z5" s="24"/>
      <c r="AA5" s="24"/>
    </row>
    <row r="6" spans="1:27" ht="30" customHeight="1" x14ac:dyDescent="0.25">
      <c r="A6" s="39">
        <v>3</v>
      </c>
      <c r="B6" s="39">
        <v>3</v>
      </c>
      <c r="C6" s="37" t="s">
        <v>67</v>
      </c>
      <c r="D6" s="36" t="s">
        <v>74</v>
      </c>
      <c r="E6" s="37" t="s">
        <v>75</v>
      </c>
      <c r="F6" s="37" t="s">
        <v>23</v>
      </c>
      <c r="G6" s="37" t="s">
        <v>76</v>
      </c>
      <c r="H6" s="37" t="s">
        <v>6</v>
      </c>
      <c r="I6" s="37" t="s">
        <v>7</v>
      </c>
      <c r="J6" s="38">
        <v>1802</v>
      </c>
      <c r="K6" s="29">
        <f>0</f>
        <v>0</v>
      </c>
      <c r="L6" s="28">
        <f t="shared" si="0"/>
        <v>0</v>
      </c>
      <c r="M6" s="27" t="str">
        <f t="shared" si="1"/>
        <v>OK</v>
      </c>
      <c r="N6" s="24"/>
      <c r="O6" s="24"/>
      <c r="P6" s="24"/>
      <c r="Q6" s="24"/>
      <c r="R6" s="26"/>
      <c r="S6" s="26"/>
      <c r="T6" s="26"/>
      <c r="U6" s="24"/>
      <c r="V6" s="24"/>
      <c r="W6" s="24"/>
      <c r="X6" s="24"/>
      <c r="Y6" s="24"/>
      <c r="Z6" s="24"/>
      <c r="AA6" s="24"/>
    </row>
    <row r="7" spans="1:27" ht="30" customHeight="1" x14ac:dyDescent="0.25">
      <c r="A7" s="46">
        <v>4</v>
      </c>
      <c r="B7" s="46">
        <v>4</v>
      </c>
      <c r="C7" s="47" t="s">
        <v>71</v>
      </c>
      <c r="D7" s="48" t="s">
        <v>77</v>
      </c>
      <c r="E7" s="47" t="s">
        <v>78</v>
      </c>
      <c r="F7" s="47" t="s">
        <v>23</v>
      </c>
      <c r="G7" s="47" t="s">
        <v>79</v>
      </c>
      <c r="H7" s="47" t="s">
        <v>6</v>
      </c>
      <c r="I7" s="47" t="s">
        <v>7</v>
      </c>
      <c r="J7" s="49">
        <v>1800</v>
      </c>
      <c r="K7" s="29">
        <f>0</f>
        <v>0</v>
      </c>
      <c r="L7" s="28">
        <f t="shared" si="0"/>
        <v>0</v>
      </c>
      <c r="M7" s="27" t="str">
        <f t="shared" si="1"/>
        <v>OK</v>
      </c>
      <c r="N7" s="24"/>
      <c r="O7" s="24"/>
      <c r="P7" s="24"/>
      <c r="Q7" s="24"/>
      <c r="R7" s="26"/>
      <c r="S7" s="26"/>
      <c r="T7" s="26"/>
      <c r="U7" s="24"/>
      <c r="V7" s="24"/>
      <c r="W7" s="24"/>
      <c r="X7" s="24"/>
      <c r="Y7" s="24"/>
      <c r="Z7" s="24"/>
      <c r="AA7" s="24"/>
    </row>
    <row r="8" spans="1:27" ht="30" customHeight="1" x14ac:dyDescent="0.25">
      <c r="A8" s="39">
        <v>5</v>
      </c>
      <c r="B8" s="39">
        <v>5</v>
      </c>
      <c r="C8" s="37" t="s">
        <v>67</v>
      </c>
      <c r="D8" s="36" t="s">
        <v>80</v>
      </c>
      <c r="E8" s="37" t="s">
        <v>81</v>
      </c>
      <c r="F8" s="37" t="s">
        <v>23</v>
      </c>
      <c r="G8" s="37" t="s">
        <v>82</v>
      </c>
      <c r="H8" s="37" t="s">
        <v>6</v>
      </c>
      <c r="I8" s="37" t="s">
        <v>7</v>
      </c>
      <c r="J8" s="38">
        <v>2686</v>
      </c>
      <c r="K8" s="29">
        <f>13</f>
        <v>13</v>
      </c>
      <c r="L8" s="28">
        <f t="shared" si="0"/>
        <v>13</v>
      </c>
      <c r="M8" s="27" t="str">
        <f t="shared" si="1"/>
        <v>OK</v>
      </c>
      <c r="N8" s="24"/>
      <c r="O8" s="24"/>
      <c r="P8" s="24"/>
      <c r="Q8" s="24"/>
      <c r="R8" s="26"/>
      <c r="S8" s="26"/>
      <c r="T8" s="26"/>
      <c r="U8" s="24"/>
      <c r="V8" s="24"/>
      <c r="W8" s="24"/>
      <c r="X8" s="24"/>
      <c r="Y8" s="24"/>
      <c r="Z8" s="24"/>
      <c r="AA8" s="24"/>
    </row>
    <row r="9" spans="1:27" ht="30" customHeight="1" x14ac:dyDescent="0.25">
      <c r="A9" s="46">
        <v>6</v>
      </c>
      <c r="B9" s="46">
        <v>6</v>
      </c>
      <c r="C9" s="47" t="s">
        <v>71</v>
      </c>
      <c r="D9" s="48" t="s">
        <v>83</v>
      </c>
      <c r="E9" s="47" t="s">
        <v>84</v>
      </c>
      <c r="F9" s="47" t="s">
        <v>23</v>
      </c>
      <c r="G9" s="47" t="s">
        <v>24</v>
      </c>
      <c r="H9" s="47" t="s">
        <v>6</v>
      </c>
      <c r="I9" s="47" t="s">
        <v>7</v>
      </c>
      <c r="J9" s="49">
        <v>2821.51</v>
      </c>
      <c r="K9" s="29">
        <f>0</f>
        <v>0</v>
      </c>
      <c r="L9" s="28">
        <f t="shared" si="0"/>
        <v>0</v>
      </c>
      <c r="M9" s="27" t="str">
        <f t="shared" si="1"/>
        <v>OK</v>
      </c>
      <c r="N9" s="24"/>
      <c r="O9" s="24"/>
      <c r="P9" s="24"/>
      <c r="Q9" s="24"/>
      <c r="R9" s="26"/>
      <c r="S9" s="26"/>
      <c r="T9" s="26"/>
      <c r="U9" s="24"/>
      <c r="V9" s="24"/>
      <c r="W9" s="24"/>
      <c r="X9" s="24"/>
      <c r="Y9" s="24"/>
      <c r="Z9" s="24"/>
      <c r="AA9" s="24"/>
    </row>
    <row r="10" spans="1:27" ht="30" customHeight="1" x14ac:dyDescent="0.25">
      <c r="A10" s="39">
        <v>7</v>
      </c>
      <c r="B10" s="39">
        <v>7</v>
      </c>
      <c r="C10" s="37" t="s">
        <v>67</v>
      </c>
      <c r="D10" s="36" t="s">
        <v>85</v>
      </c>
      <c r="E10" s="37" t="s">
        <v>86</v>
      </c>
      <c r="F10" s="37" t="s">
        <v>23</v>
      </c>
      <c r="G10" s="37" t="s">
        <v>24</v>
      </c>
      <c r="H10" s="37" t="s">
        <v>6</v>
      </c>
      <c r="I10" s="37" t="s">
        <v>7</v>
      </c>
      <c r="J10" s="38">
        <v>7446</v>
      </c>
      <c r="K10" s="29">
        <f>0</f>
        <v>0</v>
      </c>
      <c r="L10" s="28">
        <f t="shared" si="0"/>
        <v>0</v>
      </c>
      <c r="M10" s="27" t="str">
        <f t="shared" si="1"/>
        <v>OK</v>
      </c>
      <c r="N10" s="24"/>
      <c r="O10" s="24"/>
      <c r="P10" s="24"/>
      <c r="Q10" s="24"/>
      <c r="R10" s="26"/>
      <c r="S10" s="26"/>
      <c r="T10" s="26"/>
      <c r="U10" s="24"/>
      <c r="V10" s="24"/>
      <c r="W10" s="24"/>
      <c r="X10" s="24"/>
      <c r="Y10" s="24"/>
      <c r="Z10" s="24"/>
      <c r="AA10" s="24"/>
    </row>
    <row r="11" spans="1:27" ht="30" customHeight="1" x14ac:dyDescent="0.25">
      <c r="A11" s="46">
        <v>8</v>
      </c>
      <c r="B11" s="46">
        <v>8</v>
      </c>
      <c r="C11" s="47" t="s">
        <v>67</v>
      </c>
      <c r="D11" s="48" t="s">
        <v>87</v>
      </c>
      <c r="E11" s="47" t="s">
        <v>86</v>
      </c>
      <c r="F11" s="47" t="s">
        <v>23</v>
      </c>
      <c r="G11" s="47" t="s">
        <v>24</v>
      </c>
      <c r="H11" s="47" t="s">
        <v>6</v>
      </c>
      <c r="I11" s="47" t="s">
        <v>7</v>
      </c>
      <c r="J11" s="49">
        <v>7375</v>
      </c>
      <c r="K11" s="29">
        <f>0</f>
        <v>0</v>
      </c>
      <c r="L11" s="28">
        <f t="shared" si="0"/>
        <v>0</v>
      </c>
      <c r="M11" s="27" t="str">
        <f t="shared" si="1"/>
        <v>OK</v>
      </c>
      <c r="N11" s="24"/>
      <c r="O11" s="24"/>
      <c r="P11" s="24"/>
      <c r="Q11" s="24"/>
      <c r="R11" s="26"/>
      <c r="S11" s="26"/>
      <c r="T11" s="26"/>
      <c r="U11" s="24"/>
      <c r="V11" s="24"/>
      <c r="W11" s="24"/>
      <c r="X11" s="24"/>
      <c r="Y11" s="24"/>
      <c r="Z11" s="24"/>
      <c r="AA11" s="24"/>
    </row>
    <row r="12" spans="1:27" ht="30" customHeight="1" x14ac:dyDescent="0.25">
      <c r="A12" s="39">
        <v>9</v>
      </c>
      <c r="B12" s="39">
        <v>9</v>
      </c>
      <c r="C12" s="37" t="s">
        <v>88</v>
      </c>
      <c r="D12" s="36" t="s">
        <v>89</v>
      </c>
      <c r="E12" s="37" t="s">
        <v>90</v>
      </c>
      <c r="F12" s="37" t="s">
        <v>23</v>
      </c>
      <c r="G12" s="37" t="s">
        <v>25</v>
      </c>
      <c r="H12" s="37" t="s">
        <v>6</v>
      </c>
      <c r="I12" s="37" t="s">
        <v>7</v>
      </c>
      <c r="J12" s="38">
        <v>6213.51</v>
      </c>
      <c r="K12" s="29">
        <f>0</f>
        <v>0</v>
      </c>
      <c r="L12" s="28">
        <f t="shared" si="0"/>
        <v>0</v>
      </c>
      <c r="M12" s="27" t="str">
        <f t="shared" si="1"/>
        <v>OK</v>
      </c>
      <c r="N12" s="24"/>
      <c r="O12" s="24"/>
      <c r="P12" s="24"/>
      <c r="Q12" s="24"/>
      <c r="R12" s="30"/>
      <c r="S12" s="26"/>
      <c r="T12" s="26"/>
      <c r="U12" s="24"/>
      <c r="V12" s="24"/>
      <c r="W12" s="24"/>
      <c r="X12" s="24"/>
      <c r="Y12" s="24"/>
      <c r="Z12" s="24"/>
      <c r="AA12" s="24"/>
    </row>
    <row r="13" spans="1:27" ht="30" customHeight="1" x14ac:dyDescent="0.25">
      <c r="A13" s="46">
        <v>10</v>
      </c>
      <c r="B13" s="46">
        <v>10</v>
      </c>
      <c r="C13" s="47" t="s">
        <v>67</v>
      </c>
      <c r="D13" s="48" t="s">
        <v>91</v>
      </c>
      <c r="E13" s="47" t="s">
        <v>92</v>
      </c>
      <c r="F13" s="47" t="s">
        <v>23</v>
      </c>
      <c r="G13" s="47" t="s">
        <v>25</v>
      </c>
      <c r="H13" s="47" t="s">
        <v>6</v>
      </c>
      <c r="I13" s="47" t="s">
        <v>7</v>
      </c>
      <c r="J13" s="49">
        <v>6689.61</v>
      </c>
      <c r="K13" s="29">
        <f>0</f>
        <v>0</v>
      </c>
      <c r="L13" s="28">
        <f t="shared" si="0"/>
        <v>0</v>
      </c>
      <c r="M13" s="27" t="str">
        <f t="shared" si="1"/>
        <v>OK</v>
      </c>
      <c r="N13" s="24"/>
      <c r="O13" s="24"/>
      <c r="P13" s="24"/>
      <c r="Q13" s="24"/>
      <c r="R13" s="26"/>
      <c r="S13" s="26"/>
      <c r="T13" s="26"/>
      <c r="U13" s="24"/>
      <c r="V13" s="24"/>
      <c r="W13" s="24"/>
      <c r="X13" s="24"/>
      <c r="Y13" s="24"/>
      <c r="Z13" s="24"/>
      <c r="AA13" s="24"/>
    </row>
    <row r="14" spans="1:27" ht="30" customHeight="1" x14ac:dyDescent="0.25">
      <c r="A14" s="39">
        <v>11</v>
      </c>
      <c r="B14" s="39">
        <v>11</v>
      </c>
      <c r="C14" s="37" t="s">
        <v>88</v>
      </c>
      <c r="D14" s="36" t="s">
        <v>93</v>
      </c>
      <c r="E14" s="37" t="s">
        <v>94</v>
      </c>
      <c r="F14" s="39" t="s">
        <v>23</v>
      </c>
      <c r="G14" s="37" t="s">
        <v>25</v>
      </c>
      <c r="H14" s="39" t="s">
        <v>6</v>
      </c>
      <c r="I14" s="37" t="s">
        <v>7</v>
      </c>
      <c r="J14" s="38">
        <v>3445.06</v>
      </c>
      <c r="K14" s="29">
        <f>12</f>
        <v>12</v>
      </c>
      <c r="L14" s="28">
        <f t="shared" si="0"/>
        <v>12</v>
      </c>
      <c r="M14" s="27" t="str">
        <f t="shared" si="1"/>
        <v>OK</v>
      </c>
      <c r="N14" s="24"/>
      <c r="O14" s="24"/>
      <c r="P14" s="24"/>
      <c r="Q14" s="24"/>
      <c r="R14" s="26"/>
      <c r="S14" s="26"/>
      <c r="T14" s="26"/>
      <c r="U14" s="24"/>
      <c r="V14" s="24"/>
      <c r="W14" s="24"/>
      <c r="X14" s="24"/>
      <c r="Y14" s="24"/>
      <c r="Z14" s="24"/>
      <c r="AA14" s="24"/>
    </row>
    <row r="15" spans="1:27" ht="30" customHeight="1" x14ac:dyDescent="0.25">
      <c r="A15" s="46">
        <v>12</v>
      </c>
      <c r="B15" s="46">
        <v>12</v>
      </c>
      <c r="C15" s="47" t="s">
        <v>88</v>
      </c>
      <c r="D15" s="48" t="s">
        <v>95</v>
      </c>
      <c r="E15" s="47" t="s">
        <v>96</v>
      </c>
      <c r="F15" s="46" t="s">
        <v>23</v>
      </c>
      <c r="G15" s="46" t="s">
        <v>25</v>
      </c>
      <c r="H15" s="46" t="s">
        <v>6</v>
      </c>
      <c r="I15" s="47" t="s">
        <v>7</v>
      </c>
      <c r="J15" s="49">
        <v>3617.48</v>
      </c>
      <c r="K15" s="29">
        <f>0</f>
        <v>0</v>
      </c>
      <c r="L15" s="28">
        <f t="shared" si="0"/>
        <v>0</v>
      </c>
      <c r="M15" s="27" t="str">
        <f t="shared" si="1"/>
        <v>OK</v>
      </c>
      <c r="N15" s="24"/>
      <c r="O15" s="24"/>
      <c r="P15" s="24"/>
      <c r="Q15" s="24"/>
      <c r="R15" s="26"/>
      <c r="S15" s="26"/>
      <c r="T15" s="26"/>
      <c r="U15" s="24"/>
      <c r="V15" s="24"/>
      <c r="W15" s="24"/>
      <c r="X15" s="24"/>
      <c r="Y15" s="24"/>
      <c r="Z15" s="24"/>
      <c r="AA15" s="24"/>
    </row>
    <row r="16" spans="1:27" ht="30" customHeight="1" x14ac:dyDescent="0.25">
      <c r="A16" s="39">
        <v>13</v>
      </c>
      <c r="B16" s="39">
        <v>13</v>
      </c>
      <c r="C16" s="37" t="s">
        <v>97</v>
      </c>
      <c r="D16" s="36" t="s">
        <v>98</v>
      </c>
      <c r="E16" s="37" t="s">
        <v>99</v>
      </c>
      <c r="F16" s="39" t="s">
        <v>23</v>
      </c>
      <c r="G16" s="39" t="s">
        <v>25</v>
      </c>
      <c r="H16" s="39" t="s">
        <v>6</v>
      </c>
      <c r="I16" s="37" t="s">
        <v>7</v>
      </c>
      <c r="J16" s="38">
        <v>7453.33</v>
      </c>
      <c r="K16" s="29">
        <f>0</f>
        <v>0</v>
      </c>
      <c r="L16" s="28">
        <f t="shared" si="0"/>
        <v>0</v>
      </c>
      <c r="M16" s="27" t="str">
        <f t="shared" si="1"/>
        <v>OK</v>
      </c>
      <c r="N16" s="24"/>
      <c r="O16" s="24"/>
      <c r="P16" s="24"/>
      <c r="Q16" s="24"/>
      <c r="R16" s="26"/>
      <c r="S16" s="26"/>
      <c r="T16" s="26"/>
      <c r="U16" s="24"/>
      <c r="V16" s="24"/>
      <c r="W16" s="24"/>
      <c r="X16" s="24"/>
      <c r="Y16" s="24"/>
      <c r="Z16" s="24"/>
      <c r="AA16" s="24"/>
    </row>
    <row r="17" spans="1:27" ht="30" customHeight="1" x14ac:dyDescent="0.25">
      <c r="A17" s="46">
        <v>14</v>
      </c>
      <c r="B17" s="46">
        <v>14</v>
      </c>
      <c r="C17" s="47" t="s">
        <v>97</v>
      </c>
      <c r="D17" s="48" t="s">
        <v>100</v>
      </c>
      <c r="E17" s="47" t="s">
        <v>99</v>
      </c>
      <c r="F17" s="47" t="s">
        <v>23</v>
      </c>
      <c r="G17" s="47" t="s">
        <v>25</v>
      </c>
      <c r="H17" s="47" t="s">
        <v>6</v>
      </c>
      <c r="I17" s="47" t="s">
        <v>7</v>
      </c>
      <c r="J17" s="49">
        <v>9561.2000000000007</v>
      </c>
      <c r="K17" s="29">
        <f>0</f>
        <v>0</v>
      </c>
      <c r="L17" s="28">
        <f t="shared" si="0"/>
        <v>0</v>
      </c>
      <c r="M17" s="27" t="str">
        <f t="shared" si="1"/>
        <v>OK</v>
      </c>
      <c r="N17" s="24"/>
      <c r="O17" s="24"/>
      <c r="P17" s="24"/>
      <c r="Q17" s="24"/>
      <c r="R17" s="26"/>
      <c r="S17" s="26"/>
      <c r="T17" s="26"/>
      <c r="U17" s="24"/>
      <c r="V17" s="24"/>
      <c r="W17" s="24"/>
      <c r="X17" s="24"/>
      <c r="Y17" s="24"/>
      <c r="Z17" s="24"/>
      <c r="AA17" s="24"/>
    </row>
    <row r="18" spans="1:27" ht="30" customHeight="1" x14ac:dyDescent="0.25">
      <c r="A18" s="39">
        <v>15</v>
      </c>
      <c r="B18" s="39">
        <v>15</v>
      </c>
      <c r="C18" s="37" t="s">
        <v>67</v>
      </c>
      <c r="D18" s="36" t="s">
        <v>101</v>
      </c>
      <c r="E18" s="37" t="s">
        <v>102</v>
      </c>
      <c r="F18" s="37" t="s">
        <v>23</v>
      </c>
      <c r="G18" s="37" t="s">
        <v>34</v>
      </c>
      <c r="H18" s="37" t="s">
        <v>6</v>
      </c>
      <c r="I18" s="37" t="s">
        <v>7</v>
      </c>
      <c r="J18" s="38">
        <v>7598</v>
      </c>
      <c r="K18" s="29">
        <f>0</f>
        <v>0</v>
      </c>
      <c r="L18" s="28">
        <f t="shared" si="0"/>
        <v>0</v>
      </c>
      <c r="M18" s="27" t="str">
        <f t="shared" si="1"/>
        <v>OK</v>
      </c>
      <c r="N18" s="24"/>
      <c r="O18" s="24"/>
      <c r="P18" s="24"/>
      <c r="Q18" s="24"/>
      <c r="R18" s="26"/>
      <c r="S18" s="26"/>
      <c r="T18" s="26"/>
      <c r="U18" s="24"/>
      <c r="V18" s="24"/>
      <c r="W18" s="24"/>
      <c r="X18" s="24"/>
      <c r="Y18" s="24"/>
      <c r="Z18" s="24"/>
      <c r="AA18" s="24"/>
    </row>
    <row r="19" spans="1:27" ht="30" customHeight="1" x14ac:dyDescent="0.25">
      <c r="A19" s="46">
        <v>16</v>
      </c>
      <c r="B19" s="46">
        <v>16</v>
      </c>
      <c r="C19" s="47" t="s">
        <v>88</v>
      </c>
      <c r="D19" s="48" t="s">
        <v>103</v>
      </c>
      <c r="E19" s="47" t="s">
        <v>104</v>
      </c>
      <c r="F19" s="47" t="s">
        <v>23</v>
      </c>
      <c r="G19" s="47" t="s">
        <v>105</v>
      </c>
      <c r="H19" s="47" t="s">
        <v>6</v>
      </c>
      <c r="I19" s="47" t="s">
        <v>7</v>
      </c>
      <c r="J19" s="49">
        <v>4540.34</v>
      </c>
      <c r="K19" s="29">
        <f>0</f>
        <v>0</v>
      </c>
      <c r="L19" s="28">
        <f t="shared" si="0"/>
        <v>0</v>
      </c>
      <c r="M19" s="27" t="str">
        <f t="shared" si="1"/>
        <v>OK</v>
      </c>
      <c r="N19" s="24"/>
      <c r="O19" s="24"/>
      <c r="P19" s="24"/>
      <c r="Q19" s="24"/>
      <c r="R19" s="26"/>
      <c r="S19" s="26"/>
      <c r="T19" s="26"/>
      <c r="U19" s="24"/>
      <c r="V19" s="24"/>
      <c r="W19" s="24"/>
      <c r="X19" s="24"/>
      <c r="Y19" s="24"/>
      <c r="Z19" s="24"/>
      <c r="AA19" s="24"/>
    </row>
    <row r="20" spans="1:27" ht="30" customHeight="1" x14ac:dyDescent="0.25">
      <c r="A20" s="39">
        <v>17</v>
      </c>
      <c r="B20" s="39">
        <v>17</v>
      </c>
      <c r="C20" s="37" t="s">
        <v>67</v>
      </c>
      <c r="D20" s="40" t="s">
        <v>106</v>
      </c>
      <c r="E20" s="41" t="s">
        <v>107</v>
      </c>
      <c r="F20" s="42" t="s">
        <v>23</v>
      </c>
      <c r="G20" s="42" t="s">
        <v>108</v>
      </c>
      <c r="H20" s="42" t="s">
        <v>6</v>
      </c>
      <c r="I20" s="42" t="s">
        <v>7</v>
      </c>
      <c r="J20" s="38">
        <v>7499</v>
      </c>
      <c r="K20" s="29">
        <f>0</f>
        <v>0</v>
      </c>
      <c r="L20" s="28">
        <f t="shared" si="0"/>
        <v>0</v>
      </c>
      <c r="M20" s="27" t="str">
        <f t="shared" si="1"/>
        <v>OK</v>
      </c>
      <c r="N20" s="24"/>
      <c r="O20" s="24"/>
      <c r="P20" s="24"/>
      <c r="Q20" s="24"/>
      <c r="R20" s="26"/>
      <c r="S20" s="26"/>
      <c r="T20" s="26"/>
      <c r="U20" s="24"/>
      <c r="V20" s="24"/>
      <c r="W20" s="24"/>
      <c r="X20" s="24"/>
      <c r="Y20" s="24"/>
      <c r="Z20" s="24"/>
      <c r="AA20" s="24"/>
    </row>
    <row r="21" spans="1:27" ht="30" customHeight="1" x14ac:dyDescent="0.25">
      <c r="A21" s="46">
        <v>18</v>
      </c>
      <c r="B21" s="46">
        <v>18</v>
      </c>
      <c r="C21" s="47" t="s">
        <v>109</v>
      </c>
      <c r="D21" s="48" t="s">
        <v>110</v>
      </c>
      <c r="E21" s="50" t="s">
        <v>111</v>
      </c>
      <c r="F21" s="51" t="s">
        <v>23</v>
      </c>
      <c r="G21" s="46" t="s">
        <v>112</v>
      </c>
      <c r="H21" s="46" t="s">
        <v>6</v>
      </c>
      <c r="I21" s="46" t="s">
        <v>7</v>
      </c>
      <c r="J21" s="49">
        <v>9553.2000000000007</v>
      </c>
      <c r="K21" s="29">
        <f>0</f>
        <v>0</v>
      </c>
      <c r="L21" s="28">
        <f t="shared" si="0"/>
        <v>0</v>
      </c>
      <c r="M21" s="27" t="str">
        <f t="shared" si="1"/>
        <v>OK</v>
      </c>
      <c r="N21" s="24"/>
      <c r="O21" s="24"/>
      <c r="P21" s="24"/>
      <c r="Q21" s="24"/>
      <c r="R21" s="26"/>
      <c r="S21" s="26"/>
      <c r="T21" s="26"/>
      <c r="U21" s="24"/>
      <c r="V21" s="24"/>
      <c r="W21" s="24"/>
      <c r="X21" s="24"/>
      <c r="Y21" s="24"/>
      <c r="Z21" s="24"/>
      <c r="AA21" s="24"/>
    </row>
    <row r="22" spans="1:27" ht="30" customHeight="1" x14ac:dyDescent="0.25">
      <c r="A22" s="39">
        <v>19</v>
      </c>
      <c r="B22" s="39">
        <v>19</v>
      </c>
      <c r="C22" s="37" t="s">
        <v>67</v>
      </c>
      <c r="D22" s="36" t="s">
        <v>113</v>
      </c>
      <c r="E22" s="43" t="s">
        <v>114</v>
      </c>
      <c r="F22" s="45" t="s">
        <v>23</v>
      </c>
      <c r="G22" s="39" t="s">
        <v>112</v>
      </c>
      <c r="H22" s="39" t="s">
        <v>6</v>
      </c>
      <c r="I22" s="39" t="s">
        <v>7</v>
      </c>
      <c r="J22" s="38">
        <v>8608</v>
      </c>
      <c r="K22" s="29">
        <f>0</f>
        <v>0</v>
      </c>
      <c r="L22" s="28">
        <f t="shared" si="0"/>
        <v>0</v>
      </c>
      <c r="M22" s="27" t="str">
        <f t="shared" si="1"/>
        <v>OK</v>
      </c>
      <c r="N22" s="24"/>
      <c r="O22" s="24"/>
      <c r="P22" s="24"/>
      <c r="Q22" s="31"/>
      <c r="R22" s="26"/>
      <c r="S22" s="26"/>
      <c r="T22" s="26"/>
      <c r="U22" s="24"/>
      <c r="V22" s="24"/>
      <c r="W22" s="24"/>
      <c r="X22" s="24"/>
      <c r="Y22" s="24"/>
      <c r="Z22" s="24"/>
      <c r="AA22" s="24"/>
    </row>
    <row r="23" spans="1:27" ht="30" customHeight="1" x14ac:dyDescent="0.25">
      <c r="A23" s="46">
        <v>20</v>
      </c>
      <c r="B23" s="46">
        <v>20</v>
      </c>
      <c r="C23" s="47" t="s">
        <v>67</v>
      </c>
      <c r="D23" s="48" t="s">
        <v>115</v>
      </c>
      <c r="E23" s="50" t="s">
        <v>116</v>
      </c>
      <c r="F23" s="52" t="s">
        <v>23</v>
      </c>
      <c r="G23" s="46" t="s">
        <v>117</v>
      </c>
      <c r="H23" s="46" t="s">
        <v>6</v>
      </c>
      <c r="I23" s="46" t="s">
        <v>7</v>
      </c>
      <c r="J23" s="49">
        <v>10488</v>
      </c>
      <c r="K23" s="29">
        <f>0</f>
        <v>0</v>
      </c>
      <c r="L23" s="28">
        <f t="shared" si="0"/>
        <v>0</v>
      </c>
      <c r="M23" s="27" t="str">
        <f t="shared" si="1"/>
        <v>OK</v>
      </c>
      <c r="N23" s="24"/>
      <c r="O23" s="24"/>
      <c r="P23" s="24"/>
      <c r="Q23" s="31"/>
      <c r="R23" s="26"/>
      <c r="S23" s="26"/>
      <c r="T23" s="26"/>
      <c r="U23" s="24"/>
      <c r="V23" s="24"/>
      <c r="W23" s="24"/>
      <c r="X23" s="24"/>
      <c r="Y23" s="24"/>
      <c r="Z23" s="24"/>
      <c r="AA23" s="24"/>
    </row>
    <row r="24" spans="1:27" ht="30" customHeight="1" x14ac:dyDescent="0.25">
      <c r="A24" s="39">
        <v>21</v>
      </c>
      <c r="B24" s="39">
        <v>21</v>
      </c>
      <c r="C24" s="37" t="s">
        <v>67</v>
      </c>
      <c r="D24" s="36" t="s">
        <v>118</v>
      </c>
      <c r="E24" s="43" t="s">
        <v>119</v>
      </c>
      <c r="F24" s="45" t="s">
        <v>23</v>
      </c>
      <c r="G24" s="39" t="s">
        <v>120</v>
      </c>
      <c r="H24" s="39" t="s">
        <v>6</v>
      </c>
      <c r="I24" s="39" t="s">
        <v>7</v>
      </c>
      <c r="J24" s="38">
        <v>10968</v>
      </c>
      <c r="K24" s="29">
        <f>0</f>
        <v>0</v>
      </c>
      <c r="L24" s="28">
        <f t="shared" si="0"/>
        <v>0</v>
      </c>
      <c r="M24" s="27" t="str">
        <f t="shared" si="1"/>
        <v>OK</v>
      </c>
      <c r="N24" s="24"/>
      <c r="O24" s="24"/>
      <c r="P24" s="24"/>
      <c r="Q24" s="31"/>
      <c r="R24" s="26"/>
      <c r="S24" s="26"/>
      <c r="T24" s="26"/>
      <c r="U24" s="24"/>
      <c r="V24" s="24"/>
      <c r="W24" s="24"/>
      <c r="X24" s="24"/>
      <c r="Y24" s="24"/>
      <c r="Z24" s="24"/>
      <c r="AA24" s="24"/>
    </row>
    <row r="25" spans="1:27" ht="30" customHeight="1" x14ac:dyDescent="0.25">
      <c r="A25" s="46">
        <v>22</v>
      </c>
      <c r="B25" s="46">
        <v>22</v>
      </c>
      <c r="C25" s="47" t="s">
        <v>35</v>
      </c>
      <c r="D25" s="48" t="s">
        <v>121</v>
      </c>
      <c r="E25" s="50" t="s">
        <v>122</v>
      </c>
      <c r="F25" s="52" t="s">
        <v>23</v>
      </c>
      <c r="G25" s="46" t="s">
        <v>123</v>
      </c>
      <c r="H25" s="46" t="s">
        <v>6</v>
      </c>
      <c r="I25" s="46" t="s">
        <v>7</v>
      </c>
      <c r="J25" s="49">
        <v>13446</v>
      </c>
      <c r="K25" s="29">
        <f>0</f>
        <v>0</v>
      </c>
      <c r="L25" s="28">
        <f t="shared" si="0"/>
        <v>0</v>
      </c>
      <c r="M25" s="27" t="str">
        <f t="shared" si="1"/>
        <v>OK</v>
      </c>
      <c r="N25" s="24"/>
      <c r="O25" s="24"/>
      <c r="P25" s="24"/>
      <c r="Q25" s="31"/>
      <c r="R25" s="26"/>
      <c r="S25" s="26"/>
      <c r="T25" s="26"/>
      <c r="U25" s="24"/>
      <c r="V25" s="24"/>
      <c r="W25" s="24"/>
      <c r="X25" s="24"/>
      <c r="Y25" s="24"/>
      <c r="Z25" s="24"/>
      <c r="AA25" s="24"/>
    </row>
    <row r="26" spans="1:27" ht="30" customHeight="1" x14ac:dyDescent="0.25">
      <c r="A26" s="39">
        <v>23</v>
      </c>
      <c r="B26" s="39">
        <v>23</v>
      </c>
      <c r="C26" s="37" t="s">
        <v>124</v>
      </c>
      <c r="D26" s="36" t="s">
        <v>125</v>
      </c>
      <c r="E26" s="43" t="s">
        <v>126</v>
      </c>
      <c r="F26" s="45" t="s">
        <v>23</v>
      </c>
      <c r="G26" s="39" t="s">
        <v>120</v>
      </c>
      <c r="H26" s="39" t="s">
        <v>6</v>
      </c>
      <c r="I26" s="39" t="s">
        <v>7</v>
      </c>
      <c r="J26" s="38">
        <v>11764.7</v>
      </c>
      <c r="K26" s="29">
        <f>0</f>
        <v>0</v>
      </c>
      <c r="L26" s="28">
        <f t="shared" si="0"/>
        <v>0</v>
      </c>
      <c r="M26" s="27" t="str">
        <f t="shared" si="1"/>
        <v>OK</v>
      </c>
      <c r="N26" s="24"/>
      <c r="O26" s="24"/>
      <c r="P26" s="24"/>
      <c r="Q26" s="31"/>
      <c r="R26" s="26"/>
      <c r="S26" s="26"/>
      <c r="T26" s="26"/>
      <c r="U26" s="24"/>
      <c r="V26" s="24"/>
      <c r="W26" s="24"/>
      <c r="X26" s="24"/>
      <c r="Y26" s="24"/>
      <c r="Z26" s="24"/>
      <c r="AA26" s="24"/>
    </row>
    <row r="27" spans="1:27" ht="30" customHeight="1" x14ac:dyDescent="0.25">
      <c r="A27" s="46">
        <v>24</v>
      </c>
      <c r="B27" s="46">
        <v>24</v>
      </c>
      <c r="C27" s="47" t="s">
        <v>35</v>
      </c>
      <c r="D27" s="48" t="s">
        <v>127</v>
      </c>
      <c r="E27" s="50" t="s">
        <v>128</v>
      </c>
      <c r="F27" s="52" t="s">
        <v>23</v>
      </c>
      <c r="G27" s="46" t="s">
        <v>129</v>
      </c>
      <c r="H27" s="46" t="s">
        <v>64</v>
      </c>
      <c r="I27" s="46" t="s">
        <v>7</v>
      </c>
      <c r="J27" s="49">
        <v>13333.33</v>
      </c>
      <c r="K27" s="29">
        <f>0</f>
        <v>0</v>
      </c>
      <c r="L27" s="28">
        <f t="shared" si="0"/>
        <v>0</v>
      </c>
      <c r="M27" s="27" t="str">
        <f t="shared" si="1"/>
        <v>OK</v>
      </c>
      <c r="N27" s="24"/>
      <c r="O27" s="24"/>
      <c r="P27" s="24"/>
      <c r="Q27" s="31"/>
      <c r="R27" s="26"/>
      <c r="S27" s="26"/>
      <c r="T27" s="26"/>
      <c r="U27" s="24"/>
      <c r="V27" s="24"/>
      <c r="W27" s="24"/>
      <c r="X27" s="24"/>
      <c r="Y27" s="24"/>
      <c r="Z27" s="24"/>
      <c r="AA27" s="24"/>
    </row>
    <row r="28" spans="1:27" ht="30" customHeight="1" x14ac:dyDescent="0.25">
      <c r="A28" s="39">
        <v>25</v>
      </c>
      <c r="B28" s="39">
        <v>25</v>
      </c>
      <c r="C28" s="37" t="s">
        <v>130</v>
      </c>
      <c r="D28" s="36" t="s">
        <v>131</v>
      </c>
      <c r="E28" s="43" t="s">
        <v>132</v>
      </c>
      <c r="F28" s="45" t="s">
        <v>27</v>
      </c>
      <c r="G28" s="39" t="s">
        <v>28</v>
      </c>
      <c r="H28" s="39" t="s">
        <v>6</v>
      </c>
      <c r="I28" s="39" t="s">
        <v>29</v>
      </c>
      <c r="J28" s="38">
        <v>1320</v>
      </c>
      <c r="K28" s="29">
        <f>0</f>
        <v>0</v>
      </c>
      <c r="L28" s="28">
        <f t="shared" si="0"/>
        <v>0</v>
      </c>
      <c r="M28" s="27" t="str">
        <f t="shared" si="1"/>
        <v>OK</v>
      </c>
      <c r="N28" s="24"/>
      <c r="O28" s="24"/>
      <c r="P28" s="24"/>
      <c r="Q28" s="31"/>
      <c r="R28" s="26"/>
      <c r="S28" s="26"/>
      <c r="T28" s="26"/>
      <c r="U28" s="24"/>
      <c r="V28" s="24"/>
      <c r="W28" s="24"/>
      <c r="X28" s="24"/>
      <c r="Y28" s="24"/>
      <c r="Z28" s="24"/>
      <c r="AA28" s="24"/>
    </row>
    <row r="29" spans="1:27" ht="30" customHeight="1" x14ac:dyDescent="0.25">
      <c r="A29" s="46">
        <v>26</v>
      </c>
      <c r="B29" s="46">
        <v>26</v>
      </c>
      <c r="C29" s="47" t="s">
        <v>124</v>
      </c>
      <c r="D29" s="48" t="s">
        <v>15</v>
      </c>
      <c r="E29" s="50" t="s">
        <v>133</v>
      </c>
      <c r="F29" s="52" t="s">
        <v>26</v>
      </c>
      <c r="G29" s="46" t="s">
        <v>134</v>
      </c>
      <c r="H29" s="46" t="s">
        <v>6</v>
      </c>
      <c r="I29" s="46" t="s">
        <v>7</v>
      </c>
      <c r="J29" s="49">
        <v>650</v>
      </c>
      <c r="K29" s="29">
        <f>0</f>
        <v>0</v>
      </c>
      <c r="L29" s="28">
        <f t="shared" si="0"/>
        <v>0</v>
      </c>
      <c r="M29" s="27" t="str">
        <f t="shared" si="1"/>
        <v>OK</v>
      </c>
      <c r="N29" s="24"/>
      <c r="O29" s="24"/>
      <c r="P29" s="24"/>
      <c r="Q29" s="24"/>
      <c r="R29" s="26"/>
      <c r="S29" s="26"/>
      <c r="T29" s="26"/>
      <c r="U29" s="24"/>
      <c r="V29" s="24"/>
      <c r="W29" s="24"/>
      <c r="X29" s="24"/>
      <c r="Y29" s="24"/>
      <c r="Z29" s="24"/>
      <c r="AA29" s="24"/>
    </row>
    <row r="30" spans="1:27" ht="30" customHeight="1" x14ac:dyDescent="0.25">
      <c r="A30" s="39">
        <v>27</v>
      </c>
      <c r="B30" s="39">
        <v>27</v>
      </c>
      <c r="C30" s="37" t="s">
        <v>135</v>
      </c>
      <c r="D30" s="36" t="s">
        <v>136</v>
      </c>
      <c r="E30" s="43" t="s">
        <v>137</v>
      </c>
      <c r="F30" s="45" t="s">
        <v>31</v>
      </c>
      <c r="G30" s="39" t="s">
        <v>32</v>
      </c>
      <c r="H30" s="39" t="s">
        <v>9</v>
      </c>
      <c r="I30" s="39" t="s">
        <v>29</v>
      </c>
      <c r="J30" s="38">
        <v>39.78</v>
      </c>
      <c r="K30" s="29">
        <f>0</f>
        <v>0</v>
      </c>
      <c r="L30" s="28">
        <f t="shared" si="0"/>
        <v>0</v>
      </c>
      <c r="M30" s="27" t="str">
        <f t="shared" si="1"/>
        <v>OK</v>
      </c>
      <c r="N30" s="24"/>
      <c r="O30" s="24"/>
      <c r="P30" s="24"/>
      <c r="Q30" s="24"/>
      <c r="R30" s="26"/>
      <c r="S30" s="26"/>
      <c r="T30" s="26"/>
      <c r="U30" s="24"/>
      <c r="V30" s="24"/>
      <c r="W30" s="24"/>
      <c r="X30" s="24"/>
      <c r="Y30" s="24"/>
      <c r="Z30" s="24"/>
      <c r="AA30" s="24"/>
    </row>
    <row r="31" spans="1:27" ht="30" customHeight="1" x14ac:dyDescent="0.25">
      <c r="A31" s="46">
        <v>28</v>
      </c>
      <c r="B31" s="46">
        <v>28</v>
      </c>
      <c r="C31" s="47" t="s">
        <v>138</v>
      </c>
      <c r="D31" s="48" t="s">
        <v>139</v>
      </c>
      <c r="E31" s="50" t="s">
        <v>140</v>
      </c>
      <c r="F31" s="52" t="s">
        <v>141</v>
      </c>
      <c r="G31" s="46" t="s">
        <v>142</v>
      </c>
      <c r="H31" s="46" t="s">
        <v>6</v>
      </c>
      <c r="I31" s="46" t="s">
        <v>7</v>
      </c>
      <c r="J31" s="49">
        <v>2259.91</v>
      </c>
      <c r="K31" s="29">
        <f>0</f>
        <v>0</v>
      </c>
      <c r="L31" s="28">
        <f t="shared" si="0"/>
        <v>0</v>
      </c>
      <c r="M31" s="27" t="str">
        <f t="shared" si="1"/>
        <v>OK</v>
      </c>
      <c r="N31" s="24"/>
      <c r="O31" s="24"/>
      <c r="P31" s="24"/>
      <c r="Q31" s="24"/>
      <c r="R31" s="26"/>
      <c r="S31" s="26"/>
      <c r="T31" s="26"/>
      <c r="U31" s="24"/>
      <c r="V31" s="24"/>
      <c r="W31" s="24"/>
      <c r="X31" s="24"/>
      <c r="Y31" s="24"/>
      <c r="Z31" s="24"/>
      <c r="AA31" s="24"/>
    </row>
    <row r="32" spans="1:27" ht="30" customHeight="1" x14ac:dyDescent="0.25">
      <c r="A32" s="39">
        <v>29</v>
      </c>
      <c r="B32" s="39">
        <v>29</v>
      </c>
      <c r="C32" s="37" t="s">
        <v>143</v>
      </c>
      <c r="D32" s="36" t="s">
        <v>144</v>
      </c>
      <c r="E32" s="43" t="s">
        <v>145</v>
      </c>
      <c r="F32" s="45" t="s">
        <v>141</v>
      </c>
      <c r="G32" s="39" t="s">
        <v>142</v>
      </c>
      <c r="H32" s="39" t="s">
        <v>6</v>
      </c>
      <c r="I32" s="39" t="s">
        <v>7</v>
      </c>
      <c r="J32" s="38">
        <v>3391.3</v>
      </c>
      <c r="K32" s="29">
        <f>4</f>
        <v>4</v>
      </c>
      <c r="L32" s="28">
        <f t="shared" si="0"/>
        <v>4</v>
      </c>
      <c r="M32" s="27" t="str">
        <f t="shared" si="1"/>
        <v>OK</v>
      </c>
      <c r="N32" s="24"/>
      <c r="O32" s="24"/>
      <c r="P32" s="24"/>
      <c r="Q32" s="24"/>
      <c r="R32" s="26"/>
      <c r="S32" s="26"/>
      <c r="T32" s="26"/>
      <c r="U32" s="24"/>
      <c r="V32" s="24"/>
      <c r="W32" s="24"/>
      <c r="X32" s="24"/>
      <c r="Y32" s="24"/>
      <c r="Z32" s="24"/>
      <c r="AA32" s="24"/>
    </row>
    <row r="33" spans="1:27" ht="30" customHeight="1" x14ac:dyDescent="0.25">
      <c r="A33" s="46">
        <v>30</v>
      </c>
      <c r="B33" s="46">
        <v>30</v>
      </c>
      <c r="C33" s="47" t="s">
        <v>146</v>
      </c>
      <c r="D33" s="48" t="s">
        <v>147</v>
      </c>
      <c r="E33" s="50" t="s">
        <v>148</v>
      </c>
      <c r="F33" s="52" t="s">
        <v>141</v>
      </c>
      <c r="G33" s="46" t="s">
        <v>142</v>
      </c>
      <c r="H33" s="46" t="s">
        <v>6</v>
      </c>
      <c r="I33" s="46" t="s">
        <v>7</v>
      </c>
      <c r="J33" s="49">
        <v>9961.5300000000007</v>
      </c>
      <c r="K33" s="29">
        <f>0</f>
        <v>0</v>
      </c>
      <c r="L33" s="28">
        <f t="shared" si="0"/>
        <v>0</v>
      </c>
      <c r="M33" s="27" t="str">
        <f t="shared" si="1"/>
        <v>OK</v>
      </c>
      <c r="N33" s="24"/>
      <c r="O33" s="24"/>
      <c r="P33" s="24"/>
      <c r="Q33" s="24"/>
      <c r="R33" s="26"/>
      <c r="S33" s="26"/>
      <c r="T33" s="26"/>
      <c r="U33" s="24"/>
      <c r="V33" s="24"/>
      <c r="W33" s="24"/>
      <c r="X33" s="24"/>
      <c r="Y33" s="24"/>
      <c r="Z33" s="24"/>
      <c r="AA33" s="24"/>
    </row>
    <row r="34" spans="1:27" ht="30" customHeight="1" x14ac:dyDescent="0.25">
      <c r="A34" s="39">
        <v>31</v>
      </c>
      <c r="B34" s="39">
        <v>31</v>
      </c>
      <c r="C34" s="37" t="s">
        <v>149</v>
      </c>
      <c r="D34" s="36" t="s">
        <v>150</v>
      </c>
      <c r="E34" s="43" t="s">
        <v>151</v>
      </c>
      <c r="F34" s="45" t="s">
        <v>23</v>
      </c>
      <c r="G34" s="39" t="s">
        <v>152</v>
      </c>
      <c r="H34" s="39" t="s">
        <v>64</v>
      </c>
      <c r="I34" s="39">
        <v>44905212</v>
      </c>
      <c r="J34" s="38">
        <v>630</v>
      </c>
      <c r="K34" s="29">
        <f>0</f>
        <v>0</v>
      </c>
      <c r="L34" s="28">
        <f t="shared" si="0"/>
        <v>0</v>
      </c>
      <c r="M34" s="27" t="str">
        <f t="shared" si="1"/>
        <v>OK</v>
      </c>
      <c r="N34" s="24"/>
      <c r="O34" s="24"/>
      <c r="P34" s="24"/>
      <c r="Q34" s="24"/>
      <c r="R34" s="26"/>
      <c r="S34" s="26"/>
      <c r="T34" s="26"/>
      <c r="U34" s="24"/>
      <c r="V34" s="24"/>
      <c r="W34" s="24"/>
      <c r="X34" s="24"/>
      <c r="Y34" s="24"/>
      <c r="Z34" s="24"/>
      <c r="AA34" s="24"/>
    </row>
    <row r="35" spans="1:27" ht="30" customHeight="1" x14ac:dyDescent="0.25">
      <c r="A35" s="46">
        <v>32</v>
      </c>
      <c r="B35" s="46">
        <v>32</v>
      </c>
      <c r="C35" s="47" t="s">
        <v>149</v>
      </c>
      <c r="D35" s="48" t="s">
        <v>153</v>
      </c>
      <c r="E35" s="50" t="s">
        <v>154</v>
      </c>
      <c r="F35" s="52" t="s">
        <v>23</v>
      </c>
      <c r="G35" s="46" t="s">
        <v>152</v>
      </c>
      <c r="H35" s="46" t="s">
        <v>64</v>
      </c>
      <c r="I35" s="46">
        <v>44905212</v>
      </c>
      <c r="J35" s="49">
        <v>1550</v>
      </c>
      <c r="K35" s="29">
        <f>0</f>
        <v>0</v>
      </c>
      <c r="L35" s="28">
        <f t="shared" si="0"/>
        <v>0</v>
      </c>
      <c r="M35" s="27" t="str">
        <f t="shared" si="1"/>
        <v>OK</v>
      </c>
      <c r="N35" s="24"/>
      <c r="O35" s="24"/>
      <c r="P35" s="24"/>
      <c r="Q35" s="24"/>
      <c r="R35" s="26"/>
      <c r="S35" s="26"/>
      <c r="T35" s="26"/>
      <c r="U35" s="24"/>
      <c r="V35" s="24"/>
      <c r="W35" s="24"/>
      <c r="X35" s="24"/>
      <c r="Y35" s="24"/>
      <c r="Z35" s="24"/>
      <c r="AA35" s="24"/>
    </row>
    <row r="36" spans="1:27" ht="30" customHeight="1" x14ac:dyDescent="0.25">
      <c r="A36" s="39">
        <v>33</v>
      </c>
      <c r="B36" s="39">
        <v>33</v>
      </c>
      <c r="C36" s="37" t="s">
        <v>155</v>
      </c>
      <c r="D36" s="36" t="s">
        <v>156</v>
      </c>
      <c r="E36" s="43" t="s">
        <v>157</v>
      </c>
      <c r="F36" s="45" t="s">
        <v>23</v>
      </c>
      <c r="G36" s="39" t="s">
        <v>152</v>
      </c>
      <c r="H36" s="39" t="s">
        <v>64</v>
      </c>
      <c r="I36" s="39">
        <v>44905212</v>
      </c>
      <c r="J36" s="38">
        <v>930</v>
      </c>
      <c r="K36" s="29">
        <f>0</f>
        <v>0</v>
      </c>
      <c r="L36" s="28">
        <f t="shared" si="0"/>
        <v>0</v>
      </c>
      <c r="M36" s="27" t="str">
        <f t="shared" si="1"/>
        <v>OK</v>
      </c>
      <c r="N36" s="24"/>
      <c r="O36" s="24"/>
      <c r="P36" s="24"/>
      <c r="Q36" s="24"/>
      <c r="R36" s="26"/>
      <c r="S36" s="26"/>
      <c r="T36" s="26"/>
      <c r="U36" s="24"/>
      <c r="V36" s="24"/>
      <c r="W36" s="24"/>
      <c r="X36" s="24"/>
      <c r="Y36" s="24"/>
      <c r="Z36" s="24"/>
      <c r="AA36" s="24"/>
    </row>
    <row r="37" spans="1:27" ht="30" customHeight="1" x14ac:dyDescent="0.25">
      <c r="A37" s="46">
        <v>34</v>
      </c>
      <c r="B37" s="46">
        <v>34</v>
      </c>
      <c r="C37" s="47" t="s">
        <v>155</v>
      </c>
      <c r="D37" s="48" t="s">
        <v>158</v>
      </c>
      <c r="E37" s="50" t="s">
        <v>159</v>
      </c>
      <c r="F37" s="52" t="s">
        <v>23</v>
      </c>
      <c r="G37" s="46" t="s">
        <v>152</v>
      </c>
      <c r="H37" s="46" t="s">
        <v>64</v>
      </c>
      <c r="I37" s="46">
        <v>44905212</v>
      </c>
      <c r="J37" s="49">
        <v>2560</v>
      </c>
      <c r="K37" s="29">
        <f>0</f>
        <v>0</v>
      </c>
      <c r="L37" s="28">
        <f t="shared" si="0"/>
        <v>0</v>
      </c>
      <c r="M37" s="27" t="str">
        <f t="shared" si="1"/>
        <v>OK</v>
      </c>
      <c r="N37" s="24"/>
      <c r="O37" s="24"/>
      <c r="P37" s="24"/>
      <c r="Q37" s="24"/>
      <c r="R37" s="26"/>
      <c r="S37" s="26"/>
      <c r="T37" s="26"/>
      <c r="U37" s="24"/>
      <c r="V37" s="24"/>
      <c r="W37" s="24"/>
      <c r="X37" s="24"/>
      <c r="Y37" s="24"/>
      <c r="Z37" s="24"/>
      <c r="AA37" s="24"/>
    </row>
    <row r="38" spans="1:27" ht="30" customHeight="1" x14ac:dyDescent="0.25">
      <c r="A38" s="68" t="s">
        <v>160</v>
      </c>
      <c r="B38" s="39">
        <v>35</v>
      </c>
      <c r="C38" s="65" t="s">
        <v>36</v>
      </c>
      <c r="D38" s="36" t="s">
        <v>30</v>
      </c>
      <c r="E38" s="43" t="s">
        <v>9</v>
      </c>
      <c r="F38" s="44" t="s">
        <v>31</v>
      </c>
      <c r="G38" s="39" t="s">
        <v>32</v>
      </c>
      <c r="H38" s="39" t="s">
        <v>9</v>
      </c>
      <c r="I38" s="39" t="s">
        <v>10</v>
      </c>
      <c r="J38" s="38">
        <v>150.13999999999999</v>
      </c>
      <c r="K38" s="29">
        <f>0</f>
        <v>0</v>
      </c>
      <c r="L38" s="28">
        <f t="shared" si="0"/>
        <v>0</v>
      </c>
      <c r="M38" s="27" t="str">
        <f t="shared" si="1"/>
        <v>OK</v>
      </c>
      <c r="N38" s="24"/>
      <c r="O38" s="24"/>
      <c r="P38" s="24"/>
      <c r="Q38" s="24"/>
      <c r="R38" s="26"/>
      <c r="S38" s="26"/>
      <c r="T38" s="26"/>
      <c r="U38" s="24"/>
      <c r="V38" s="24"/>
      <c r="W38" s="24"/>
      <c r="X38" s="24"/>
      <c r="Y38" s="24"/>
      <c r="Z38" s="24"/>
      <c r="AA38" s="24"/>
    </row>
    <row r="39" spans="1:27" ht="30" customHeight="1" x14ac:dyDescent="0.25">
      <c r="A39" s="69"/>
      <c r="B39" s="39">
        <v>36</v>
      </c>
      <c r="C39" s="66"/>
      <c r="D39" s="36" t="s">
        <v>8</v>
      </c>
      <c r="E39" s="43" t="s">
        <v>9</v>
      </c>
      <c r="F39" s="45" t="s">
        <v>31</v>
      </c>
      <c r="G39" s="39" t="s">
        <v>32</v>
      </c>
      <c r="H39" s="39" t="s">
        <v>9</v>
      </c>
      <c r="I39" s="39" t="s">
        <v>10</v>
      </c>
      <c r="J39" s="38">
        <v>1076</v>
      </c>
      <c r="K39" s="29">
        <f>44</f>
        <v>44</v>
      </c>
      <c r="L39" s="28">
        <f t="shared" si="0"/>
        <v>44</v>
      </c>
      <c r="M39" s="27" t="str">
        <f t="shared" si="1"/>
        <v>OK</v>
      </c>
      <c r="N39" s="24"/>
      <c r="O39" s="24"/>
      <c r="P39" s="24"/>
      <c r="Q39" s="24"/>
      <c r="R39" s="26"/>
      <c r="S39" s="26"/>
      <c r="T39" s="26"/>
      <c r="U39" s="24"/>
      <c r="V39" s="24"/>
      <c r="W39" s="24"/>
      <c r="X39" s="24"/>
      <c r="Y39" s="24"/>
      <c r="Z39" s="24"/>
      <c r="AA39" s="24"/>
    </row>
    <row r="40" spans="1:27" ht="30" customHeight="1" x14ac:dyDescent="0.25">
      <c r="A40" s="69"/>
      <c r="B40" s="39">
        <v>37</v>
      </c>
      <c r="C40" s="66"/>
      <c r="D40" s="36" t="s">
        <v>161</v>
      </c>
      <c r="E40" s="43" t="s">
        <v>9</v>
      </c>
      <c r="F40" s="45" t="s">
        <v>31</v>
      </c>
      <c r="G40" s="39" t="s">
        <v>32</v>
      </c>
      <c r="H40" s="39" t="s">
        <v>37</v>
      </c>
      <c r="I40" s="39" t="s">
        <v>10</v>
      </c>
      <c r="J40" s="38">
        <v>75</v>
      </c>
      <c r="K40" s="29">
        <f>0</f>
        <v>0</v>
      </c>
      <c r="L40" s="28">
        <f t="shared" si="0"/>
        <v>0</v>
      </c>
      <c r="M40" s="27" t="str">
        <f t="shared" si="1"/>
        <v>OK</v>
      </c>
      <c r="N40" s="24"/>
      <c r="O40" s="24"/>
      <c r="P40" s="24"/>
      <c r="Q40" s="24"/>
      <c r="R40" s="26"/>
      <c r="S40" s="26"/>
      <c r="T40" s="26"/>
      <c r="U40" s="24"/>
      <c r="V40" s="24"/>
      <c r="W40" s="24"/>
      <c r="X40" s="24"/>
      <c r="Y40" s="24"/>
      <c r="Z40" s="24"/>
      <c r="AA40" s="24"/>
    </row>
    <row r="41" spans="1:27" ht="30" customHeight="1" x14ac:dyDescent="0.25">
      <c r="A41" s="69"/>
      <c r="B41" s="39">
        <v>38</v>
      </c>
      <c r="C41" s="66"/>
      <c r="D41" s="36" t="s">
        <v>12</v>
      </c>
      <c r="E41" s="43" t="s">
        <v>9</v>
      </c>
      <c r="F41" s="45" t="s">
        <v>31</v>
      </c>
      <c r="G41" s="39" t="s">
        <v>32</v>
      </c>
      <c r="H41" s="39" t="s">
        <v>9</v>
      </c>
      <c r="I41" s="39" t="s">
        <v>10</v>
      </c>
      <c r="J41" s="38">
        <v>1400</v>
      </c>
      <c r="K41" s="29">
        <f>0</f>
        <v>0</v>
      </c>
      <c r="L41" s="28">
        <f t="shared" si="0"/>
        <v>0</v>
      </c>
      <c r="M41" s="27" t="str">
        <f t="shared" si="1"/>
        <v>OK</v>
      </c>
      <c r="N41" s="24"/>
      <c r="O41" s="24"/>
      <c r="P41" s="24"/>
      <c r="Q41" s="24"/>
      <c r="R41" s="26"/>
      <c r="S41" s="26"/>
      <c r="T41" s="26"/>
      <c r="U41" s="24"/>
      <c r="V41" s="24"/>
      <c r="W41" s="24"/>
      <c r="X41" s="24"/>
      <c r="Y41" s="24"/>
      <c r="Z41" s="24"/>
      <c r="AA41" s="24"/>
    </row>
    <row r="42" spans="1:27" ht="30" customHeight="1" x14ac:dyDescent="0.25">
      <c r="A42" s="69"/>
      <c r="B42" s="39">
        <v>39</v>
      </c>
      <c r="C42" s="66"/>
      <c r="D42" s="36" t="s">
        <v>13</v>
      </c>
      <c r="E42" s="43" t="s">
        <v>9</v>
      </c>
      <c r="F42" s="45" t="s">
        <v>31</v>
      </c>
      <c r="G42" s="39" t="s">
        <v>32</v>
      </c>
      <c r="H42" s="39" t="s">
        <v>37</v>
      </c>
      <c r="I42" s="39" t="s">
        <v>10</v>
      </c>
      <c r="J42" s="38">
        <v>75.5</v>
      </c>
      <c r="K42" s="29">
        <f>52</f>
        <v>52</v>
      </c>
      <c r="L42" s="28">
        <f t="shared" si="0"/>
        <v>52</v>
      </c>
      <c r="M42" s="27" t="str">
        <f t="shared" si="1"/>
        <v>OK</v>
      </c>
      <c r="N42" s="24"/>
      <c r="O42" s="24"/>
      <c r="P42" s="24"/>
      <c r="Q42" s="24"/>
      <c r="R42" s="26"/>
      <c r="S42" s="26"/>
      <c r="T42" s="26"/>
      <c r="U42" s="24"/>
      <c r="V42" s="24"/>
      <c r="W42" s="24"/>
      <c r="X42" s="24"/>
      <c r="Y42" s="24"/>
      <c r="Z42" s="24"/>
      <c r="AA42" s="24"/>
    </row>
    <row r="43" spans="1:27" ht="30" customHeight="1" x14ac:dyDescent="0.25">
      <c r="A43" s="69"/>
      <c r="B43" s="39">
        <v>40</v>
      </c>
      <c r="C43" s="66"/>
      <c r="D43" s="36" t="s">
        <v>11</v>
      </c>
      <c r="E43" s="43" t="s">
        <v>9</v>
      </c>
      <c r="F43" s="45" t="s">
        <v>31</v>
      </c>
      <c r="G43" s="39" t="s">
        <v>32</v>
      </c>
      <c r="H43" s="39" t="s">
        <v>9</v>
      </c>
      <c r="I43" s="39" t="s">
        <v>10</v>
      </c>
      <c r="J43" s="38">
        <v>1600</v>
      </c>
      <c r="K43" s="29">
        <f>0</f>
        <v>0</v>
      </c>
      <c r="L43" s="28">
        <f t="shared" si="0"/>
        <v>0</v>
      </c>
      <c r="M43" s="27" t="str">
        <f t="shared" si="1"/>
        <v>OK</v>
      </c>
      <c r="N43" s="24"/>
      <c r="O43" s="24"/>
      <c r="P43" s="24"/>
      <c r="Q43" s="24"/>
      <c r="R43" s="26"/>
      <c r="S43" s="26"/>
      <c r="T43" s="26"/>
      <c r="U43" s="24"/>
      <c r="V43" s="24"/>
      <c r="W43" s="24"/>
      <c r="X43" s="24"/>
      <c r="Y43" s="24"/>
      <c r="Z43" s="24"/>
      <c r="AA43" s="24"/>
    </row>
    <row r="44" spans="1:27" ht="30" customHeight="1" x14ac:dyDescent="0.25">
      <c r="A44" s="69"/>
      <c r="B44" s="39">
        <v>41</v>
      </c>
      <c r="C44" s="66"/>
      <c r="D44" s="36" t="s">
        <v>14</v>
      </c>
      <c r="E44" s="43" t="s">
        <v>9</v>
      </c>
      <c r="F44" s="45" t="s">
        <v>31</v>
      </c>
      <c r="G44" s="39" t="s">
        <v>32</v>
      </c>
      <c r="H44" s="39" t="s">
        <v>37</v>
      </c>
      <c r="I44" s="39" t="s">
        <v>10</v>
      </c>
      <c r="J44" s="38">
        <v>75</v>
      </c>
      <c r="K44" s="29">
        <f>0</f>
        <v>0</v>
      </c>
      <c r="L44" s="28">
        <f t="shared" si="0"/>
        <v>0</v>
      </c>
      <c r="M44" s="27" t="str">
        <f t="shared" si="1"/>
        <v>OK</v>
      </c>
      <c r="N44" s="24"/>
      <c r="O44" s="24"/>
      <c r="P44" s="24"/>
      <c r="Q44" s="24"/>
      <c r="R44" s="26"/>
      <c r="S44" s="26"/>
      <c r="T44" s="26"/>
      <c r="U44" s="24"/>
      <c r="V44" s="24"/>
      <c r="W44" s="24"/>
      <c r="X44" s="24"/>
      <c r="Y44" s="24"/>
      <c r="Z44" s="24"/>
      <c r="AA44" s="24"/>
    </row>
    <row r="45" spans="1:27" ht="30" customHeight="1" x14ac:dyDescent="0.25">
      <c r="A45" s="69"/>
      <c r="B45" s="39">
        <v>42</v>
      </c>
      <c r="C45" s="66"/>
      <c r="D45" s="36" t="s">
        <v>162</v>
      </c>
      <c r="E45" s="43" t="s">
        <v>9</v>
      </c>
      <c r="F45" s="45" t="s">
        <v>31</v>
      </c>
      <c r="G45" s="39" t="s">
        <v>32</v>
      </c>
      <c r="H45" s="39" t="s">
        <v>9</v>
      </c>
      <c r="I45" s="39" t="s">
        <v>10</v>
      </c>
      <c r="J45" s="38">
        <v>350</v>
      </c>
      <c r="K45" s="29">
        <f>37</f>
        <v>37</v>
      </c>
      <c r="L45" s="28">
        <f t="shared" si="0"/>
        <v>37</v>
      </c>
      <c r="M45" s="27" t="str">
        <f t="shared" si="1"/>
        <v>OK</v>
      </c>
      <c r="N45" s="24"/>
      <c r="O45" s="24"/>
      <c r="P45" s="24"/>
      <c r="Q45" s="24"/>
      <c r="R45" s="26"/>
      <c r="S45" s="26"/>
      <c r="T45" s="26"/>
      <c r="U45" s="24"/>
      <c r="V45" s="24"/>
      <c r="W45" s="24"/>
      <c r="X45" s="24"/>
      <c r="Y45" s="24"/>
      <c r="Z45" s="24"/>
      <c r="AA45" s="24"/>
    </row>
    <row r="46" spans="1:27" ht="30" customHeight="1" x14ac:dyDescent="0.25">
      <c r="A46" s="69"/>
      <c r="B46" s="39">
        <v>43</v>
      </c>
      <c r="C46" s="66"/>
      <c r="D46" s="36" t="s">
        <v>33</v>
      </c>
      <c r="E46" s="43" t="s">
        <v>9</v>
      </c>
      <c r="F46" s="45" t="s">
        <v>31</v>
      </c>
      <c r="G46" s="39" t="s">
        <v>32</v>
      </c>
      <c r="H46" s="39" t="s">
        <v>9</v>
      </c>
      <c r="I46" s="39" t="s">
        <v>10</v>
      </c>
      <c r="J46" s="38">
        <v>100.25</v>
      </c>
      <c r="K46" s="29">
        <f>0</f>
        <v>0</v>
      </c>
      <c r="L46" s="28">
        <f t="shared" si="0"/>
        <v>0</v>
      </c>
      <c r="M46" s="27" t="str">
        <f t="shared" si="1"/>
        <v>OK</v>
      </c>
      <c r="N46" s="24"/>
      <c r="O46" s="24"/>
      <c r="P46" s="24"/>
      <c r="Q46" s="24"/>
      <c r="R46" s="26"/>
      <c r="S46" s="26"/>
      <c r="T46" s="26"/>
      <c r="U46" s="24"/>
      <c r="V46" s="24"/>
      <c r="W46" s="24"/>
      <c r="X46" s="24"/>
      <c r="Y46" s="24"/>
      <c r="Z46" s="24"/>
      <c r="AA46" s="24"/>
    </row>
    <row r="47" spans="1:27" ht="30" customHeight="1" x14ac:dyDescent="0.25">
      <c r="A47" s="69"/>
      <c r="B47" s="39">
        <v>44</v>
      </c>
      <c r="C47" s="66"/>
      <c r="D47" s="36" t="s">
        <v>163</v>
      </c>
      <c r="E47" s="43" t="s">
        <v>9</v>
      </c>
      <c r="F47" s="44" t="s">
        <v>31</v>
      </c>
      <c r="G47" s="39" t="s">
        <v>164</v>
      </c>
      <c r="H47" s="39" t="s">
        <v>9</v>
      </c>
      <c r="I47" s="39" t="s">
        <v>10</v>
      </c>
      <c r="J47" s="38">
        <v>1424</v>
      </c>
      <c r="K47" s="29">
        <f>4</f>
        <v>4</v>
      </c>
      <c r="L47" s="28">
        <f t="shared" si="0"/>
        <v>4</v>
      </c>
      <c r="M47" s="27" t="str">
        <f t="shared" si="1"/>
        <v>OK</v>
      </c>
      <c r="N47" s="24"/>
      <c r="O47" s="24"/>
      <c r="P47" s="24"/>
      <c r="Q47" s="24"/>
      <c r="R47" s="26"/>
      <c r="S47" s="26"/>
      <c r="T47" s="26"/>
      <c r="U47" s="24"/>
      <c r="V47" s="24"/>
      <c r="W47" s="24"/>
      <c r="X47" s="24"/>
      <c r="Y47" s="24"/>
      <c r="Z47" s="24"/>
      <c r="AA47" s="24"/>
    </row>
    <row r="48" spans="1:27" ht="30" customHeight="1" x14ac:dyDescent="0.25">
      <c r="A48" s="70"/>
      <c r="B48" s="39">
        <v>45</v>
      </c>
      <c r="C48" s="67"/>
      <c r="D48" s="36" t="s">
        <v>165</v>
      </c>
      <c r="E48" s="43" t="s">
        <v>9</v>
      </c>
      <c r="F48" s="45" t="s">
        <v>31</v>
      </c>
      <c r="G48" s="39" t="s">
        <v>32</v>
      </c>
      <c r="H48" s="39" t="s">
        <v>9</v>
      </c>
      <c r="I48" s="39" t="s">
        <v>10</v>
      </c>
      <c r="J48" s="38">
        <v>2503.0100000000002</v>
      </c>
      <c r="K48" s="29">
        <f>0</f>
        <v>0</v>
      </c>
      <c r="L48" s="28">
        <f t="shared" si="0"/>
        <v>0</v>
      </c>
      <c r="M48" s="27" t="str">
        <f t="shared" si="1"/>
        <v>OK</v>
      </c>
      <c r="N48" s="24"/>
      <c r="O48" s="24"/>
      <c r="P48" s="24"/>
      <c r="Q48" s="24"/>
      <c r="R48" s="26"/>
      <c r="S48" s="26"/>
      <c r="T48" s="26"/>
      <c r="U48" s="24"/>
      <c r="V48" s="24"/>
      <c r="W48" s="24"/>
      <c r="X48" s="24"/>
      <c r="Y48" s="24"/>
      <c r="Z48" s="24"/>
      <c r="AA48" s="24"/>
    </row>
    <row r="49" spans="1:27" ht="30" customHeight="1" x14ac:dyDescent="0.25">
      <c r="A49" s="78" t="s">
        <v>166</v>
      </c>
      <c r="B49" s="46">
        <v>46</v>
      </c>
      <c r="C49" s="75" t="s">
        <v>36</v>
      </c>
      <c r="D49" s="48" t="s">
        <v>30</v>
      </c>
      <c r="E49" s="50" t="s">
        <v>9</v>
      </c>
      <c r="F49" s="52" t="s">
        <v>31</v>
      </c>
      <c r="G49" s="46" t="s">
        <v>32</v>
      </c>
      <c r="H49" s="46" t="s">
        <v>9</v>
      </c>
      <c r="I49" s="46" t="s">
        <v>10</v>
      </c>
      <c r="J49" s="49">
        <v>80</v>
      </c>
      <c r="K49" s="29">
        <f>0</f>
        <v>0</v>
      </c>
      <c r="L49" s="28">
        <f t="shared" si="0"/>
        <v>0</v>
      </c>
      <c r="M49" s="27" t="str">
        <f t="shared" si="1"/>
        <v>OK</v>
      </c>
      <c r="N49" s="24"/>
      <c r="O49" s="24"/>
      <c r="P49" s="24"/>
      <c r="Q49" s="24"/>
      <c r="R49" s="26"/>
      <c r="S49" s="26"/>
      <c r="T49" s="26"/>
      <c r="U49" s="24"/>
      <c r="V49" s="24"/>
      <c r="W49" s="24"/>
      <c r="X49" s="24"/>
      <c r="Y49" s="24"/>
      <c r="Z49" s="24"/>
      <c r="AA49" s="24"/>
    </row>
    <row r="50" spans="1:27" ht="30" customHeight="1" x14ac:dyDescent="0.25">
      <c r="A50" s="79"/>
      <c r="B50" s="46">
        <v>47</v>
      </c>
      <c r="C50" s="76"/>
      <c r="D50" s="48" t="s">
        <v>8</v>
      </c>
      <c r="E50" s="50" t="s">
        <v>9</v>
      </c>
      <c r="F50" s="52" t="s">
        <v>31</v>
      </c>
      <c r="G50" s="46" t="s">
        <v>32</v>
      </c>
      <c r="H50" s="46" t="s">
        <v>9</v>
      </c>
      <c r="I50" s="46" t="s">
        <v>10</v>
      </c>
      <c r="J50" s="49">
        <v>550</v>
      </c>
      <c r="K50" s="29">
        <f>0</f>
        <v>0</v>
      </c>
      <c r="L50" s="28">
        <f t="shared" si="0"/>
        <v>0</v>
      </c>
      <c r="M50" s="27" t="str">
        <f t="shared" si="1"/>
        <v>OK</v>
      </c>
      <c r="N50" s="24"/>
      <c r="O50" s="24"/>
      <c r="P50" s="24"/>
      <c r="Q50" s="24"/>
      <c r="R50" s="26"/>
      <c r="S50" s="26"/>
      <c r="T50" s="26"/>
      <c r="U50" s="24"/>
      <c r="V50" s="24"/>
      <c r="W50" s="24"/>
      <c r="X50" s="24"/>
      <c r="Y50" s="24"/>
      <c r="Z50" s="24"/>
      <c r="AA50" s="24"/>
    </row>
    <row r="51" spans="1:27" ht="30" customHeight="1" x14ac:dyDescent="0.25">
      <c r="A51" s="79"/>
      <c r="B51" s="46">
        <v>48</v>
      </c>
      <c r="C51" s="76"/>
      <c r="D51" s="48" t="s">
        <v>11</v>
      </c>
      <c r="E51" s="50" t="s">
        <v>9</v>
      </c>
      <c r="F51" s="52" t="s">
        <v>31</v>
      </c>
      <c r="G51" s="46" t="s">
        <v>32</v>
      </c>
      <c r="H51" s="46" t="s">
        <v>9</v>
      </c>
      <c r="I51" s="46" t="s">
        <v>10</v>
      </c>
      <c r="J51" s="49">
        <v>850</v>
      </c>
      <c r="K51" s="29">
        <f>0</f>
        <v>0</v>
      </c>
      <c r="L51" s="28">
        <f t="shared" si="0"/>
        <v>0</v>
      </c>
      <c r="M51" s="27" t="str">
        <f t="shared" si="1"/>
        <v>OK</v>
      </c>
      <c r="N51" s="24"/>
      <c r="O51" s="24"/>
      <c r="P51" s="24"/>
      <c r="Q51" s="24"/>
      <c r="R51" s="26"/>
      <c r="S51" s="26"/>
      <c r="T51" s="26"/>
      <c r="U51" s="24"/>
      <c r="V51" s="24"/>
      <c r="W51" s="24"/>
      <c r="X51" s="24"/>
      <c r="Y51" s="24"/>
      <c r="Z51" s="24"/>
      <c r="AA51" s="24"/>
    </row>
    <row r="52" spans="1:27" ht="30" customHeight="1" x14ac:dyDescent="0.25">
      <c r="A52" s="79"/>
      <c r="B52" s="46">
        <v>49</v>
      </c>
      <c r="C52" s="76"/>
      <c r="D52" s="48" t="s">
        <v>12</v>
      </c>
      <c r="E52" s="50" t="s">
        <v>9</v>
      </c>
      <c r="F52" s="52" t="s">
        <v>31</v>
      </c>
      <c r="G52" s="46" t="s">
        <v>32</v>
      </c>
      <c r="H52" s="46" t="s">
        <v>9</v>
      </c>
      <c r="I52" s="46" t="s">
        <v>10</v>
      </c>
      <c r="J52" s="49">
        <v>800</v>
      </c>
      <c r="K52" s="29">
        <f>0</f>
        <v>0</v>
      </c>
      <c r="L52" s="28">
        <f t="shared" si="0"/>
        <v>0</v>
      </c>
      <c r="M52" s="27" t="str">
        <f t="shared" si="1"/>
        <v>OK</v>
      </c>
      <c r="N52" s="24"/>
      <c r="O52" s="24"/>
      <c r="P52" s="24"/>
      <c r="Q52" s="24"/>
      <c r="R52" s="26"/>
      <c r="S52" s="26"/>
      <c r="T52" s="26"/>
      <c r="U52" s="24"/>
      <c r="V52" s="24"/>
      <c r="W52" s="24"/>
      <c r="X52" s="24"/>
      <c r="Y52" s="24"/>
      <c r="Z52" s="24"/>
      <c r="AA52" s="24"/>
    </row>
    <row r="53" spans="1:27" ht="30" customHeight="1" x14ac:dyDescent="0.25">
      <c r="A53" s="79"/>
      <c r="B53" s="46">
        <v>50</v>
      </c>
      <c r="C53" s="76"/>
      <c r="D53" s="48" t="s">
        <v>13</v>
      </c>
      <c r="E53" s="50" t="s">
        <v>9</v>
      </c>
      <c r="F53" s="52" t="s">
        <v>31</v>
      </c>
      <c r="G53" s="46" t="s">
        <v>32</v>
      </c>
      <c r="H53" s="46" t="s">
        <v>37</v>
      </c>
      <c r="I53" s="46" t="s">
        <v>10</v>
      </c>
      <c r="J53" s="49">
        <v>50</v>
      </c>
      <c r="K53" s="29">
        <f>0</f>
        <v>0</v>
      </c>
      <c r="L53" s="28">
        <f t="shared" si="0"/>
        <v>0</v>
      </c>
      <c r="M53" s="27" t="str">
        <f t="shared" si="1"/>
        <v>OK</v>
      </c>
      <c r="N53" s="24"/>
      <c r="O53" s="24"/>
      <c r="P53" s="24"/>
      <c r="Q53" s="24"/>
      <c r="R53" s="26"/>
      <c r="S53" s="26"/>
      <c r="T53" s="26"/>
      <c r="U53" s="24"/>
      <c r="V53" s="24"/>
      <c r="W53" s="24"/>
      <c r="X53" s="24"/>
      <c r="Y53" s="24"/>
      <c r="Z53" s="24"/>
      <c r="AA53" s="24"/>
    </row>
    <row r="54" spans="1:27" ht="30" customHeight="1" x14ac:dyDescent="0.25">
      <c r="A54" s="79"/>
      <c r="B54" s="46">
        <v>51</v>
      </c>
      <c r="C54" s="76"/>
      <c r="D54" s="48" t="s">
        <v>161</v>
      </c>
      <c r="E54" s="50" t="s">
        <v>9</v>
      </c>
      <c r="F54" s="52" t="s">
        <v>31</v>
      </c>
      <c r="G54" s="46" t="s">
        <v>32</v>
      </c>
      <c r="H54" s="46" t="s">
        <v>37</v>
      </c>
      <c r="I54" s="46" t="s">
        <v>10</v>
      </c>
      <c r="J54" s="49">
        <v>50</v>
      </c>
      <c r="K54" s="29">
        <f>0</f>
        <v>0</v>
      </c>
      <c r="L54" s="28">
        <f t="shared" si="0"/>
        <v>0</v>
      </c>
      <c r="M54" s="27" t="str">
        <f t="shared" si="1"/>
        <v>OK</v>
      </c>
      <c r="N54" s="24"/>
      <c r="O54" s="24"/>
      <c r="P54" s="24"/>
      <c r="Q54" s="24"/>
      <c r="R54" s="26"/>
      <c r="S54" s="26"/>
      <c r="T54" s="26"/>
      <c r="U54" s="24"/>
      <c r="V54" s="24"/>
      <c r="W54" s="24"/>
      <c r="X54" s="24"/>
      <c r="Y54" s="24"/>
      <c r="Z54" s="24"/>
      <c r="AA54" s="24"/>
    </row>
    <row r="55" spans="1:27" ht="30" customHeight="1" x14ac:dyDescent="0.25">
      <c r="A55" s="79"/>
      <c r="B55" s="46">
        <v>52</v>
      </c>
      <c r="C55" s="76"/>
      <c r="D55" s="48" t="s">
        <v>14</v>
      </c>
      <c r="E55" s="50" t="s">
        <v>9</v>
      </c>
      <c r="F55" s="52" t="s">
        <v>31</v>
      </c>
      <c r="G55" s="46" t="s">
        <v>32</v>
      </c>
      <c r="H55" s="46" t="s">
        <v>37</v>
      </c>
      <c r="I55" s="46" t="s">
        <v>10</v>
      </c>
      <c r="J55" s="49">
        <v>50</v>
      </c>
      <c r="K55" s="29">
        <f>0</f>
        <v>0</v>
      </c>
      <c r="L55" s="28">
        <f t="shared" si="0"/>
        <v>0</v>
      </c>
      <c r="M55" s="27" t="str">
        <f t="shared" si="1"/>
        <v>OK</v>
      </c>
      <c r="N55" s="24"/>
      <c r="O55" s="24"/>
      <c r="P55" s="24"/>
      <c r="Q55" s="24"/>
      <c r="R55" s="26"/>
      <c r="S55" s="26"/>
      <c r="T55" s="26"/>
      <c r="U55" s="24"/>
      <c r="V55" s="24"/>
      <c r="W55" s="24"/>
      <c r="X55" s="24"/>
      <c r="Y55" s="24"/>
      <c r="Z55" s="24"/>
      <c r="AA55" s="24"/>
    </row>
    <row r="56" spans="1:27" ht="30" customHeight="1" x14ac:dyDescent="0.25">
      <c r="A56" s="79"/>
      <c r="B56" s="46">
        <v>53</v>
      </c>
      <c r="C56" s="76"/>
      <c r="D56" s="48" t="s">
        <v>162</v>
      </c>
      <c r="E56" s="50" t="s">
        <v>9</v>
      </c>
      <c r="F56" s="52" t="s">
        <v>31</v>
      </c>
      <c r="G56" s="46" t="s">
        <v>32</v>
      </c>
      <c r="H56" s="46" t="s">
        <v>9</v>
      </c>
      <c r="I56" s="46" t="s">
        <v>10</v>
      </c>
      <c r="J56" s="49">
        <v>50</v>
      </c>
      <c r="K56" s="29">
        <f>0</f>
        <v>0</v>
      </c>
      <c r="L56" s="28">
        <f t="shared" si="0"/>
        <v>0</v>
      </c>
      <c r="M56" s="27" t="str">
        <f t="shared" si="1"/>
        <v>OK</v>
      </c>
      <c r="N56" s="24"/>
      <c r="O56" s="24"/>
      <c r="P56" s="24"/>
      <c r="Q56" s="24"/>
      <c r="R56" s="26"/>
      <c r="S56" s="26"/>
      <c r="T56" s="26"/>
      <c r="U56" s="24"/>
      <c r="V56" s="24"/>
      <c r="W56" s="24"/>
      <c r="X56" s="24"/>
      <c r="Y56" s="24"/>
      <c r="Z56" s="24"/>
      <c r="AA56" s="24"/>
    </row>
    <row r="57" spans="1:27" ht="30" customHeight="1" x14ac:dyDescent="0.25">
      <c r="A57" s="79"/>
      <c r="B57" s="46">
        <v>54</v>
      </c>
      <c r="C57" s="76"/>
      <c r="D57" s="48" t="s">
        <v>33</v>
      </c>
      <c r="E57" s="50" t="s">
        <v>9</v>
      </c>
      <c r="F57" s="52" t="s">
        <v>31</v>
      </c>
      <c r="G57" s="46" t="s">
        <v>32</v>
      </c>
      <c r="H57" s="46" t="s">
        <v>9</v>
      </c>
      <c r="I57" s="46" t="s">
        <v>10</v>
      </c>
      <c r="J57" s="49">
        <v>80</v>
      </c>
      <c r="K57" s="29">
        <f>0</f>
        <v>0</v>
      </c>
      <c r="L57" s="28">
        <f t="shared" si="0"/>
        <v>0</v>
      </c>
      <c r="M57" s="27" t="str">
        <f t="shared" si="1"/>
        <v>OK</v>
      </c>
      <c r="N57" s="24"/>
      <c r="O57" s="24"/>
      <c r="P57" s="24"/>
      <c r="Q57" s="24"/>
      <c r="R57" s="26"/>
      <c r="S57" s="26"/>
      <c r="T57" s="26"/>
      <c r="U57" s="24"/>
      <c r="V57" s="24"/>
      <c r="W57" s="24"/>
      <c r="X57" s="24"/>
      <c r="Y57" s="24"/>
      <c r="Z57" s="24"/>
      <c r="AA57" s="24"/>
    </row>
    <row r="58" spans="1:27" ht="30" customHeight="1" x14ac:dyDescent="0.25">
      <c r="A58" s="79"/>
      <c r="B58" s="46">
        <v>55</v>
      </c>
      <c r="C58" s="76"/>
      <c r="D58" s="48" t="s">
        <v>167</v>
      </c>
      <c r="E58" s="50" t="s">
        <v>9</v>
      </c>
      <c r="F58" s="52" t="s">
        <v>31</v>
      </c>
      <c r="G58" s="46" t="s">
        <v>164</v>
      </c>
      <c r="H58" s="46" t="s">
        <v>9</v>
      </c>
      <c r="I58" s="46" t="s">
        <v>10</v>
      </c>
      <c r="J58" s="49">
        <v>1114</v>
      </c>
      <c r="K58" s="29">
        <f>0</f>
        <v>0</v>
      </c>
      <c r="L58" s="28">
        <f t="shared" si="0"/>
        <v>0</v>
      </c>
      <c r="M58" s="27" t="str">
        <f t="shared" si="1"/>
        <v>OK</v>
      </c>
      <c r="N58" s="24"/>
      <c r="O58" s="24"/>
      <c r="P58" s="24"/>
      <c r="Q58" s="24"/>
      <c r="R58" s="26"/>
      <c r="S58" s="26"/>
      <c r="T58" s="26"/>
      <c r="U58" s="24"/>
      <c r="V58" s="24"/>
      <c r="W58" s="24"/>
      <c r="X58" s="24"/>
      <c r="Y58" s="24"/>
      <c r="Z58" s="24"/>
      <c r="AA58" s="24"/>
    </row>
    <row r="59" spans="1:27" ht="30" customHeight="1" x14ac:dyDescent="0.25">
      <c r="A59" s="80"/>
      <c r="B59" s="46">
        <v>56</v>
      </c>
      <c r="C59" s="77"/>
      <c r="D59" s="48" t="s">
        <v>165</v>
      </c>
      <c r="E59" s="50" t="s">
        <v>9</v>
      </c>
      <c r="F59" s="52" t="s">
        <v>31</v>
      </c>
      <c r="G59" s="46" t="s">
        <v>32</v>
      </c>
      <c r="H59" s="46" t="s">
        <v>9</v>
      </c>
      <c r="I59" s="46" t="s">
        <v>10</v>
      </c>
      <c r="J59" s="49">
        <v>2000</v>
      </c>
      <c r="K59" s="29">
        <f>0</f>
        <v>0</v>
      </c>
      <c r="L59" s="28">
        <f t="shared" si="0"/>
        <v>0</v>
      </c>
      <c r="M59" s="27" t="str">
        <f t="shared" si="1"/>
        <v>OK</v>
      </c>
      <c r="N59" s="24"/>
      <c r="O59" s="24"/>
      <c r="P59" s="24"/>
      <c r="Q59" s="24"/>
      <c r="R59" s="26"/>
      <c r="S59" s="26"/>
      <c r="T59" s="26"/>
      <c r="U59" s="24"/>
      <c r="V59" s="24"/>
      <c r="W59" s="24"/>
      <c r="X59" s="24"/>
      <c r="Y59" s="24"/>
      <c r="Z59" s="24"/>
      <c r="AA59" s="24"/>
    </row>
    <row r="60" spans="1:27" ht="30" customHeight="1" x14ac:dyDescent="0.25">
      <c r="A60" s="68" t="s">
        <v>168</v>
      </c>
      <c r="B60" s="39">
        <v>57</v>
      </c>
      <c r="C60" s="65" t="s">
        <v>36</v>
      </c>
      <c r="D60" s="36" t="s">
        <v>30</v>
      </c>
      <c r="E60" s="43" t="s">
        <v>9</v>
      </c>
      <c r="F60" s="45" t="s">
        <v>31</v>
      </c>
      <c r="G60" s="39" t="s">
        <v>32</v>
      </c>
      <c r="H60" s="39" t="s">
        <v>9</v>
      </c>
      <c r="I60" s="39" t="s">
        <v>10</v>
      </c>
      <c r="J60" s="38">
        <v>250.5</v>
      </c>
      <c r="K60" s="29">
        <f>0</f>
        <v>0</v>
      </c>
      <c r="L60" s="28">
        <f t="shared" si="0"/>
        <v>0</v>
      </c>
      <c r="M60" s="27" t="str">
        <f t="shared" si="1"/>
        <v>OK</v>
      </c>
      <c r="N60" s="24"/>
      <c r="O60" s="24"/>
      <c r="P60" s="24"/>
      <c r="Q60" s="24"/>
      <c r="R60" s="26"/>
      <c r="S60" s="26"/>
      <c r="T60" s="26"/>
      <c r="U60" s="24"/>
      <c r="V60" s="24"/>
      <c r="W60" s="24"/>
      <c r="X60" s="24"/>
      <c r="Y60" s="24"/>
      <c r="Z60" s="24"/>
      <c r="AA60" s="24"/>
    </row>
    <row r="61" spans="1:27" ht="30" customHeight="1" x14ac:dyDescent="0.25">
      <c r="A61" s="69"/>
      <c r="B61" s="39">
        <v>58</v>
      </c>
      <c r="C61" s="66"/>
      <c r="D61" s="36" t="s">
        <v>8</v>
      </c>
      <c r="E61" s="43" t="s">
        <v>9</v>
      </c>
      <c r="F61" s="45" t="s">
        <v>31</v>
      </c>
      <c r="G61" s="39" t="s">
        <v>32</v>
      </c>
      <c r="H61" s="39" t="s">
        <v>9</v>
      </c>
      <c r="I61" s="39" t="s">
        <v>10</v>
      </c>
      <c r="J61" s="38">
        <v>1000</v>
      </c>
      <c r="K61" s="29">
        <f>0</f>
        <v>0</v>
      </c>
      <c r="L61" s="28">
        <f t="shared" si="0"/>
        <v>0</v>
      </c>
      <c r="M61" s="27" t="str">
        <f t="shared" si="1"/>
        <v>OK</v>
      </c>
      <c r="N61" s="24"/>
      <c r="O61" s="24"/>
      <c r="P61" s="24"/>
      <c r="Q61" s="24"/>
      <c r="R61" s="26"/>
      <c r="S61" s="26"/>
      <c r="T61" s="26"/>
      <c r="U61" s="24"/>
      <c r="V61" s="24"/>
      <c r="W61" s="24"/>
      <c r="X61" s="24"/>
      <c r="Y61" s="24"/>
      <c r="Z61" s="24"/>
      <c r="AA61" s="24"/>
    </row>
    <row r="62" spans="1:27" ht="30" customHeight="1" x14ac:dyDescent="0.25">
      <c r="A62" s="69"/>
      <c r="B62" s="39">
        <v>59</v>
      </c>
      <c r="C62" s="66"/>
      <c r="D62" s="36" t="s">
        <v>11</v>
      </c>
      <c r="E62" s="43" t="s">
        <v>9</v>
      </c>
      <c r="F62" s="45" t="s">
        <v>31</v>
      </c>
      <c r="G62" s="39" t="s">
        <v>32</v>
      </c>
      <c r="H62" s="39" t="s">
        <v>9</v>
      </c>
      <c r="I62" s="39" t="s">
        <v>10</v>
      </c>
      <c r="J62" s="38">
        <v>1500</v>
      </c>
      <c r="K62" s="29">
        <f>0</f>
        <v>0</v>
      </c>
      <c r="L62" s="28">
        <f t="shared" si="0"/>
        <v>0</v>
      </c>
      <c r="M62" s="27" t="str">
        <f t="shared" si="1"/>
        <v>OK</v>
      </c>
      <c r="N62" s="24"/>
      <c r="O62" s="24"/>
      <c r="P62" s="24"/>
      <c r="Q62" s="24"/>
      <c r="R62" s="26"/>
      <c r="S62" s="26"/>
      <c r="T62" s="26"/>
      <c r="U62" s="24"/>
      <c r="V62" s="24"/>
      <c r="W62" s="24"/>
      <c r="X62" s="24"/>
      <c r="Y62" s="24"/>
      <c r="Z62" s="24"/>
      <c r="AA62" s="24"/>
    </row>
    <row r="63" spans="1:27" ht="30" customHeight="1" x14ac:dyDescent="0.25">
      <c r="A63" s="69"/>
      <c r="B63" s="39">
        <v>60</v>
      </c>
      <c r="C63" s="66"/>
      <c r="D63" s="36" t="s">
        <v>12</v>
      </c>
      <c r="E63" s="43" t="s">
        <v>9</v>
      </c>
      <c r="F63" s="45" t="s">
        <v>31</v>
      </c>
      <c r="G63" s="39" t="s">
        <v>32</v>
      </c>
      <c r="H63" s="39" t="s">
        <v>9</v>
      </c>
      <c r="I63" s="39" t="s">
        <v>10</v>
      </c>
      <c r="J63" s="38">
        <v>1731</v>
      </c>
      <c r="K63" s="29">
        <f>0</f>
        <v>0</v>
      </c>
      <c r="L63" s="28">
        <f t="shared" si="0"/>
        <v>0</v>
      </c>
      <c r="M63" s="27" t="str">
        <f t="shared" si="1"/>
        <v>OK</v>
      </c>
      <c r="N63" s="24"/>
      <c r="O63" s="24"/>
      <c r="P63" s="24"/>
      <c r="Q63" s="24"/>
      <c r="R63" s="26"/>
      <c r="S63" s="26"/>
      <c r="T63" s="26"/>
      <c r="U63" s="24"/>
      <c r="V63" s="24"/>
      <c r="W63" s="24"/>
      <c r="X63" s="24"/>
      <c r="Y63" s="24"/>
      <c r="Z63" s="24"/>
      <c r="AA63" s="24"/>
    </row>
    <row r="64" spans="1:27" ht="30" customHeight="1" x14ac:dyDescent="0.25">
      <c r="A64" s="69"/>
      <c r="B64" s="39">
        <v>61</v>
      </c>
      <c r="C64" s="66"/>
      <c r="D64" s="36" t="s">
        <v>13</v>
      </c>
      <c r="E64" s="43" t="s">
        <v>9</v>
      </c>
      <c r="F64" s="45" t="s">
        <v>31</v>
      </c>
      <c r="G64" s="39" t="s">
        <v>32</v>
      </c>
      <c r="H64" s="39" t="s">
        <v>37</v>
      </c>
      <c r="I64" s="39" t="s">
        <v>10</v>
      </c>
      <c r="J64" s="38">
        <v>160</v>
      </c>
      <c r="K64" s="29">
        <f>0</f>
        <v>0</v>
      </c>
      <c r="L64" s="28">
        <f t="shared" si="0"/>
        <v>0</v>
      </c>
      <c r="M64" s="27" t="str">
        <f t="shared" si="1"/>
        <v>OK</v>
      </c>
      <c r="N64" s="24"/>
      <c r="O64" s="24"/>
      <c r="P64" s="24"/>
      <c r="Q64" s="24"/>
      <c r="R64" s="26"/>
      <c r="S64" s="26"/>
      <c r="T64" s="26"/>
      <c r="U64" s="24"/>
      <c r="V64" s="24"/>
      <c r="W64" s="24"/>
      <c r="X64" s="24"/>
      <c r="Y64" s="24"/>
      <c r="Z64" s="24"/>
      <c r="AA64" s="24"/>
    </row>
    <row r="65" spans="1:27" ht="30" customHeight="1" x14ac:dyDescent="0.25">
      <c r="A65" s="69"/>
      <c r="B65" s="39">
        <v>62</v>
      </c>
      <c r="C65" s="66"/>
      <c r="D65" s="36" t="s">
        <v>161</v>
      </c>
      <c r="E65" s="43" t="s">
        <v>9</v>
      </c>
      <c r="F65" s="45" t="s">
        <v>31</v>
      </c>
      <c r="G65" s="39" t="s">
        <v>32</v>
      </c>
      <c r="H65" s="39" t="s">
        <v>37</v>
      </c>
      <c r="I65" s="39" t="s">
        <v>10</v>
      </c>
      <c r="J65" s="38">
        <v>135</v>
      </c>
      <c r="K65" s="29">
        <f>0</f>
        <v>0</v>
      </c>
      <c r="L65" s="28">
        <f t="shared" si="0"/>
        <v>0</v>
      </c>
      <c r="M65" s="27" t="str">
        <f t="shared" si="1"/>
        <v>OK</v>
      </c>
      <c r="N65" s="24"/>
      <c r="O65" s="24"/>
      <c r="P65" s="24"/>
      <c r="Q65" s="24"/>
      <c r="R65" s="26"/>
      <c r="S65" s="26"/>
      <c r="T65" s="26"/>
      <c r="U65" s="24"/>
      <c r="V65" s="24"/>
      <c r="W65" s="24"/>
      <c r="X65" s="24"/>
      <c r="Y65" s="24"/>
      <c r="Z65" s="24"/>
      <c r="AA65" s="24"/>
    </row>
    <row r="66" spans="1:27" ht="30" customHeight="1" x14ac:dyDescent="0.25">
      <c r="A66" s="69"/>
      <c r="B66" s="39">
        <v>63</v>
      </c>
      <c r="C66" s="66"/>
      <c r="D66" s="36" t="s">
        <v>14</v>
      </c>
      <c r="E66" s="43" t="s">
        <v>9</v>
      </c>
      <c r="F66" s="45" t="s">
        <v>31</v>
      </c>
      <c r="G66" s="39" t="s">
        <v>32</v>
      </c>
      <c r="H66" s="39" t="s">
        <v>37</v>
      </c>
      <c r="I66" s="39" t="s">
        <v>10</v>
      </c>
      <c r="J66" s="38">
        <v>135</v>
      </c>
      <c r="K66" s="29">
        <f>0</f>
        <v>0</v>
      </c>
      <c r="L66" s="28">
        <f t="shared" si="0"/>
        <v>0</v>
      </c>
      <c r="M66" s="27" t="str">
        <f t="shared" si="1"/>
        <v>OK</v>
      </c>
      <c r="N66" s="24"/>
      <c r="O66" s="24"/>
      <c r="P66" s="24"/>
      <c r="Q66" s="24"/>
      <c r="R66" s="26"/>
      <c r="S66" s="26"/>
      <c r="T66" s="26"/>
      <c r="U66" s="24"/>
      <c r="V66" s="24"/>
      <c r="W66" s="24"/>
      <c r="X66" s="24"/>
      <c r="Y66" s="24"/>
      <c r="Z66" s="24"/>
      <c r="AA66" s="24"/>
    </row>
    <row r="67" spans="1:27" ht="30" customHeight="1" x14ac:dyDescent="0.25">
      <c r="A67" s="69"/>
      <c r="B67" s="39">
        <v>64</v>
      </c>
      <c r="C67" s="66"/>
      <c r="D67" s="36" t="s">
        <v>162</v>
      </c>
      <c r="E67" s="43" t="s">
        <v>9</v>
      </c>
      <c r="F67" s="45" t="s">
        <v>31</v>
      </c>
      <c r="G67" s="39" t="s">
        <v>32</v>
      </c>
      <c r="H67" s="39" t="s">
        <v>9</v>
      </c>
      <c r="I67" s="39" t="s">
        <v>10</v>
      </c>
      <c r="J67" s="38">
        <v>365</v>
      </c>
      <c r="K67" s="29">
        <f>0</f>
        <v>0</v>
      </c>
      <c r="L67" s="28">
        <f t="shared" si="0"/>
        <v>0</v>
      </c>
      <c r="M67" s="27" t="str">
        <f t="shared" si="1"/>
        <v>OK</v>
      </c>
      <c r="N67" s="24"/>
      <c r="O67" s="24"/>
      <c r="P67" s="24"/>
      <c r="Q67" s="24"/>
      <c r="R67" s="26"/>
      <c r="S67" s="26"/>
      <c r="T67" s="26"/>
      <c r="U67" s="24"/>
      <c r="V67" s="24"/>
      <c r="W67" s="24"/>
      <c r="X67" s="24"/>
      <c r="Y67" s="24"/>
      <c r="Z67" s="24"/>
      <c r="AA67" s="24"/>
    </row>
    <row r="68" spans="1:27" ht="30" customHeight="1" x14ac:dyDescent="0.25">
      <c r="A68" s="70"/>
      <c r="B68" s="39">
        <v>65</v>
      </c>
      <c r="C68" s="67"/>
      <c r="D68" s="36" t="s">
        <v>33</v>
      </c>
      <c r="E68" s="43" t="s">
        <v>9</v>
      </c>
      <c r="F68" s="45" t="s">
        <v>31</v>
      </c>
      <c r="G68" s="39" t="s">
        <v>32</v>
      </c>
      <c r="H68" s="39" t="s">
        <v>9</v>
      </c>
      <c r="I68" s="39" t="s">
        <v>10</v>
      </c>
      <c r="J68" s="38">
        <v>100</v>
      </c>
      <c r="K68" s="29">
        <f>0</f>
        <v>0</v>
      </c>
      <c r="L68" s="28">
        <f t="shared" si="0"/>
        <v>0</v>
      </c>
      <c r="M68" s="27" t="str">
        <f t="shared" si="1"/>
        <v>OK</v>
      </c>
      <c r="N68" s="24"/>
      <c r="O68" s="24"/>
      <c r="P68" s="24"/>
      <c r="Q68" s="24"/>
      <c r="R68" s="26"/>
      <c r="S68" s="26"/>
      <c r="T68" s="26"/>
      <c r="U68" s="24"/>
      <c r="V68" s="24"/>
      <c r="W68" s="24"/>
      <c r="X68" s="24"/>
      <c r="Y68" s="24"/>
      <c r="Z68" s="24"/>
      <c r="AA68" s="24"/>
    </row>
    <row r="69" spans="1:27" ht="30" customHeight="1" x14ac:dyDescent="0.25">
      <c r="A69" s="78" t="s">
        <v>169</v>
      </c>
      <c r="B69" s="46">
        <v>66</v>
      </c>
      <c r="C69" s="75" t="s">
        <v>97</v>
      </c>
      <c r="D69" s="48" t="s">
        <v>30</v>
      </c>
      <c r="E69" s="50" t="s">
        <v>9</v>
      </c>
      <c r="F69" s="52" t="s">
        <v>31</v>
      </c>
      <c r="G69" s="46" t="s">
        <v>32</v>
      </c>
      <c r="H69" s="46" t="s">
        <v>9</v>
      </c>
      <c r="I69" s="46" t="s">
        <v>10</v>
      </c>
      <c r="J69" s="49">
        <v>140</v>
      </c>
      <c r="K69" s="29">
        <f>0</f>
        <v>0</v>
      </c>
      <c r="L69" s="28">
        <f t="shared" ref="L69:L81" si="2">K69-SUM(N69:AA69)</f>
        <v>0</v>
      </c>
      <c r="M69" s="27" t="str">
        <f t="shared" ref="M69:M81" si="3">IF(L69&lt;0,"ATENÇÃO","OK")</f>
        <v>OK</v>
      </c>
      <c r="N69" s="24"/>
      <c r="O69" s="24"/>
      <c r="P69" s="24"/>
      <c r="Q69" s="24"/>
      <c r="R69" s="26"/>
      <c r="S69" s="26"/>
      <c r="T69" s="26"/>
      <c r="U69" s="24"/>
      <c r="V69" s="24"/>
      <c r="W69" s="24"/>
      <c r="X69" s="24"/>
      <c r="Y69" s="24"/>
      <c r="Z69" s="24"/>
      <c r="AA69" s="24"/>
    </row>
    <row r="70" spans="1:27" ht="30" customHeight="1" x14ac:dyDescent="0.25">
      <c r="A70" s="79"/>
      <c r="B70" s="46">
        <v>67</v>
      </c>
      <c r="C70" s="76"/>
      <c r="D70" s="48" t="s">
        <v>8</v>
      </c>
      <c r="E70" s="50" t="s">
        <v>9</v>
      </c>
      <c r="F70" s="52" t="s">
        <v>31</v>
      </c>
      <c r="G70" s="46" t="s">
        <v>32</v>
      </c>
      <c r="H70" s="46" t="s">
        <v>9</v>
      </c>
      <c r="I70" s="46" t="s">
        <v>10</v>
      </c>
      <c r="J70" s="49">
        <v>530</v>
      </c>
      <c r="K70" s="29">
        <f>0</f>
        <v>0</v>
      </c>
      <c r="L70" s="28">
        <f t="shared" si="2"/>
        <v>0</v>
      </c>
      <c r="M70" s="27" t="str">
        <f t="shared" si="3"/>
        <v>OK</v>
      </c>
      <c r="N70" s="24"/>
      <c r="O70" s="24"/>
      <c r="P70" s="24"/>
      <c r="Q70" s="24"/>
      <c r="R70" s="26"/>
      <c r="S70" s="26"/>
      <c r="T70" s="26"/>
      <c r="U70" s="24"/>
      <c r="V70" s="24"/>
      <c r="W70" s="24"/>
      <c r="X70" s="24"/>
      <c r="Y70" s="24"/>
      <c r="Z70" s="24"/>
      <c r="AA70" s="24"/>
    </row>
    <row r="71" spans="1:27" ht="30" customHeight="1" x14ac:dyDescent="0.25">
      <c r="A71" s="79"/>
      <c r="B71" s="46">
        <v>68</v>
      </c>
      <c r="C71" s="76"/>
      <c r="D71" s="48" t="s">
        <v>11</v>
      </c>
      <c r="E71" s="50" t="s">
        <v>9</v>
      </c>
      <c r="F71" s="52" t="s">
        <v>31</v>
      </c>
      <c r="G71" s="46" t="s">
        <v>32</v>
      </c>
      <c r="H71" s="46" t="s">
        <v>9</v>
      </c>
      <c r="I71" s="46" t="s">
        <v>10</v>
      </c>
      <c r="J71" s="49">
        <v>660</v>
      </c>
      <c r="K71" s="29">
        <f>0</f>
        <v>0</v>
      </c>
      <c r="L71" s="28">
        <f t="shared" si="2"/>
        <v>0</v>
      </c>
      <c r="M71" s="27" t="str">
        <f t="shared" si="3"/>
        <v>OK</v>
      </c>
      <c r="N71" s="24"/>
      <c r="O71" s="24"/>
      <c r="P71" s="24"/>
      <c r="Q71" s="24"/>
      <c r="R71" s="26"/>
      <c r="S71" s="26"/>
      <c r="T71" s="26"/>
      <c r="U71" s="24"/>
      <c r="V71" s="24"/>
      <c r="W71" s="24"/>
      <c r="X71" s="24"/>
      <c r="Y71" s="24"/>
      <c r="Z71" s="24"/>
      <c r="AA71" s="24"/>
    </row>
    <row r="72" spans="1:27" ht="30" customHeight="1" x14ac:dyDescent="0.25">
      <c r="A72" s="79"/>
      <c r="B72" s="46">
        <v>69</v>
      </c>
      <c r="C72" s="76"/>
      <c r="D72" s="48" t="s">
        <v>12</v>
      </c>
      <c r="E72" s="50" t="s">
        <v>9</v>
      </c>
      <c r="F72" s="52" t="s">
        <v>31</v>
      </c>
      <c r="G72" s="46" t="s">
        <v>32</v>
      </c>
      <c r="H72" s="46" t="s">
        <v>9</v>
      </c>
      <c r="I72" s="46" t="s">
        <v>10</v>
      </c>
      <c r="J72" s="49">
        <v>760</v>
      </c>
      <c r="K72" s="29">
        <f>0</f>
        <v>0</v>
      </c>
      <c r="L72" s="28">
        <f t="shared" si="2"/>
        <v>0</v>
      </c>
      <c r="M72" s="27" t="str">
        <f t="shared" si="3"/>
        <v>OK</v>
      </c>
      <c r="N72" s="24"/>
      <c r="O72" s="24"/>
      <c r="P72" s="24"/>
      <c r="Q72" s="24"/>
      <c r="R72" s="26"/>
      <c r="S72" s="26"/>
      <c r="T72" s="26"/>
      <c r="U72" s="24"/>
      <c r="V72" s="24"/>
      <c r="W72" s="24"/>
      <c r="X72" s="24"/>
      <c r="Y72" s="24"/>
      <c r="Z72" s="24"/>
      <c r="AA72" s="24"/>
    </row>
    <row r="73" spans="1:27" ht="30" customHeight="1" x14ac:dyDescent="0.25">
      <c r="A73" s="79"/>
      <c r="B73" s="46">
        <v>70</v>
      </c>
      <c r="C73" s="76"/>
      <c r="D73" s="48" t="s">
        <v>13</v>
      </c>
      <c r="E73" s="50" t="s">
        <v>9</v>
      </c>
      <c r="F73" s="52" t="s">
        <v>31</v>
      </c>
      <c r="G73" s="46" t="s">
        <v>32</v>
      </c>
      <c r="H73" s="46" t="s">
        <v>37</v>
      </c>
      <c r="I73" s="46" t="s">
        <v>10</v>
      </c>
      <c r="J73" s="49">
        <v>70</v>
      </c>
      <c r="K73" s="29">
        <f>0</f>
        <v>0</v>
      </c>
      <c r="L73" s="28">
        <f t="shared" si="2"/>
        <v>0</v>
      </c>
      <c r="M73" s="27" t="str">
        <f t="shared" si="3"/>
        <v>OK</v>
      </c>
      <c r="N73" s="24"/>
      <c r="O73" s="24"/>
      <c r="P73" s="24"/>
      <c r="Q73" s="24"/>
      <c r="R73" s="26"/>
      <c r="S73" s="26"/>
      <c r="T73" s="26"/>
      <c r="U73" s="24"/>
      <c r="V73" s="24"/>
      <c r="W73" s="24"/>
      <c r="X73" s="24"/>
      <c r="Y73" s="24"/>
      <c r="Z73" s="24"/>
      <c r="AA73" s="24"/>
    </row>
    <row r="74" spans="1:27" ht="30" customHeight="1" x14ac:dyDescent="0.25">
      <c r="A74" s="79"/>
      <c r="B74" s="46">
        <v>71</v>
      </c>
      <c r="C74" s="76"/>
      <c r="D74" s="48" t="s">
        <v>161</v>
      </c>
      <c r="E74" s="50" t="s">
        <v>9</v>
      </c>
      <c r="F74" s="52" t="s">
        <v>31</v>
      </c>
      <c r="G74" s="46" t="s">
        <v>32</v>
      </c>
      <c r="H74" s="46" t="s">
        <v>37</v>
      </c>
      <c r="I74" s="46" t="s">
        <v>10</v>
      </c>
      <c r="J74" s="49">
        <v>75</v>
      </c>
      <c r="K74" s="29">
        <f>0</f>
        <v>0</v>
      </c>
      <c r="L74" s="28">
        <f t="shared" si="2"/>
        <v>0</v>
      </c>
      <c r="M74" s="27" t="str">
        <f t="shared" si="3"/>
        <v>OK</v>
      </c>
      <c r="N74" s="24"/>
      <c r="O74" s="24"/>
      <c r="P74" s="24"/>
      <c r="Q74" s="24"/>
      <c r="R74" s="26"/>
      <c r="S74" s="26"/>
      <c r="T74" s="26"/>
      <c r="U74" s="24"/>
      <c r="V74" s="24"/>
      <c r="W74" s="24"/>
      <c r="X74" s="24"/>
      <c r="Y74" s="24"/>
      <c r="Z74" s="24"/>
      <c r="AA74" s="24"/>
    </row>
    <row r="75" spans="1:27" ht="30" customHeight="1" x14ac:dyDescent="0.25">
      <c r="A75" s="79"/>
      <c r="B75" s="46">
        <v>72</v>
      </c>
      <c r="C75" s="76"/>
      <c r="D75" s="48" t="s">
        <v>14</v>
      </c>
      <c r="E75" s="50" t="s">
        <v>9</v>
      </c>
      <c r="F75" s="52" t="s">
        <v>31</v>
      </c>
      <c r="G75" s="46" t="s">
        <v>32</v>
      </c>
      <c r="H75" s="46" t="s">
        <v>37</v>
      </c>
      <c r="I75" s="46" t="s">
        <v>10</v>
      </c>
      <c r="J75" s="49">
        <v>80</v>
      </c>
      <c r="K75" s="29">
        <f>0</f>
        <v>0</v>
      </c>
      <c r="L75" s="28">
        <f t="shared" si="2"/>
        <v>0</v>
      </c>
      <c r="M75" s="27" t="str">
        <f t="shared" si="3"/>
        <v>OK</v>
      </c>
      <c r="N75" s="24"/>
      <c r="O75" s="24"/>
      <c r="P75" s="24"/>
      <c r="Q75" s="24"/>
      <c r="R75" s="26"/>
      <c r="S75" s="26"/>
      <c r="T75" s="26"/>
      <c r="U75" s="24"/>
      <c r="V75" s="24"/>
      <c r="W75" s="24"/>
      <c r="X75" s="24"/>
      <c r="Y75" s="24"/>
      <c r="Z75" s="24"/>
      <c r="AA75" s="24"/>
    </row>
    <row r="76" spans="1:27" ht="30" customHeight="1" x14ac:dyDescent="0.25">
      <c r="A76" s="79"/>
      <c r="B76" s="46">
        <v>73</v>
      </c>
      <c r="C76" s="76"/>
      <c r="D76" s="48" t="s">
        <v>162</v>
      </c>
      <c r="E76" s="50" t="s">
        <v>9</v>
      </c>
      <c r="F76" s="52" t="s">
        <v>31</v>
      </c>
      <c r="G76" s="46" t="s">
        <v>32</v>
      </c>
      <c r="H76" s="46" t="s">
        <v>9</v>
      </c>
      <c r="I76" s="46" t="s">
        <v>10</v>
      </c>
      <c r="J76" s="49">
        <v>150</v>
      </c>
      <c r="K76" s="29">
        <f>0</f>
        <v>0</v>
      </c>
      <c r="L76" s="28">
        <f t="shared" si="2"/>
        <v>0</v>
      </c>
      <c r="M76" s="27" t="str">
        <f t="shared" si="3"/>
        <v>OK</v>
      </c>
      <c r="N76" s="24"/>
      <c r="O76" s="24"/>
      <c r="P76" s="24"/>
      <c r="Q76" s="24"/>
      <c r="R76" s="26"/>
      <c r="S76" s="26"/>
      <c r="T76" s="26"/>
      <c r="U76" s="24"/>
      <c r="V76" s="24"/>
      <c r="W76" s="24"/>
      <c r="X76" s="24"/>
      <c r="Y76" s="24"/>
      <c r="Z76" s="24"/>
      <c r="AA76" s="24"/>
    </row>
    <row r="77" spans="1:27" ht="30" customHeight="1" x14ac:dyDescent="0.25">
      <c r="A77" s="79"/>
      <c r="B77" s="46">
        <v>74</v>
      </c>
      <c r="C77" s="76"/>
      <c r="D77" s="48" t="s">
        <v>33</v>
      </c>
      <c r="E77" s="50" t="s">
        <v>9</v>
      </c>
      <c r="F77" s="52" t="s">
        <v>31</v>
      </c>
      <c r="G77" s="46" t="s">
        <v>32</v>
      </c>
      <c r="H77" s="46" t="s">
        <v>9</v>
      </c>
      <c r="I77" s="46" t="s">
        <v>10</v>
      </c>
      <c r="J77" s="49">
        <v>150</v>
      </c>
      <c r="K77" s="29">
        <f>0</f>
        <v>0</v>
      </c>
      <c r="L77" s="28">
        <f t="shared" si="2"/>
        <v>0</v>
      </c>
      <c r="M77" s="27" t="str">
        <f t="shared" si="3"/>
        <v>OK</v>
      </c>
      <c r="N77" s="24"/>
      <c r="O77" s="24"/>
      <c r="P77" s="24"/>
      <c r="Q77" s="24"/>
      <c r="R77" s="26"/>
      <c r="S77" s="26"/>
      <c r="T77" s="26"/>
      <c r="U77" s="24"/>
      <c r="V77" s="24"/>
      <c r="W77" s="24"/>
      <c r="X77" s="24"/>
      <c r="Y77" s="24"/>
      <c r="Z77" s="24"/>
      <c r="AA77" s="24"/>
    </row>
    <row r="78" spans="1:27" ht="30" customHeight="1" x14ac:dyDescent="0.25">
      <c r="A78" s="80"/>
      <c r="B78" s="46">
        <v>75</v>
      </c>
      <c r="C78" s="77"/>
      <c r="D78" s="48" t="s">
        <v>170</v>
      </c>
      <c r="E78" s="50" t="s">
        <v>9</v>
      </c>
      <c r="F78" s="52" t="s">
        <v>31</v>
      </c>
      <c r="G78" s="46" t="s">
        <v>32</v>
      </c>
      <c r="H78" s="46" t="s">
        <v>9</v>
      </c>
      <c r="I78" s="46" t="s">
        <v>10</v>
      </c>
      <c r="J78" s="49">
        <v>300</v>
      </c>
      <c r="K78" s="29">
        <f>0</f>
        <v>0</v>
      </c>
      <c r="L78" s="28">
        <f t="shared" si="2"/>
        <v>0</v>
      </c>
      <c r="M78" s="27" t="str">
        <f t="shared" si="3"/>
        <v>OK</v>
      </c>
      <c r="N78" s="24"/>
      <c r="O78" s="24"/>
      <c r="P78" s="24"/>
      <c r="Q78" s="24"/>
      <c r="R78" s="26"/>
      <c r="S78" s="26"/>
      <c r="T78" s="26"/>
      <c r="U78" s="24"/>
      <c r="V78" s="24"/>
      <c r="W78" s="24"/>
      <c r="X78" s="24"/>
      <c r="Y78" s="24"/>
      <c r="Z78" s="24"/>
      <c r="AA78" s="24"/>
    </row>
    <row r="79" spans="1:27" ht="30" customHeight="1" x14ac:dyDescent="0.25">
      <c r="A79" s="68" t="s">
        <v>171</v>
      </c>
      <c r="B79" s="39">
        <v>76</v>
      </c>
      <c r="C79" s="65" t="s">
        <v>36</v>
      </c>
      <c r="D79" s="36" t="s">
        <v>8</v>
      </c>
      <c r="E79" s="43" t="s">
        <v>9</v>
      </c>
      <c r="F79" s="45" t="s">
        <v>31</v>
      </c>
      <c r="G79" s="39" t="s">
        <v>32</v>
      </c>
      <c r="H79" s="39" t="s">
        <v>9</v>
      </c>
      <c r="I79" s="39" t="s">
        <v>10</v>
      </c>
      <c r="J79" s="38">
        <v>1001</v>
      </c>
      <c r="K79" s="29">
        <f>0</f>
        <v>0</v>
      </c>
      <c r="L79" s="28">
        <f t="shared" si="2"/>
        <v>0</v>
      </c>
      <c r="M79" s="27" t="str">
        <f t="shared" si="3"/>
        <v>OK</v>
      </c>
      <c r="N79" s="24"/>
      <c r="O79" s="24"/>
      <c r="P79" s="24"/>
      <c r="Q79" s="24"/>
      <c r="R79" s="26"/>
      <c r="S79" s="26"/>
      <c r="T79" s="26"/>
      <c r="U79" s="24"/>
      <c r="V79" s="24"/>
      <c r="W79" s="24"/>
      <c r="X79" s="24"/>
      <c r="Y79" s="24"/>
      <c r="Z79" s="24"/>
      <c r="AA79" s="24"/>
    </row>
    <row r="80" spans="1:27" ht="30" customHeight="1" x14ac:dyDescent="0.25">
      <c r="A80" s="69"/>
      <c r="B80" s="39">
        <v>77</v>
      </c>
      <c r="C80" s="66"/>
      <c r="D80" s="36" t="s">
        <v>13</v>
      </c>
      <c r="E80" s="43" t="s">
        <v>9</v>
      </c>
      <c r="F80" s="45" t="s">
        <v>31</v>
      </c>
      <c r="G80" s="39" t="s">
        <v>32</v>
      </c>
      <c r="H80" s="39" t="s">
        <v>37</v>
      </c>
      <c r="I80" s="39" t="s">
        <v>10</v>
      </c>
      <c r="J80" s="38">
        <v>130</v>
      </c>
      <c r="K80" s="29">
        <f>0</f>
        <v>0</v>
      </c>
      <c r="L80" s="28">
        <f t="shared" si="2"/>
        <v>0</v>
      </c>
      <c r="M80" s="27" t="str">
        <f t="shared" si="3"/>
        <v>OK</v>
      </c>
      <c r="N80" s="24"/>
      <c r="O80" s="24"/>
      <c r="P80" s="24"/>
      <c r="Q80" s="24"/>
      <c r="R80" s="26"/>
      <c r="S80" s="26"/>
      <c r="T80" s="26"/>
      <c r="U80" s="24"/>
      <c r="V80" s="24"/>
      <c r="W80" s="24"/>
      <c r="X80" s="24"/>
      <c r="Y80" s="24"/>
      <c r="Z80" s="24"/>
      <c r="AA80" s="24"/>
    </row>
    <row r="81" spans="1:27" ht="30" customHeight="1" x14ac:dyDescent="0.25">
      <c r="A81" s="70"/>
      <c r="B81" s="39">
        <v>78</v>
      </c>
      <c r="C81" s="67"/>
      <c r="D81" s="36" t="s">
        <v>162</v>
      </c>
      <c r="E81" s="43" t="s">
        <v>9</v>
      </c>
      <c r="F81" s="45" t="s">
        <v>31</v>
      </c>
      <c r="G81" s="39" t="s">
        <v>32</v>
      </c>
      <c r="H81" s="39" t="s">
        <v>9</v>
      </c>
      <c r="I81" s="39" t="s">
        <v>10</v>
      </c>
      <c r="J81" s="38">
        <v>200</v>
      </c>
      <c r="K81" s="29">
        <f>0</f>
        <v>0</v>
      </c>
      <c r="L81" s="28">
        <f t="shared" si="2"/>
        <v>0</v>
      </c>
      <c r="M81" s="27" t="str">
        <f t="shared" si="3"/>
        <v>OK</v>
      </c>
      <c r="N81" s="24"/>
      <c r="O81" s="24"/>
      <c r="P81" s="24"/>
      <c r="Q81" s="24"/>
      <c r="R81" s="26"/>
      <c r="S81" s="26"/>
      <c r="T81" s="26"/>
      <c r="U81" s="24"/>
      <c r="V81" s="24"/>
      <c r="W81" s="24"/>
      <c r="X81" s="24"/>
      <c r="Y81" s="24"/>
      <c r="Z81" s="24"/>
      <c r="AA81" s="24"/>
    </row>
    <row r="82" spans="1:27" ht="15.75" thickBot="1" x14ac:dyDescent="0.3">
      <c r="K82" s="4">
        <f>SUM(K4:K81)</f>
        <v>166</v>
      </c>
      <c r="N82" s="32">
        <f t="shared" ref="N82:AA82" si="4">SUMPRODUCT($J$4:$J$81,N4:N81)</f>
        <v>0</v>
      </c>
      <c r="O82" s="32">
        <f t="shared" si="4"/>
        <v>0</v>
      </c>
      <c r="P82" s="32">
        <f t="shared" si="4"/>
        <v>0</v>
      </c>
      <c r="Q82" s="32">
        <f t="shared" si="4"/>
        <v>0</v>
      </c>
      <c r="R82" s="32">
        <f t="shared" si="4"/>
        <v>0</v>
      </c>
      <c r="S82" s="32">
        <f t="shared" si="4"/>
        <v>0</v>
      </c>
      <c r="T82" s="32">
        <f t="shared" si="4"/>
        <v>0</v>
      </c>
      <c r="U82" s="32">
        <f t="shared" si="4"/>
        <v>0</v>
      </c>
      <c r="V82" s="32">
        <f t="shared" si="4"/>
        <v>0</v>
      </c>
      <c r="W82" s="32">
        <f t="shared" si="4"/>
        <v>0</v>
      </c>
      <c r="X82" s="32">
        <f t="shared" si="4"/>
        <v>0</v>
      </c>
      <c r="Y82" s="32">
        <f t="shared" si="4"/>
        <v>0</v>
      </c>
      <c r="Z82" s="32">
        <f t="shared" si="4"/>
        <v>0</v>
      </c>
      <c r="AA82" s="32">
        <f t="shared" si="4"/>
        <v>0</v>
      </c>
    </row>
    <row r="83" spans="1:27" ht="15" x14ac:dyDescent="0.25">
      <c r="D83" s="33" t="s">
        <v>57</v>
      </c>
    </row>
    <row r="84" spans="1:27" ht="15" x14ac:dyDescent="0.25">
      <c r="D84" s="34" t="s">
        <v>58</v>
      </c>
    </row>
    <row r="85" spans="1:27" ht="15.75" thickBot="1" x14ac:dyDescent="0.3">
      <c r="D85" s="35" t="s">
        <v>59</v>
      </c>
    </row>
    <row r="86" spans="1:27" ht="15" x14ac:dyDescent="0.25"/>
    <row r="87" spans="1:27" ht="15" x14ac:dyDescent="0.25"/>
    <row r="88" spans="1:27" ht="15" x14ac:dyDescent="0.25"/>
    <row r="89" spans="1:27" ht="15" x14ac:dyDescent="0.25"/>
    <row r="90" spans="1:27" ht="15" x14ac:dyDescent="0.25"/>
    <row r="91" spans="1:27" ht="15" x14ac:dyDescent="0.25"/>
    <row r="92" spans="1:27" ht="15" x14ac:dyDescent="0.25"/>
  </sheetData>
  <mergeCells count="29">
    <mergeCell ref="A69:A78"/>
    <mergeCell ref="C69:C78"/>
    <mergeCell ref="A79:A81"/>
    <mergeCell ref="C79:C81"/>
    <mergeCell ref="A38:A48"/>
    <mergeCell ref="C38:C48"/>
    <mergeCell ref="A49:A59"/>
    <mergeCell ref="C49:C59"/>
    <mergeCell ref="A60:A68"/>
    <mergeCell ref="C60:C68"/>
    <mergeCell ref="W1:W2"/>
    <mergeCell ref="X1:X2"/>
    <mergeCell ref="Y1:Y2"/>
    <mergeCell ref="Z1:Z2"/>
    <mergeCell ref="AA1:AA2"/>
    <mergeCell ref="T1:T2"/>
    <mergeCell ref="U1:U2"/>
    <mergeCell ref="V1:V2"/>
    <mergeCell ref="A1:C1"/>
    <mergeCell ref="D1:J1"/>
    <mergeCell ref="K1:M1"/>
    <mergeCell ref="N1:N2"/>
    <mergeCell ref="O1:O2"/>
    <mergeCell ref="P1:P2"/>
    <mergeCell ref="A2:J2"/>
    <mergeCell ref="K2:M2"/>
    <mergeCell ref="Q1:Q2"/>
    <mergeCell ref="R1:R2"/>
    <mergeCell ref="S1:S2"/>
  </mergeCells>
  <conditionalFormatting sqref="M1 M3:M1048576">
    <cfRule type="cellIs" dxfId="19" priority="2" operator="equal">
      <formula>"ATENÇÃO"</formula>
    </cfRule>
  </conditionalFormatting>
  <conditionalFormatting sqref="N4:AA81">
    <cfRule type="cellIs" dxfId="18" priority="1" operator="greaterThan">
      <formula>0</formula>
    </cfRule>
  </conditionalFormatting>
  <pageMargins left="0.511811024" right="0.511811024" top="0.78740157499999996" bottom="0.78740157499999996" header="0.31496062000000002" footer="0.31496062000000002"/>
  <pageSetup paperSize="9" scale="60" orientation="landscape" r:id="rId1"/>
  <colBreaks count="1" manualBreakCount="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zoomScale="80" zoomScaleNormal="80" workbookViewId="0">
      <selection activeCell="I89" sqref="I89"/>
    </sheetView>
  </sheetViews>
  <sheetFormatPr defaultColWidth="9.7109375" defaultRowHeight="30" customHeight="1" x14ac:dyDescent="0.25"/>
  <cols>
    <col min="1" max="1" width="6.140625" style="1" customWidth="1"/>
    <col min="2" max="2" width="6.5703125" style="1" customWidth="1"/>
    <col min="3" max="3" width="37.85546875" style="1" customWidth="1"/>
    <col min="4" max="4" width="31.5703125" style="3" customWidth="1"/>
    <col min="5" max="5" width="16.140625" style="1" customWidth="1"/>
    <col min="6" max="7" width="8.5703125" style="1" customWidth="1"/>
    <col min="8" max="8" width="8.28515625" style="1" customWidth="1"/>
    <col min="9" max="9" width="12.7109375" style="1" customWidth="1"/>
    <col min="10" max="10" width="12.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9.950000000000003" customHeight="1" x14ac:dyDescent="0.25">
      <c r="A1" s="72" t="s">
        <v>56</v>
      </c>
      <c r="B1" s="73"/>
      <c r="C1" s="74"/>
      <c r="D1" s="59" t="s">
        <v>52</v>
      </c>
      <c r="E1" s="60"/>
      <c r="F1" s="60"/>
      <c r="G1" s="60"/>
      <c r="H1" s="60"/>
      <c r="I1" s="60"/>
      <c r="J1" s="61"/>
      <c r="K1" s="71" t="s">
        <v>53</v>
      </c>
      <c r="L1" s="71"/>
      <c r="M1" s="71"/>
      <c r="N1" s="57" t="s">
        <v>55</v>
      </c>
      <c r="O1" s="57" t="s">
        <v>55</v>
      </c>
      <c r="P1" s="57" t="s">
        <v>55</v>
      </c>
      <c r="Q1" s="57" t="s">
        <v>55</v>
      </c>
      <c r="R1" s="57" t="s">
        <v>55</v>
      </c>
      <c r="S1" s="57" t="s">
        <v>55</v>
      </c>
      <c r="T1" s="57" t="s">
        <v>55</v>
      </c>
      <c r="U1" s="57" t="s">
        <v>55</v>
      </c>
      <c r="V1" s="57" t="s">
        <v>55</v>
      </c>
      <c r="W1" s="57" t="s">
        <v>55</v>
      </c>
      <c r="X1" s="57" t="s">
        <v>55</v>
      </c>
      <c r="Y1" s="57" t="s">
        <v>55</v>
      </c>
      <c r="Z1" s="57" t="s">
        <v>55</v>
      </c>
      <c r="AA1" s="57" t="s">
        <v>55</v>
      </c>
    </row>
    <row r="2" spans="1:27" ht="24.95" customHeight="1" x14ac:dyDescent="0.25">
      <c r="A2" s="59" t="s">
        <v>44</v>
      </c>
      <c r="B2" s="60"/>
      <c r="C2" s="60"/>
      <c r="D2" s="60"/>
      <c r="E2" s="60"/>
      <c r="F2" s="60"/>
      <c r="G2" s="60"/>
      <c r="H2" s="60"/>
      <c r="I2" s="60"/>
      <c r="J2" s="61"/>
      <c r="K2" s="62" t="s">
        <v>66</v>
      </c>
      <c r="L2" s="63"/>
      <c r="M2" s="64"/>
      <c r="N2" s="58"/>
      <c r="O2" s="58"/>
      <c r="P2" s="58"/>
      <c r="Q2" s="58"/>
      <c r="R2" s="58"/>
      <c r="S2" s="58"/>
      <c r="T2" s="58"/>
      <c r="U2" s="58"/>
      <c r="V2" s="58"/>
      <c r="W2" s="58"/>
      <c r="X2" s="58"/>
      <c r="Y2" s="58"/>
      <c r="Z2" s="58"/>
      <c r="AA2" s="58"/>
    </row>
    <row r="3" spans="1:27" s="3" customFormat="1" ht="30" customHeight="1" x14ac:dyDescent="0.2">
      <c r="A3" s="7" t="s">
        <v>3</v>
      </c>
      <c r="B3" s="7" t="s">
        <v>60</v>
      </c>
      <c r="C3" s="7" t="s">
        <v>61</v>
      </c>
      <c r="D3" s="8" t="s">
        <v>62</v>
      </c>
      <c r="E3" s="8" t="s">
        <v>63</v>
      </c>
      <c r="F3" s="8" t="s">
        <v>21</v>
      </c>
      <c r="G3" s="8" t="s">
        <v>22</v>
      </c>
      <c r="H3" s="8" t="s">
        <v>64</v>
      </c>
      <c r="I3" s="8" t="s">
        <v>65</v>
      </c>
      <c r="J3" s="9" t="s">
        <v>54</v>
      </c>
      <c r="K3" s="10" t="s">
        <v>4</v>
      </c>
      <c r="L3" s="11" t="s">
        <v>0</v>
      </c>
      <c r="M3" s="7" t="s">
        <v>2</v>
      </c>
      <c r="N3" s="25" t="s">
        <v>1</v>
      </c>
      <c r="O3" s="25" t="s">
        <v>1</v>
      </c>
      <c r="P3" s="25" t="s">
        <v>1</v>
      </c>
      <c r="Q3" s="25" t="s">
        <v>1</v>
      </c>
      <c r="R3" s="25" t="s">
        <v>1</v>
      </c>
      <c r="S3" s="25" t="s">
        <v>1</v>
      </c>
      <c r="T3" s="25" t="s">
        <v>1</v>
      </c>
      <c r="U3" s="25" t="s">
        <v>1</v>
      </c>
      <c r="V3" s="25" t="s">
        <v>1</v>
      </c>
      <c r="W3" s="25" t="s">
        <v>1</v>
      </c>
      <c r="X3" s="25" t="s">
        <v>1</v>
      </c>
      <c r="Y3" s="25" t="s">
        <v>1</v>
      </c>
      <c r="Z3" s="25" t="s">
        <v>1</v>
      </c>
      <c r="AA3" s="25" t="s">
        <v>1</v>
      </c>
    </row>
    <row r="4" spans="1:27" ht="30" customHeight="1" x14ac:dyDescent="0.25">
      <c r="A4" s="39">
        <v>1</v>
      </c>
      <c r="B4" s="39">
        <v>1</v>
      </c>
      <c r="C4" s="37" t="s">
        <v>67</v>
      </c>
      <c r="D4" s="36" t="s">
        <v>68</v>
      </c>
      <c r="E4" s="37" t="s">
        <v>69</v>
      </c>
      <c r="F4" s="37" t="s">
        <v>23</v>
      </c>
      <c r="G4" s="37" t="s">
        <v>70</v>
      </c>
      <c r="H4" s="37" t="s">
        <v>6</v>
      </c>
      <c r="I4" s="37" t="s">
        <v>7</v>
      </c>
      <c r="J4" s="38">
        <v>1670</v>
      </c>
      <c r="K4" s="29">
        <f>0</f>
        <v>0</v>
      </c>
      <c r="L4" s="28">
        <f>K4-SUM(N4:AA4)</f>
        <v>0</v>
      </c>
      <c r="M4" s="27" t="str">
        <f>IF(L4&lt;0,"ATENÇÃO","OK")</f>
        <v>OK</v>
      </c>
      <c r="N4" s="24"/>
      <c r="O4" s="24"/>
      <c r="P4" s="24"/>
      <c r="Q4" s="24"/>
      <c r="R4" s="26"/>
      <c r="S4" s="26"/>
      <c r="T4" s="26"/>
      <c r="U4" s="24"/>
      <c r="V4" s="24"/>
      <c r="W4" s="24"/>
      <c r="X4" s="24"/>
      <c r="Y4" s="24"/>
      <c r="Z4" s="24"/>
      <c r="AA4" s="24"/>
    </row>
    <row r="5" spans="1:27" ht="30" customHeight="1" x14ac:dyDescent="0.25">
      <c r="A5" s="46">
        <v>2</v>
      </c>
      <c r="B5" s="46">
        <v>2</v>
      </c>
      <c r="C5" s="47" t="s">
        <v>71</v>
      </c>
      <c r="D5" s="48" t="s">
        <v>72</v>
      </c>
      <c r="E5" s="47" t="s">
        <v>73</v>
      </c>
      <c r="F5" s="47" t="s">
        <v>23</v>
      </c>
      <c r="G5" s="47" t="s">
        <v>70</v>
      </c>
      <c r="H5" s="47" t="s">
        <v>6</v>
      </c>
      <c r="I5" s="47" t="s">
        <v>7</v>
      </c>
      <c r="J5" s="49">
        <v>1651.67</v>
      </c>
      <c r="K5" s="29">
        <f>3</f>
        <v>3</v>
      </c>
      <c r="L5" s="28">
        <f t="shared" ref="L5:L68" si="0">K5-SUM(N5:AA5)</f>
        <v>3</v>
      </c>
      <c r="M5" s="27" t="str">
        <f t="shared" ref="M5:M68" si="1">IF(L5&lt;0,"ATENÇÃO","OK")</f>
        <v>OK</v>
      </c>
      <c r="N5" s="24"/>
      <c r="O5" s="24"/>
      <c r="P5" s="24"/>
      <c r="Q5" s="24"/>
      <c r="R5" s="26"/>
      <c r="S5" s="26"/>
      <c r="T5" s="26"/>
      <c r="U5" s="24"/>
      <c r="V5" s="24"/>
      <c r="W5" s="24"/>
      <c r="X5" s="24"/>
      <c r="Y5" s="24"/>
      <c r="Z5" s="24"/>
      <c r="AA5" s="24"/>
    </row>
    <row r="6" spans="1:27" ht="30" customHeight="1" x14ac:dyDescent="0.25">
      <c r="A6" s="39">
        <v>3</v>
      </c>
      <c r="B6" s="39">
        <v>3</v>
      </c>
      <c r="C6" s="37" t="s">
        <v>67</v>
      </c>
      <c r="D6" s="36" t="s">
        <v>74</v>
      </c>
      <c r="E6" s="37" t="s">
        <v>75</v>
      </c>
      <c r="F6" s="37" t="s">
        <v>23</v>
      </c>
      <c r="G6" s="37" t="s">
        <v>76</v>
      </c>
      <c r="H6" s="37" t="s">
        <v>6</v>
      </c>
      <c r="I6" s="37" t="s">
        <v>7</v>
      </c>
      <c r="J6" s="38">
        <v>1802</v>
      </c>
      <c r="K6" s="29">
        <f>2</f>
        <v>2</v>
      </c>
      <c r="L6" s="28">
        <f t="shared" si="0"/>
        <v>2</v>
      </c>
      <c r="M6" s="27" t="str">
        <f t="shared" si="1"/>
        <v>OK</v>
      </c>
      <c r="N6" s="24"/>
      <c r="O6" s="24"/>
      <c r="P6" s="24"/>
      <c r="Q6" s="24"/>
      <c r="R6" s="26"/>
      <c r="S6" s="26"/>
      <c r="T6" s="26"/>
      <c r="U6" s="24"/>
      <c r="V6" s="24"/>
      <c r="W6" s="24"/>
      <c r="X6" s="24"/>
      <c r="Y6" s="24"/>
      <c r="Z6" s="24"/>
      <c r="AA6" s="24"/>
    </row>
    <row r="7" spans="1:27" ht="30" customHeight="1" x14ac:dyDescent="0.25">
      <c r="A7" s="46">
        <v>4</v>
      </c>
      <c r="B7" s="46">
        <v>4</v>
      </c>
      <c r="C7" s="47" t="s">
        <v>71</v>
      </c>
      <c r="D7" s="48" t="s">
        <v>77</v>
      </c>
      <c r="E7" s="47" t="s">
        <v>78</v>
      </c>
      <c r="F7" s="47" t="s">
        <v>23</v>
      </c>
      <c r="G7" s="47" t="s">
        <v>79</v>
      </c>
      <c r="H7" s="47" t="s">
        <v>6</v>
      </c>
      <c r="I7" s="47" t="s">
        <v>7</v>
      </c>
      <c r="J7" s="49">
        <v>1800</v>
      </c>
      <c r="K7" s="29">
        <f>4</f>
        <v>4</v>
      </c>
      <c r="L7" s="28">
        <f t="shared" si="0"/>
        <v>4</v>
      </c>
      <c r="M7" s="27" t="str">
        <f t="shared" si="1"/>
        <v>OK</v>
      </c>
      <c r="N7" s="24"/>
      <c r="O7" s="24"/>
      <c r="P7" s="24"/>
      <c r="Q7" s="24"/>
      <c r="R7" s="26"/>
      <c r="S7" s="26"/>
      <c r="T7" s="26"/>
      <c r="U7" s="24"/>
      <c r="V7" s="24"/>
      <c r="W7" s="24"/>
      <c r="X7" s="24"/>
      <c r="Y7" s="24"/>
      <c r="Z7" s="24"/>
      <c r="AA7" s="24"/>
    </row>
    <row r="8" spans="1:27" ht="30" customHeight="1" x14ac:dyDescent="0.25">
      <c r="A8" s="39">
        <v>5</v>
      </c>
      <c r="B8" s="39">
        <v>5</v>
      </c>
      <c r="C8" s="37" t="s">
        <v>67</v>
      </c>
      <c r="D8" s="36" t="s">
        <v>80</v>
      </c>
      <c r="E8" s="37" t="s">
        <v>81</v>
      </c>
      <c r="F8" s="37" t="s">
        <v>23</v>
      </c>
      <c r="G8" s="37" t="s">
        <v>82</v>
      </c>
      <c r="H8" s="37" t="s">
        <v>6</v>
      </c>
      <c r="I8" s="37" t="s">
        <v>7</v>
      </c>
      <c r="J8" s="38">
        <v>2686</v>
      </c>
      <c r="K8" s="29">
        <f>2</f>
        <v>2</v>
      </c>
      <c r="L8" s="28">
        <f t="shared" si="0"/>
        <v>2</v>
      </c>
      <c r="M8" s="27" t="str">
        <f t="shared" si="1"/>
        <v>OK</v>
      </c>
      <c r="N8" s="24"/>
      <c r="O8" s="24"/>
      <c r="P8" s="24"/>
      <c r="Q8" s="24"/>
      <c r="R8" s="26"/>
      <c r="S8" s="26"/>
      <c r="T8" s="26"/>
      <c r="U8" s="24"/>
      <c r="V8" s="24"/>
      <c r="W8" s="24"/>
      <c r="X8" s="24"/>
      <c r="Y8" s="24"/>
      <c r="Z8" s="24"/>
      <c r="AA8" s="24"/>
    </row>
    <row r="9" spans="1:27" ht="30" customHeight="1" x14ac:dyDescent="0.25">
      <c r="A9" s="46">
        <v>6</v>
      </c>
      <c r="B9" s="46">
        <v>6</v>
      </c>
      <c r="C9" s="47" t="s">
        <v>71</v>
      </c>
      <c r="D9" s="48" t="s">
        <v>83</v>
      </c>
      <c r="E9" s="47" t="s">
        <v>84</v>
      </c>
      <c r="F9" s="47" t="s">
        <v>23</v>
      </c>
      <c r="G9" s="47" t="s">
        <v>24</v>
      </c>
      <c r="H9" s="47" t="s">
        <v>6</v>
      </c>
      <c r="I9" s="47" t="s">
        <v>7</v>
      </c>
      <c r="J9" s="49">
        <v>2821.51</v>
      </c>
      <c r="K9" s="29">
        <f>2</f>
        <v>2</v>
      </c>
      <c r="L9" s="28">
        <f t="shared" si="0"/>
        <v>2</v>
      </c>
      <c r="M9" s="27" t="str">
        <f t="shared" si="1"/>
        <v>OK</v>
      </c>
      <c r="N9" s="24"/>
      <c r="O9" s="24"/>
      <c r="P9" s="24"/>
      <c r="Q9" s="24"/>
      <c r="R9" s="26"/>
      <c r="S9" s="26"/>
      <c r="T9" s="26"/>
      <c r="U9" s="24"/>
      <c r="V9" s="24"/>
      <c r="W9" s="24"/>
      <c r="X9" s="24"/>
      <c r="Y9" s="24"/>
      <c r="Z9" s="24"/>
      <c r="AA9" s="24"/>
    </row>
    <row r="10" spans="1:27" ht="30" customHeight="1" x14ac:dyDescent="0.25">
      <c r="A10" s="39">
        <v>7</v>
      </c>
      <c r="B10" s="39">
        <v>7</v>
      </c>
      <c r="C10" s="37" t="s">
        <v>67</v>
      </c>
      <c r="D10" s="36" t="s">
        <v>85</v>
      </c>
      <c r="E10" s="37" t="s">
        <v>86</v>
      </c>
      <c r="F10" s="37" t="s">
        <v>23</v>
      </c>
      <c r="G10" s="37" t="s">
        <v>24</v>
      </c>
      <c r="H10" s="37" t="s">
        <v>6</v>
      </c>
      <c r="I10" s="37" t="s">
        <v>7</v>
      </c>
      <c r="J10" s="38">
        <v>7446</v>
      </c>
      <c r="K10" s="29">
        <f>0</f>
        <v>0</v>
      </c>
      <c r="L10" s="28">
        <f t="shared" si="0"/>
        <v>0</v>
      </c>
      <c r="M10" s="27" t="str">
        <f t="shared" si="1"/>
        <v>OK</v>
      </c>
      <c r="N10" s="24"/>
      <c r="O10" s="24"/>
      <c r="P10" s="24"/>
      <c r="Q10" s="24"/>
      <c r="R10" s="26"/>
      <c r="S10" s="26"/>
      <c r="T10" s="26"/>
      <c r="U10" s="24"/>
      <c r="V10" s="24"/>
      <c r="W10" s="24"/>
      <c r="X10" s="24"/>
      <c r="Y10" s="24"/>
      <c r="Z10" s="24"/>
      <c r="AA10" s="24"/>
    </row>
    <row r="11" spans="1:27" ht="30" customHeight="1" x14ac:dyDescent="0.25">
      <c r="A11" s="46">
        <v>8</v>
      </c>
      <c r="B11" s="46">
        <v>8</v>
      </c>
      <c r="C11" s="47" t="s">
        <v>67</v>
      </c>
      <c r="D11" s="48" t="s">
        <v>87</v>
      </c>
      <c r="E11" s="47" t="s">
        <v>86</v>
      </c>
      <c r="F11" s="47" t="s">
        <v>23</v>
      </c>
      <c r="G11" s="47" t="s">
        <v>24</v>
      </c>
      <c r="H11" s="47" t="s">
        <v>6</v>
      </c>
      <c r="I11" s="47" t="s">
        <v>7</v>
      </c>
      <c r="J11" s="49">
        <v>7375</v>
      </c>
      <c r="K11" s="29">
        <f>0</f>
        <v>0</v>
      </c>
      <c r="L11" s="28">
        <f t="shared" si="0"/>
        <v>0</v>
      </c>
      <c r="M11" s="27" t="str">
        <f t="shared" si="1"/>
        <v>OK</v>
      </c>
      <c r="N11" s="24"/>
      <c r="O11" s="24"/>
      <c r="P11" s="24"/>
      <c r="Q11" s="24"/>
      <c r="R11" s="26"/>
      <c r="S11" s="26"/>
      <c r="T11" s="26"/>
      <c r="U11" s="24"/>
      <c r="V11" s="24"/>
      <c r="W11" s="24"/>
      <c r="X11" s="24"/>
      <c r="Y11" s="24"/>
      <c r="Z11" s="24"/>
      <c r="AA11" s="24"/>
    </row>
    <row r="12" spans="1:27" ht="30" customHeight="1" x14ac:dyDescent="0.25">
      <c r="A12" s="39">
        <v>9</v>
      </c>
      <c r="B12" s="39">
        <v>9</v>
      </c>
      <c r="C12" s="37" t="s">
        <v>88</v>
      </c>
      <c r="D12" s="36" t="s">
        <v>89</v>
      </c>
      <c r="E12" s="37" t="s">
        <v>90</v>
      </c>
      <c r="F12" s="37" t="s">
        <v>23</v>
      </c>
      <c r="G12" s="37" t="s">
        <v>25</v>
      </c>
      <c r="H12" s="37" t="s">
        <v>6</v>
      </c>
      <c r="I12" s="37" t="s">
        <v>7</v>
      </c>
      <c r="J12" s="38">
        <v>6213.51</v>
      </c>
      <c r="K12" s="29">
        <f>0</f>
        <v>0</v>
      </c>
      <c r="L12" s="28">
        <f t="shared" si="0"/>
        <v>0</v>
      </c>
      <c r="M12" s="27" t="str">
        <f t="shared" si="1"/>
        <v>OK</v>
      </c>
      <c r="N12" s="24"/>
      <c r="O12" s="24"/>
      <c r="P12" s="24"/>
      <c r="Q12" s="24"/>
      <c r="R12" s="30"/>
      <c r="S12" s="26"/>
      <c r="T12" s="26"/>
      <c r="U12" s="24"/>
      <c r="V12" s="24"/>
      <c r="W12" s="24"/>
      <c r="X12" s="24"/>
      <c r="Y12" s="24"/>
      <c r="Z12" s="24"/>
      <c r="AA12" s="24"/>
    </row>
    <row r="13" spans="1:27" ht="30" customHeight="1" x14ac:dyDescent="0.25">
      <c r="A13" s="46">
        <v>10</v>
      </c>
      <c r="B13" s="46">
        <v>10</v>
      </c>
      <c r="C13" s="47" t="s">
        <v>67</v>
      </c>
      <c r="D13" s="48" t="s">
        <v>91</v>
      </c>
      <c r="E13" s="47" t="s">
        <v>92</v>
      </c>
      <c r="F13" s="47" t="s">
        <v>23</v>
      </c>
      <c r="G13" s="47" t="s">
        <v>25</v>
      </c>
      <c r="H13" s="47" t="s">
        <v>6</v>
      </c>
      <c r="I13" s="47" t="s">
        <v>7</v>
      </c>
      <c r="J13" s="49">
        <v>6689.61</v>
      </c>
      <c r="K13" s="29">
        <f>2</f>
        <v>2</v>
      </c>
      <c r="L13" s="28">
        <f t="shared" si="0"/>
        <v>2</v>
      </c>
      <c r="M13" s="27" t="str">
        <f t="shared" si="1"/>
        <v>OK</v>
      </c>
      <c r="N13" s="24"/>
      <c r="O13" s="24"/>
      <c r="P13" s="24"/>
      <c r="Q13" s="24"/>
      <c r="R13" s="26"/>
      <c r="S13" s="26"/>
      <c r="T13" s="26"/>
      <c r="U13" s="24"/>
      <c r="V13" s="24"/>
      <c r="W13" s="24"/>
      <c r="X13" s="24"/>
      <c r="Y13" s="24"/>
      <c r="Z13" s="24"/>
      <c r="AA13" s="24"/>
    </row>
    <row r="14" spans="1:27" ht="30" customHeight="1" x14ac:dyDescent="0.25">
      <c r="A14" s="39">
        <v>11</v>
      </c>
      <c r="B14" s="39">
        <v>11</v>
      </c>
      <c r="C14" s="37" t="s">
        <v>88</v>
      </c>
      <c r="D14" s="36" t="s">
        <v>93</v>
      </c>
      <c r="E14" s="37" t="s">
        <v>94</v>
      </c>
      <c r="F14" s="39" t="s">
        <v>23</v>
      </c>
      <c r="G14" s="37" t="s">
        <v>25</v>
      </c>
      <c r="H14" s="39" t="s">
        <v>6</v>
      </c>
      <c r="I14" s="37" t="s">
        <v>7</v>
      </c>
      <c r="J14" s="38">
        <v>3445.06</v>
      </c>
      <c r="K14" s="29">
        <f>2</f>
        <v>2</v>
      </c>
      <c r="L14" s="28">
        <f t="shared" si="0"/>
        <v>2</v>
      </c>
      <c r="M14" s="27" t="str">
        <f t="shared" si="1"/>
        <v>OK</v>
      </c>
      <c r="N14" s="24"/>
      <c r="O14" s="24"/>
      <c r="P14" s="24"/>
      <c r="Q14" s="24"/>
      <c r="R14" s="26"/>
      <c r="S14" s="26"/>
      <c r="T14" s="26"/>
      <c r="U14" s="24"/>
      <c r="V14" s="24"/>
      <c r="W14" s="24"/>
      <c r="X14" s="24"/>
      <c r="Y14" s="24"/>
      <c r="Z14" s="24"/>
      <c r="AA14" s="24"/>
    </row>
    <row r="15" spans="1:27" ht="30" customHeight="1" x14ac:dyDescent="0.25">
      <c r="A15" s="46">
        <v>12</v>
      </c>
      <c r="B15" s="46">
        <v>12</v>
      </c>
      <c r="C15" s="47" t="s">
        <v>88</v>
      </c>
      <c r="D15" s="48" t="s">
        <v>95</v>
      </c>
      <c r="E15" s="47" t="s">
        <v>96</v>
      </c>
      <c r="F15" s="46" t="s">
        <v>23</v>
      </c>
      <c r="G15" s="46" t="s">
        <v>25</v>
      </c>
      <c r="H15" s="46" t="s">
        <v>6</v>
      </c>
      <c r="I15" s="47" t="s">
        <v>7</v>
      </c>
      <c r="J15" s="49">
        <v>3617.48</v>
      </c>
      <c r="K15" s="29">
        <f>4</f>
        <v>4</v>
      </c>
      <c r="L15" s="28">
        <f t="shared" si="0"/>
        <v>4</v>
      </c>
      <c r="M15" s="27" t="str">
        <f t="shared" si="1"/>
        <v>OK</v>
      </c>
      <c r="N15" s="24"/>
      <c r="O15" s="24"/>
      <c r="P15" s="24"/>
      <c r="Q15" s="24"/>
      <c r="R15" s="26"/>
      <c r="S15" s="26"/>
      <c r="T15" s="26"/>
      <c r="U15" s="24"/>
      <c r="V15" s="24"/>
      <c r="W15" s="24"/>
      <c r="X15" s="24"/>
      <c r="Y15" s="24"/>
      <c r="Z15" s="24"/>
      <c r="AA15" s="24"/>
    </row>
    <row r="16" spans="1:27" ht="30" customHeight="1" x14ac:dyDescent="0.25">
      <c r="A16" s="39">
        <v>13</v>
      </c>
      <c r="B16" s="39">
        <v>13</v>
      </c>
      <c r="C16" s="37" t="s">
        <v>97</v>
      </c>
      <c r="D16" s="36" t="s">
        <v>98</v>
      </c>
      <c r="E16" s="37" t="s">
        <v>99</v>
      </c>
      <c r="F16" s="39" t="s">
        <v>23</v>
      </c>
      <c r="G16" s="39" t="s">
        <v>25</v>
      </c>
      <c r="H16" s="39" t="s">
        <v>6</v>
      </c>
      <c r="I16" s="37" t="s">
        <v>7</v>
      </c>
      <c r="J16" s="38">
        <v>7453.33</v>
      </c>
      <c r="K16" s="29">
        <f>0</f>
        <v>0</v>
      </c>
      <c r="L16" s="28">
        <f t="shared" si="0"/>
        <v>0</v>
      </c>
      <c r="M16" s="27" t="str">
        <f t="shared" si="1"/>
        <v>OK</v>
      </c>
      <c r="N16" s="24"/>
      <c r="O16" s="24"/>
      <c r="P16" s="24"/>
      <c r="Q16" s="24"/>
      <c r="R16" s="26"/>
      <c r="S16" s="26"/>
      <c r="T16" s="26"/>
      <c r="U16" s="24"/>
      <c r="V16" s="24"/>
      <c r="W16" s="24"/>
      <c r="X16" s="24"/>
      <c r="Y16" s="24"/>
      <c r="Z16" s="24"/>
      <c r="AA16" s="24"/>
    </row>
    <row r="17" spans="1:27" ht="30" customHeight="1" x14ac:dyDescent="0.25">
      <c r="A17" s="46">
        <v>14</v>
      </c>
      <c r="B17" s="46">
        <v>14</v>
      </c>
      <c r="C17" s="47" t="s">
        <v>97</v>
      </c>
      <c r="D17" s="48" t="s">
        <v>100</v>
      </c>
      <c r="E17" s="47" t="s">
        <v>99</v>
      </c>
      <c r="F17" s="47" t="s">
        <v>23</v>
      </c>
      <c r="G17" s="47" t="s">
        <v>25</v>
      </c>
      <c r="H17" s="47" t="s">
        <v>6</v>
      </c>
      <c r="I17" s="47" t="s">
        <v>7</v>
      </c>
      <c r="J17" s="49">
        <v>9561.2000000000007</v>
      </c>
      <c r="K17" s="29">
        <f>1</f>
        <v>1</v>
      </c>
      <c r="L17" s="28">
        <f t="shared" si="0"/>
        <v>1</v>
      </c>
      <c r="M17" s="27" t="str">
        <f t="shared" si="1"/>
        <v>OK</v>
      </c>
      <c r="N17" s="24"/>
      <c r="O17" s="24"/>
      <c r="P17" s="24"/>
      <c r="Q17" s="24"/>
      <c r="R17" s="26"/>
      <c r="S17" s="26"/>
      <c r="T17" s="26"/>
      <c r="U17" s="24"/>
      <c r="V17" s="24"/>
      <c r="W17" s="24"/>
      <c r="X17" s="24"/>
      <c r="Y17" s="24"/>
      <c r="Z17" s="24"/>
      <c r="AA17" s="24"/>
    </row>
    <row r="18" spans="1:27" ht="30" customHeight="1" x14ac:dyDescent="0.25">
      <c r="A18" s="39">
        <v>15</v>
      </c>
      <c r="B18" s="39">
        <v>15</v>
      </c>
      <c r="C18" s="37" t="s">
        <v>67</v>
      </c>
      <c r="D18" s="36" t="s">
        <v>101</v>
      </c>
      <c r="E18" s="37" t="s">
        <v>102</v>
      </c>
      <c r="F18" s="37" t="s">
        <v>23</v>
      </c>
      <c r="G18" s="37" t="s">
        <v>34</v>
      </c>
      <c r="H18" s="37" t="s">
        <v>6</v>
      </c>
      <c r="I18" s="37" t="s">
        <v>7</v>
      </c>
      <c r="J18" s="38">
        <v>7598</v>
      </c>
      <c r="K18" s="29">
        <f>0</f>
        <v>0</v>
      </c>
      <c r="L18" s="28">
        <f t="shared" si="0"/>
        <v>0</v>
      </c>
      <c r="M18" s="27" t="str">
        <f t="shared" si="1"/>
        <v>OK</v>
      </c>
      <c r="N18" s="24"/>
      <c r="O18" s="24"/>
      <c r="P18" s="24"/>
      <c r="Q18" s="24"/>
      <c r="R18" s="26"/>
      <c r="S18" s="26"/>
      <c r="T18" s="26"/>
      <c r="U18" s="24"/>
      <c r="V18" s="24"/>
      <c r="W18" s="24"/>
      <c r="X18" s="24"/>
      <c r="Y18" s="24"/>
      <c r="Z18" s="24"/>
      <c r="AA18" s="24"/>
    </row>
    <row r="19" spans="1:27" ht="30" customHeight="1" x14ac:dyDescent="0.25">
      <c r="A19" s="46">
        <v>16</v>
      </c>
      <c r="B19" s="46">
        <v>16</v>
      </c>
      <c r="C19" s="47" t="s">
        <v>88</v>
      </c>
      <c r="D19" s="48" t="s">
        <v>103</v>
      </c>
      <c r="E19" s="47" t="s">
        <v>104</v>
      </c>
      <c r="F19" s="47" t="s">
        <v>23</v>
      </c>
      <c r="G19" s="47" t="s">
        <v>105</v>
      </c>
      <c r="H19" s="47" t="s">
        <v>6</v>
      </c>
      <c r="I19" s="47" t="s">
        <v>7</v>
      </c>
      <c r="J19" s="49">
        <v>4540.34</v>
      </c>
      <c r="K19" s="29">
        <f>0</f>
        <v>0</v>
      </c>
      <c r="L19" s="28">
        <f t="shared" si="0"/>
        <v>0</v>
      </c>
      <c r="M19" s="27" t="str">
        <f t="shared" si="1"/>
        <v>OK</v>
      </c>
      <c r="N19" s="24"/>
      <c r="O19" s="24"/>
      <c r="P19" s="24"/>
      <c r="Q19" s="24"/>
      <c r="R19" s="26"/>
      <c r="S19" s="26"/>
      <c r="T19" s="26"/>
      <c r="U19" s="24"/>
      <c r="V19" s="24"/>
      <c r="W19" s="24"/>
      <c r="X19" s="24"/>
      <c r="Y19" s="24"/>
      <c r="Z19" s="24"/>
      <c r="AA19" s="24"/>
    </row>
    <row r="20" spans="1:27" ht="30" customHeight="1" x14ac:dyDescent="0.25">
      <c r="A20" s="39">
        <v>17</v>
      </c>
      <c r="B20" s="39">
        <v>17</v>
      </c>
      <c r="C20" s="37" t="s">
        <v>67</v>
      </c>
      <c r="D20" s="40" t="s">
        <v>106</v>
      </c>
      <c r="E20" s="41" t="s">
        <v>107</v>
      </c>
      <c r="F20" s="42" t="s">
        <v>23</v>
      </c>
      <c r="G20" s="42" t="s">
        <v>108</v>
      </c>
      <c r="H20" s="42" t="s">
        <v>6</v>
      </c>
      <c r="I20" s="42" t="s">
        <v>7</v>
      </c>
      <c r="J20" s="38">
        <v>7499</v>
      </c>
      <c r="K20" s="29">
        <f>2</f>
        <v>2</v>
      </c>
      <c r="L20" s="28">
        <f t="shared" si="0"/>
        <v>2</v>
      </c>
      <c r="M20" s="27" t="str">
        <f t="shared" si="1"/>
        <v>OK</v>
      </c>
      <c r="N20" s="24"/>
      <c r="O20" s="24"/>
      <c r="P20" s="24"/>
      <c r="Q20" s="24"/>
      <c r="R20" s="26"/>
      <c r="S20" s="26"/>
      <c r="T20" s="26"/>
      <c r="U20" s="24"/>
      <c r="V20" s="24"/>
      <c r="W20" s="24"/>
      <c r="X20" s="24"/>
      <c r="Y20" s="24"/>
      <c r="Z20" s="24"/>
      <c r="AA20" s="24"/>
    </row>
    <row r="21" spans="1:27" ht="30" customHeight="1" x14ac:dyDescent="0.25">
      <c r="A21" s="46">
        <v>18</v>
      </c>
      <c r="B21" s="46">
        <v>18</v>
      </c>
      <c r="C21" s="47" t="s">
        <v>109</v>
      </c>
      <c r="D21" s="48" t="s">
        <v>110</v>
      </c>
      <c r="E21" s="50" t="s">
        <v>111</v>
      </c>
      <c r="F21" s="51" t="s">
        <v>23</v>
      </c>
      <c r="G21" s="46" t="s">
        <v>112</v>
      </c>
      <c r="H21" s="46" t="s">
        <v>6</v>
      </c>
      <c r="I21" s="46" t="s">
        <v>7</v>
      </c>
      <c r="J21" s="49">
        <v>9553.2000000000007</v>
      </c>
      <c r="K21" s="29">
        <f>4</f>
        <v>4</v>
      </c>
      <c r="L21" s="28">
        <f t="shared" si="0"/>
        <v>4</v>
      </c>
      <c r="M21" s="27" t="str">
        <f t="shared" si="1"/>
        <v>OK</v>
      </c>
      <c r="N21" s="24"/>
      <c r="O21" s="24"/>
      <c r="P21" s="24"/>
      <c r="Q21" s="24"/>
      <c r="R21" s="26"/>
      <c r="S21" s="26"/>
      <c r="T21" s="26"/>
      <c r="U21" s="24"/>
      <c r="V21" s="24"/>
      <c r="W21" s="24"/>
      <c r="X21" s="24"/>
      <c r="Y21" s="24"/>
      <c r="Z21" s="24"/>
      <c r="AA21" s="24"/>
    </row>
    <row r="22" spans="1:27" ht="30" customHeight="1" x14ac:dyDescent="0.25">
      <c r="A22" s="39">
        <v>19</v>
      </c>
      <c r="B22" s="39">
        <v>19</v>
      </c>
      <c r="C22" s="37" t="s">
        <v>67</v>
      </c>
      <c r="D22" s="36" t="s">
        <v>113</v>
      </c>
      <c r="E22" s="43" t="s">
        <v>114</v>
      </c>
      <c r="F22" s="45" t="s">
        <v>23</v>
      </c>
      <c r="G22" s="39" t="s">
        <v>112</v>
      </c>
      <c r="H22" s="39" t="s">
        <v>6</v>
      </c>
      <c r="I22" s="39" t="s">
        <v>7</v>
      </c>
      <c r="J22" s="38">
        <v>8608</v>
      </c>
      <c r="K22" s="29">
        <f>0</f>
        <v>0</v>
      </c>
      <c r="L22" s="28">
        <f t="shared" si="0"/>
        <v>0</v>
      </c>
      <c r="M22" s="27" t="str">
        <f t="shared" si="1"/>
        <v>OK</v>
      </c>
      <c r="N22" s="24"/>
      <c r="O22" s="24"/>
      <c r="P22" s="24"/>
      <c r="Q22" s="31"/>
      <c r="R22" s="26"/>
      <c r="S22" s="26"/>
      <c r="T22" s="26"/>
      <c r="U22" s="24"/>
      <c r="V22" s="24"/>
      <c r="W22" s="24"/>
      <c r="X22" s="24"/>
      <c r="Y22" s="24"/>
      <c r="Z22" s="24"/>
      <c r="AA22" s="24"/>
    </row>
    <row r="23" spans="1:27" ht="30" customHeight="1" x14ac:dyDescent="0.25">
      <c r="A23" s="46">
        <v>20</v>
      </c>
      <c r="B23" s="46">
        <v>20</v>
      </c>
      <c r="C23" s="47" t="s">
        <v>67</v>
      </c>
      <c r="D23" s="48" t="s">
        <v>115</v>
      </c>
      <c r="E23" s="50" t="s">
        <v>116</v>
      </c>
      <c r="F23" s="52" t="s">
        <v>23</v>
      </c>
      <c r="G23" s="46" t="s">
        <v>117</v>
      </c>
      <c r="H23" s="46" t="s">
        <v>6</v>
      </c>
      <c r="I23" s="46" t="s">
        <v>7</v>
      </c>
      <c r="J23" s="49">
        <v>10488</v>
      </c>
      <c r="K23" s="29">
        <f>3</f>
        <v>3</v>
      </c>
      <c r="L23" s="28">
        <f t="shared" si="0"/>
        <v>3</v>
      </c>
      <c r="M23" s="27" t="str">
        <f t="shared" si="1"/>
        <v>OK</v>
      </c>
      <c r="N23" s="24"/>
      <c r="O23" s="24"/>
      <c r="P23" s="24"/>
      <c r="Q23" s="31"/>
      <c r="R23" s="26"/>
      <c r="S23" s="26"/>
      <c r="T23" s="26"/>
      <c r="U23" s="24"/>
      <c r="V23" s="24"/>
      <c r="W23" s="24"/>
      <c r="X23" s="24"/>
      <c r="Y23" s="24"/>
      <c r="Z23" s="24"/>
      <c r="AA23" s="24"/>
    </row>
    <row r="24" spans="1:27" ht="30" customHeight="1" x14ac:dyDescent="0.25">
      <c r="A24" s="39">
        <v>21</v>
      </c>
      <c r="B24" s="39">
        <v>21</v>
      </c>
      <c r="C24" s="37" t="s">
        <v>67</v>
      </c>
      <c r="D24" s="36" t="s">
        <v>118</v>
      </c>
      <c r="E24" s="43" t="s">
        <v>119</v>
      </c>
      <c r="F24" s="45" t="s">
        <v>23</v>
      </c>
      <c r="G24" s="39" t="s">
        <v>120</v>
      </c>
      <c r="H24" s="39" t="s">
        <v>6</v>
      </c>
      <c r="I24" s="39" t="s">
        <v>7</v>
      </c>
      <c r="J24" s="38">
        <v>10968</v>
      </c>
      <c r="K24" s="29">
        <f>0</f>
        <v>0</v>
      </c>
      <c r="L24" s="28">
        <f t="shared" si="0"/>
        <v>0</v>
      </c>
      <c r="M24" s="27" t="str">
        <f t="shared" si="1"/>
        <v>OK</v>
      </c>
      <c r="N24" s="24"/>
      <c r="O24" s="24"/>
      <c r="P24" s="24"/>
      <c r="Q24" s="31"/>
      <c r="R24" s="26"/>
      <c r="S24" s="26"/>
      <c r="T24" s="26"/>
      <c r="U24" s="24"/>
      <c r="V24" s="24"/>
      <c r="W24" s="24"/>
      <c r="X24" s="24"/>
      <c r="Y24" s="24"/>
      <c r="Z24" s="24"/>
      <c r="AA24" s="24"/>
    </row>
    <row r="25" spans="1:27" ht="30" customHeight="1" x14ac:dyDescent="0.25">
      <c r="A25" s="46">
        <v>22</v>
      </c>
      <c r="B25" s="46">
        <v>22</v>
      </c>
      <c r="C25" s="47" t="s">
        <v>35</v>
      </c>
      <c r="D25" s="48" t="s">
        <v>121</v>
      </c>
      <c r="E25" s="50" t="s">
        <v>122</v>
      </c>
      <c r="F25" s="52" t="s">
        <v>23</v>
      </c>
      <c r="G25" s="46" t="s">
        <v>123</v>
      </c>
      <c r="H25" s="46" t="s">
        <v>6</v>
      </c>
      <c r="I25" s="46" t="s">
        <v>7</v>
      </c>
      <c r="J25" s="49">
        <v>13446</v>
      </c>
      <c r="K25" s="29">
        <f>10</f>
        <v>10</v>
      </c>
      <c r="L25" s="28">
        <f t="shared" si="0"/>
        <v>10</v>
      </c>
      <c r="M25" s="27" t="str">
        <f t="shared" si="1"/>
        <v>OK</v>
      </c>
      <c r="N25" s="24"/>
      <c r="O25" s="24"/>
      <c r="P25" s="24"/>
      <c r="Q25" s="31"/>
      <c r="R25" s="26"/>
      <c r="S25" s="26"/>
      <c r="T25" s="26"/>
      <c r="U25" s="24"/>
      <c r="V25" s="24"/>
      <c r="W25" s="24"/>
      <c r="X25" s="24"/>
      <c r="Y25" s="24"/>
      <c r="Z25" s="24"/>
      <c r="AA25" s="24"/>
    </row>
    <row r="26" spans="1:27" ht="30" customHeight="1" x14ac:dyDescent="0.25">
      <c r="A26" s="39">
        <v>23</v>
      </c>
      <c r="B26" s="39">
        <v>23</v>
      </c>
      <c r="C26" s="37" t="s">
        <v>124</v>
      </c>
      <c r="D26" s="36" t="s">
        <v>125</v>
      </c>
      <c r="E26" s="43" t="s">
        <v>126</v>
      </c>
      <c r="F26" s="45" t="s">
        <v>23</v>
      </c>
      <c r="G26" s="39" t="s">
        <v>120</v>
      </c>
      <c r="H26" s="39" t="s">
        <v>6</v>
      </c>
      <c r="I26" s="39" t="s">
        <v>7</v>
      </c>
      <c r="J26" s="38">
        <v>11764.7</v>
      </c>
      <c r="K26" s="29">
        <f>0</f>
        <v>0</v>
      </c>
      <c r="L26" s="28">
        <f t="shared" si="0"/>
        <v>0</v>
      </c>
      <c r="M26" s="27" t="str">
        <f t="shared" si="1"/>
        <v>OK</v>
      </c>
      <c r="N26" s="24"/>
      <c r="O26" s="24"/>
      <c r="P26" s="24"/>
      <c r="Q26" s="31"/>
      <c r="R26" s="26"/>
      <c r="S26" s="26"/>
      <c r="T26" s="26"/>
      <c r="U26" s="24"/>
      <c r="V26" s="24"/>
      <c r="W26" s="24"/>
      <c r="X26" s="24"/>
      <c r="Y26" s="24"/>
      <c r="Z26" s="24"/>
      <c r="AA26" s="24"/>
    </row>
    <row r="27" spans="1:27" ht="30" customHeight="1" x14ac:dyDescent="0.25">
      <c r="A27" s="46">
        <v>24</v>
      </c>
      <c r="B27" s="46">
        <v>24</v>
      </c>
      <c r="C27" s="47" t="s">
        <v>35</v>
      </c>
      <c r="D27" s="48" t="s">
        <v>127</v>
      </c>
      <c r="E27" s="50" t="s">
        <v>128</v>
      </c>
      <c r="F27" s="52" t="s">
        <v>23</v>
      </c>
      <c r="G27" s="46" t="s">
        <v>129</v>
      </c>
      <c r="H27" s="46" t="s">
        <v>64</v>
      </c>
      <c r="I27" s="46" t="s">
        <v>7</v>
      </c>
      <c r="J27" s="49">
        <v>13333.33</v>
      </c>
      <c r="K27" s="29">
        <f>0</f>
        <v>0</v>
      </c>
      <c r="L27" s="28">
        <f t="shared" si="0"/>
        <v>0</v>
      </c>
      <c r="M27" s="27" t="str">
        <f t="shared" si="1"/>
        <v>OK</v>
      </c>
      <c r="N27" s="24"/>
      <c r="O27" s="24"/>
      <c r="P27" s="24"/>
      <c r="Q27" s="31"/>
      <c r="R27" s="26"/>
      <c r="S27" s="26"/>
      <c r="T27" s="26"/>
      <c r="U27" s="24"/>
      <c r="V27" s="24"/>
      <c r="W27" s="24"/>
      <c r="X27" s="24"/>
      <c r="Y27" s="24"/>
      <c r="Z27" s="24"/>
      <c r="AA27" s="24"/>
    </row>
    <row r="28" spans="1:27" ht="30" customHeight="1" x14ac:dyDescent="0.25">
      <c r="A28" s="39">
        <v>25</v>
      </c>
      <c r="B28" s="39">
        <v>25</v>
      </c>
      <c r="C28" s="37" t="s">
        <v>130</v>
      </c>
      <c r="D28" s="36" t="s">
        <v>131</v>
      </c>
      <c r="E28" s="43" t="s">
        <v>132</v>
      </c>
      <c r="F28" s="45" t="s">
        <v>27</v>
      </c>
      <c r="G28" s="39" t="s">
        <v>28</v>
      </c>
      <c r="H28" s="39" t="s">
        <v>6</v>
      </c>
      <c r="I28" s="39" t="s">
        <v>29</v>
      </c>
      <c r="J28" s="38">
        <v>1320</v>
      </c>
      <c r="K28" s="29">
        <f>4</f>
        <v>4</v>
      </c>
      <c r="L28" s="28">
        <f t="shared" si="0"/>
        <v>4</v>
      </c>
      <c r="M28" s="27" t="str">
        <f t="shared" si="1"/>
        <v>OK</v>
      </c>
      <c r="N28" s="24"/>
      <c r="O28" s="24"/>
      <c r="P28" s="24"/>
      <c r="Q28" s="31"/>
      <c r="R28" s="26"/>
      <c r="S28" s="26"/>
      <c r="T28" s="26"/>
      <c r="U28" s="24"/>
      <c r="V28" s="24"/>
      <c r="W28" s="24"/>
      <c r="X28" s="24"/>
      <c r="Y28" s="24"/>
      <c r="Z28" s="24"/>
      <c r="AA28" s="24"/>
    </row>
    <row r="29" spans="1:27" ht="30" customHeight="1" x14ac:dyDescent="0.25">
      <c r="A29" s="46">
        <v>26</v>
      </c>
      <c r="B29" s="46">
        <v>26</v>
      </c>
      <c r="C29" s="47" t="s">
        <v>124</v>
      </c>
      <c r="D29" s="48" t="s">
        <v>15</v>
      </c>
      <c r="E29" s="50" t="s">
        <v>133</v>
      </c>
      <c r="F29" s="52" t="s">
        <v>26</v>
      </c>
      <c r="G29" s="46" t="s">
        <v>134</v>
      </c>
      <c r="H29" s="46" t="s">
        <v>6</v>
      </c>
      <c r="I29" s="46" t="s">
        <v>7</v>
      </c>
      <c r="J29" s="49">
        <v>650</v>
      </c>
      <c r="K29" s="29">
        <f>2</f>
        <v>2</v>
      </c>
      <c r="L29" s="28">
        <f t="shared" si="0"/>
        <v>2</v>
      </c>
      <c r="M29" s="27" t="str">
        <f t="shared" si="1"/>
        <v>OK</v>
      </c>
      <c r="N29" s="24"/>
      <c r="O29" s="24"/>
      <c r="P29" s="24"/>
      <c r="Q29" s="24"/>
      <c r="R29" s="26"/>
      <c r="S29" s="26"/>
      <c r="T29" s="26"/>
      <c r="U29" s="24"/>
      <c r="V29" s="24"/>
      <c r="W29" s="24"/>
      <c r="X29" s="24"/>
      <c r="Y29" s="24"/>
      <c r="Z29" s="24"/>
      <c r="AA29" s="24"/>
    </row>
    <row r="30" spans="1:27" ht="30" customHeight="1" x14ac:dyDescent="0.25">
      <c r="A30" s="39">
        <v>27</v>
      </c>
      <c r="B30" s="39">
        <v>27</v>
      </c>
      <c r="C30" s="37" t="s">
        <v>135</v>
      </c>
      <c r="D30" s="36" t="s">
        <v>136</v>
      </c>
      <c r="E30" s="43" t="s">
        <v>137</v>
      </c>
      <c r="F30" s="45" t="s">
        <v>31</v>
      </c>
      <c r="G30" s="39" t="s">
        <v>32</v>
      </c>
      <c r="H30" s="39" t="s">
        <v>9</v>
      </c>
      <c r="I30" s="39" t="s">
        <v>29</v>
      </c>
      <c r="J30" s="38">
        <v>39.78</v>
      </c>
      <c r="K30" s="29">
        <f>15</f>
        <v>15</v>
      </c>
      <c r="L30" s="28">
        <f t="shared" si="0"/>
        <v>15</v>
      </c>
      <c r="M30" s="27" t="str">
        <f t="shared" si="1"/>
        <v>OK</v>
      </c>
      <c r="N30" s="24"/>
      <c r="O30" s="24"/>
      <c r="P30" s="24"/>
      <c r="Q30" s="24"/>
      <c r="R30" s="26"/>
      <c r="S30" s="26"/>
      <c r="T30" s="26"/>
      <c r="U30" s="24"/>
      <c r="V30" s="24"/>
      <c r="W30" s="24"/>
      <c r="X30" s="24"/>
      <c r="Y30" s="24"/>
      <c r="Z30" s="24"/>
      <c r="AA30" s="24"/>
    </row>
    <row r="31" spans="1:27" ht="30" customHeight="1" x14ac:dyDescent="0.25">
      <c r="A31" s="46">
        <v>28</v>
      </c>
      <c r="B31" s="46">
        <v>28</v>
      </c>
      <c r="C31" s="47" t="s">
        <v>138</v>
      </c>
      <c r="D31" s="48" t="s">
        <v>139</v>
      </c>
      <c r="E31" s="50" t="s">
        <v>140</v>
      </c>
      <c r="F31" s="52" t="s">
        <v>141</v>
      </c>
      <c r="G31" s="46" t="s">
        <v>142</v>
      </c>
      <c r="H31" s="46" t="s">
        <v>6</v>
      </c>
      <c r="I31" s="46" t="s">
        <v>7</v>
      </c>
      <c r="J31" s="49">
        <v>2259.91</v>
      </c>
      <c r="K31" s="29">
        <f>5</f>
        <v>5</v>
      </c>
      <c r="L31" s="28">
        <f t="shared" si="0"/>
        <v>5</v>
      </c>
      <c r="M31" s="27" t="str">
        <f t="shared" si="1"/>
        <v>OK</v>
      </c>
      <c r="N31" s="24"/>
      <c r="O31" s="24"/>
      <c r="P31" s="24"/>
      <c r="Q31" s="24"/>
      <c r="R31" s="26"/>
      <c r="S31" s="26"/>
      <c r="T31" s="26"/>
      <c r="U31" s="24"/>
      <c r="V31" s="24"/>
      <c r="W31" s="24"/>
      <c r="X31" s="24"/>
      <c r="Y31" s="24"/>
      <c r="Z31" s="24"/>
      <c r="AA31" s="24"/>
    </row>
    <row r="32" spans="1:27" ht="30" customHeight="1" x14ac:dyDescent="0.25">
      <c r="A32" s="39">
        <v>29</v>
      </c>
      <c r="B32" s="39">
        <v>29</v>
      </c>
      <c r="C32" s="37" t="s">
        <v>143</v>
      </c>
      <c r="D32" s="36" t="s">
        <v>144</v>
      </c>
      <c r="E32" s="43" t="s">
        <v>145</v>
      </c>
      <c r="F32" s="45" t="s">
        <v>141</v>
      </c>
      <c r="G32" s="39" t="s">
        <v>142</v>
      </c>
      <c r="H32" s="39" t="s">
        <v>6</v>
      </c>
      <c r="I32" s="39" t="s">
        <v>7</v>
      </c>
      <c r="J32" s="38">
        <v>3391.3</v>
      </c>
      <c r="K32" s="29">
        <f>8</f>
        <v>8</v>
      </c>
      <c r="L32" s="28">
        <f t="shared" si="0"/>
        <v>8</v>
      </c>
      <c r="M32" s="27" t="str">
        <f t="shared" si="1"/>
        <v>OK</v>
      </c>
      <c r="N32" s="24"/>
      <c r="O32" s="24"/>
      <c r="P32" s="24"/>
      <c r="Q32" s="24"/>
      <c r="R32" s="26"/>
      <c r="S32" s="26"/>
      <c r="T32" s="26"/>
      <c r="U32" s="24"/>
      <c r="V32" s="24"/>
      <c r="W32" s="24"/>
      <c r="X32" s="24"/>
      <c r="Y32" s="24"/>
      <c r="Z32" s="24"/>
      <c r="AA32" s="24"/>
    </row>
    <row r="33" spans="1:27" ht="30" customHeight="1" x14ac:dyDescent="0.25">
      <c r="A33" s="46">
        <v>30</v>
      </c>
      <c r="B33" s="46">
        <v>30</v>
      </c>
      <c r="C33" s="47" t="s">
        <v>146</v>
      </c>
      <c r="D33" s="48" t="s">
        <v>147</v>
      </c>
      <c r="E33" s="50" t="s">
        <v>148</v>
      </c>
      <c r="F33" s="52" t="s">
        <v>141</v>
      </c>
      <c r="G33" s="46" t="s">
        <v>142</v>
      </c>
      <c r="H33" s="46" t="s">
        <v>6</v>
      </c>
      <c r="I33" s="46" t="s">
        <v>7</v>
      </c>
      <c r="J33" s="49">
        <v>9961.5300000000007</v>
      </c>
      <c r="K33" s="29">
        <f>5</f>
        <v>5</v>
      </c>
      <c r="L33" s="28">
        <f t="shared" si="0"/>
        <v>5</v>
      </c>
      <c r="M33" s="27" t="str">
        <f t="shared" si="1"/>
        <v>OK</v>
      </c>
      <c r="N33" s="24"/>
      <c r="O33" s="24"/>
      <c r="P33" s="24"/>
      <c r="Q33" s="24"/>
      <c r="R33" s="26"/>
      <c r="S33" s="26"/>
      <c r="T33" s="26"/>
      <c r="U33" s="24"/>
      <c r="V33" s="24"/>
      <c r="W33" s="24"/>
      <c r="X33" s="24"/>
      <c r="Y33" s="24"/>
      <c r="Z33" s="24"/>
      <c r="AA33" s="24"/>
    </row>
    <row r="34" spans="1:27" ht="30" customHeight="1" x14ac:dyDescent="0.25">
      <c r="A34" s="39">
        <v>31</v>
      </c>
      <c r="B34" s="39">
        <v>31</v>
      </c>
      <c r="C34" s="37" t="s">
        <v>149</v>
      </c>
      <c r="D34" s="36" t="s">
        <v>150</v>
      </c>
      <c r="E34" s="43" t="s">
        <v>151</v>
      </c>
      <c r="F34" s="45" t="s">
        <v>23</v>
      </c>
      <c r="G34" s="39" t="s">
        <v>152</v>
      </c>
      <c r="H34" s="39" t="s">
        <v>64</v>
      </c>
      <c r="I34" s="39">
        <v>44905212</v>
      </c>
      <c r="J34" s="38">
        <v>630</v>
      </c>
      <c r="K34" s="29">
        <f>0</f>
        <v>0</v>
      </c>
      <c r="L34" s="28">
        <f t="shared" si="0"/>
        <v>0</v>
      </c>
      <c r="M34" s="27" t="str">
        <f t="shared" si="1"/>
        <v>OK</v>
      </c>
      <c r="N34" s="24"/>
      <c r="O34" s="24"/>
      <c r="P34" s="24"/>
      <c r="Q34" s="24"/>
      <c r="R34" s="26"/>
      <c r="S34" s="26"/>
      <c r="T34" s="26"/>
      <c r="U34" s="24"/>
      <c r="V34" s="24"/>
      <c r="W34" s="24"/>
      <c r="X34" s="24"/>
      <c r="Y34" s="24"/>
      <c r="Z34" s="24"/>
      <c r="AA34" s="24"/>
    </row>
    <row r="35" spans="1:27" ht="30" customHeight="1" x14ac:dyDescent="0.25">
      <c r="A35" s="46">
        <v>32</v>
      </c>
      <c r="B35" s="46">
        <v>32</v>
      </c>
      <c r="C35" s="47" t="s">
        <v>149</v>
      </c>
      <c r="D35" s="48" t="s">
        <v>153</v>
      </c>
      <c r="E35" s="50" t="s">
        <v>154</v>
      </c>
      <c r="F35" s="52" t="s">
        <v>23</v>
      </c>
      <c r="G35" s="46" t="s">
        <v>152</v>
      </c>
      <c r="H35" s="46" t="s">
        <v>64</v>
      </c>
      <c r="I35" s="46">
        <v>44905212</v>
      </c>
      <c r="J35" s="49">
        <v>1550</v>
      </c>
      <c r="K35" s="29">
        <f>0</f>
        <v>0</v>
      </c>
      <c r="L35" s="28">
        <f t="shared" si="0"/>
        <v>0</v>
      </c>
      <c r="M35" s="27" t="str">
        <f t="shared" si="1"/>
        <v>OK</v>
      </c>
      <c r="N35" s="24"/>
      <c r="O35" s="24"/>
      <c r="P35" s="24"/>
      <c r="Q35" s="24"/>
      <c r="R35" s="26"/>
      <c r="S35" s="26"/>
      <c r="T35" s="26"/>
      <c r="U35" s="24"/>
      <c r="V35" s="24"/>
      <c r="W35" s="24"/>
      <c r="X35" s="24"/>
      <c r="Y35" s="24"/>
      <c r="Z35" s="24"/>
      <c r="AA35" s="24"/>
    </row>
    <row r="36" spans="1:27" ht="30" customHeight="1" x14ac:dyDescent="0.25">
      <c r="A36" s="39">
        <v>33</v>
      </c>
      <c r="B36" s="39">
        <v>33</v>
      </c>
      <c r="C36" s="37" t="s">
        <v>155</v>
      </c>
      <c r="D36" s="36" t="s">
        <v>156</v>
      </c>
      <c r="E36" s="43" t="s">
        <v>157</v>
      </c>
      <c r="F36" s="45" t="s">
        <v>23</v>
      </c>
      <c r="G36" s="39" t="s">
        <v>152</v>
      </c>
      <c r="H36" s="39" t="s">
        <v>64</v>
      </c>
      <c r="I36" s="39">
        <v>44905212</v>
      </c>
      <c r="J36" s="38">
        <v>930</v>
      </c>
      <c r="K36" s="29">
        <f>0</f>
        <v>0</v>
      </c>
      <c r="L36" s="28">
        <f t="shared" si="0"/>
        <v>0</v>
      </c>
      <c r="M36" s="27" t="str">
        <f t="shared" si="1"/>
        <v>OK</v>
      </c>
      <c r="N36" s="24"/>
      <c r="O36" s="24"/>
      <c r="P36" s="24"/>
      <c r="Q36" s="24"/>
      <c r="R36" s="26"/>
      <c r="S36" s="26"/>
      <c r="T36" s="26"/>
      <c r="U36" s="24"/>
      <c r="V36" s="24"/>
      <c r="W36" s="24"/>
      <c r="X36" s="24"/>
      <c r="Y36" s="24"/>
      <c r="Z36" s="24"/>
      <c r="AA36" s="24"/>
    </row>
    <row r="37" spans="1:27" ht="30" customHeight="1" x14ac:dyDescent="0.25">
      <c r="A37" s="46">
        <v>34</v>
      </c>
      <c r="B37" s="46">
        <v>34</v>
      </c>
      <c r="C37" s="47" t="s">
        <v>155</v>
      </c>
      <c r="D37" s="48" t="s">
        <v>158</v>
      </c>
      <c r="E37" s="50" t="s">
        <v>159</v>
      </c>
      <c r="F37" s="52" t="s">
        <v>23</v>
      </c>
      <c r="G37" s="46" t="s">
        <v>152</v>
      </c>
      <c r="H37" s="46" t="s">
        <v>64</v>
      </c>
      <c r="I37" s="46">
        <v>44905212</v>
      </c>
      <c r="J37" s="49">
        <v>2560</v>
      </c>
      <c r="K37" s="29">
        <f>0</f>
        <v>0</v>
      </c>
      <c r="L37" s="28">
        <f t="shared" si="0"/>
        <v>0</v>
      </c>
      <c r="M37" s="27" t="str">
        <f t="shared" si="1"/>
        <v>OK</v>
      </c>
      <c r="N37" s="24"/>
      <c r="O37" s="24"/>
      <c r="P37" s="24"/>
      <c r="Q37" s="24"/>
      <c r="R37" s="26"/>
      <c r="S37" s="26"/>
      <c r="T37" s="26"/>
      <c r="U37" s="24"/>
      <c r="V37" s="24"/>
      <c r="W37" s="24"/>
      <c r="X37" s="24"/>
      <c r="Y37" s="24"/>
      <c r="Z37" s="24"/>
      <c r="AA37" s="24"/>
    </row>
    <row r="38" spans="1:27" ht="30" customHeight="1" x14ac:dyDescent="0.25">
      <c r="A38" s="68" t="s">
        <v>160</v>
      </c>
      <c r="B38" s="39">
        <v>35</v>
      </c>
      <c r="C38" s="65" t="s">
        <v>36</v>
      </c>
      <c r="D38" s="36" t="s">
        <v>30</v>
      </c>
      <c r="E38" s="43" t="s">
        <v>9</v>
      </c>
      <c r="F38" s="44" t="s">
        <v>31</v>
      </c>
      <c r="G38" s="39" t="s">
        <v>32</v>
      </c>
      <c r="H38" s="39" t="s">
        <v>9</v>
      </c>
      <c r="I38" s="39" t="s">
        <v>10</v>
      </c>
      <c r="J38" s="38">
        <v>150.13999999999999</v>
      </c>
      <c r="K38" s="29">
        <f>2</f>
        <v>2</v>
      </c>
      <c r="L38" s="28">
        <f t="shared" si="0"/>
        <v>2</v>
      </c>
      <c r="M38" s="27" t="str">
        <f t="shared" si="1"/>
        <v>OK</v>
      </c>
      <c r="N38" s="24"/>
      <c r="O38" s="24"/>
      <c r="P38" s="24"/>
      <c r="Q38" s="24"/>
      <c r="R38" s="26"/>
      <c r="S38" s="26"/>
      <c r="T38" s="26"/>
      <c r="U38" s="24"/>
      <c r="V38" s="24"/>
      <c r="W38" s="24"/>
      <c r="X38" s="24"/>
      <c r="Y38" s="24"/>
      <c r="Z38" s="24"/>
      <c r="AA38" s="24"/>
    </row>
    <row r="39" spans="1:27" ht="30" customHeight="1" x14ac:dyDescent="0.25">
      <c r="A39" s="69"/>
      <c r="B39" s="39">
        <v>36</v>
      </c>
      <c r="C39" s="66"/>
      <c r="D39" s="36" t="s">
        <v>8</v>
      </c>
      <c r="E39" s="43" t="s">
        <v>9</v>
      </c>
      <c r="F39" s="45" t="s">
        <v>31</v>
      </c>
      <c r="G39" s="39" t="s">
        <v>32</v>
      </c>
      <c r="H39" s="39" t="s">
        <v>9</v>
      </c>
      <c r="I39" s="39" t="s">
        <v>10</v>
      </c>
      <c r="J39" s="38">
        <v>1076</v>
      </c>
      <c r="K39" s="29">
        <f>22</f>
        <v>22</v>
      </c>
      <c r="L39" s="28">
        <f t="shared" si="0"/>
        <v>22</v>
      </c>
      <c r="M39" s="27" t="str">
        <f t="shared" si="1"/>
        <v>OK</v>
      </c>
      <c r="N39" s="24"/>
      <c r="O39" s="24"/>
      <c r="P39" s="24"/>
      <c r="Q39" s="24"/>
      <c r="R39" s="26"/>
      <c r="S39" s="26"/>
      <c r="T39" s="26"/>
      <c r="U39" s="24"/>
      <c r="V39" s="24"/>
      <c r="W39" s="24"/>
      <c r="X39" s="24"/>
      <c r="Y39" s="24"/>
      <c r="Z39" s="24"/>
      <c r="AA39" s="24"/>
    </row>
    <row r="40" spans="1:27" ht="30" customHeight="1" x14ac:dyDescent="0.25">
      <c r="A40" s="69"/>
      <c r="B40" s="39">
        <v>37</v>
      </c>
      <c r="C40" s="66"/>
      <c r="D40" s="36" t="s">
        <v>161</v>
      </c>
      <c r="E40" s="43" t="s">
        <v>9</v>
      </c>
      <c r="F40" s="45" t="s">
        <v>31</v>
      </c>
      <c r="G40" s="39" t="s">
        <v>32</v>
      </c>
      <c r="H40" s="39" t="s">
        <v>37</v>
      </c>
      <c r="I40" s="39" t="s">
        <v>10</v>
      </c>
      <c r="J40" s="38">
        <v>75</v>
      </c>
      <c r="K40" s="29">
        <f>20</f>
        <v>20</v>
      </c>
      <c r="L40" s="28">
        <f t="shared" si="0"/>
        <v>20</v>
      </c>
      <c r="M40" s="27" t="str">
        <f t="shared" si="1"/>
        <v>OK</v>
      </c>
      <c r="N40" s="24"/>
      <c r="O40" s="24"/>
      <c r="P40" s="24"/>
      <c r="Q40" s="24"/>
      <c r="R40" s="26"/>
      <c r="S40" s="26"/>
      <c r="T40" s="26"/>
      <c r="U40" s="24"/>
      <c r="V40" s="24"/>
      <c r="W40" s="24"/>
      <c r="X40" s="24"/>
      <c r="Y40" s="24"/>
      <c r="Z40" s="24"/>
      <c r="AA40" s="24"/>
    </row>
    <row r="41" spans="1:27" ht="30" customHeight="1" x14ac:dyDescent="0.25">
      <c r="A41" s="69"/>
      <c r="B41" s="39">
        <v>38</v>
      </c>
      <c r="C41" s="66"/>
      <c r="D41" s="36" t="s">
        <v>12</v>
      </c>
      <c r="E41" s="43" t="s">
        <v>9</v>
      </c>
      <c r="F41" s="45" t="s">
        <v>31</v>
      </c>
      <c r="G41" s="39" t="s">
        <v>32</v>
      </c>
      <c r="H41" s="39" t="s">
        <v>9</v>
      </c>
      <c r="I41" s="39" t="s">
        <v>10</v>
      </c>
      <c r="J41" s="38">
        <v>1400</v>
      </c>
      <c r="K41" s="29">
        <f>10</f>
        <v>10</v>
      </c>
      <c r="L41" s="28">
        <f t="shared" si="0"/>
        <v>10</v>
      </c>
      <c r="M41" s="27" t="str">
        <f t="shared" si="1"/>
        <v>OK</v>
      </c>
      <c r="N41" s="24"/>
      <c r="O41" s="24"/>
      <c r="P41" s="24"/>
      <c r="Q41" s="24"/>
      <c r="R41" s="26"/>
      <c r="S41" s="26"/>
      <c r="T41" s="26"/>
      <c r="U41" s="24"/>
      <c r="V41" s="24"/>
      <c r="W41" s="24"/>
      <c r="X41" s="24"/>
      <c r="Y41" s="24"/>
      <c r="Z41" s="24"/>
      <c r="AA41" s="24"/>
    </row>
    <row r="42" spans="1:27" ht="30" customHeight="1" x14ac:dyDescent="0.25">
      <c r="A42" s="69"/>
      <c r="B42" s="39">
        <v>39</v>
      </c>
      <c r="C42" s="66"/>
      <c r="D42" s="36" t="s">
        <v>13</v>
      </c>
      <c r="E42" s="43" t="s">
        <v>9</v>
      </c>
      <c r="F42" s="45" t="s">
        <v>31</v>
      </c>
      <c r="G42" s="39" t="s">
        <v>32</v>
      </c>
      <c r="H42" s="39" t="s">
        <v>37</v>
      </c>
      <c r="I42" s="39" t="s">
        <v>10</v>
      </c>
      <c r="J42" s="38">
        <v>75.5</v>
      </c>
      <c r="K42" s="29">
        <f>60</f>
        <v>60</v>
      </c>
      <c r="L42" s="28">
        <f t="shared" si="0"/>
        <v>60</v>
      </c>
      <c r="M42" s="27" t="str">
        <f t="shared" si="1"/>
        <v>OK</v>
      </c>
      <c r="N42" s="24"/>
      <c r="O42" s="24"/>
      <c r="P42" s="24"/>
      <c r="Q42" s="24"/>
      <c r="R42" s="26"/>
      <c r="S42" s="26"/>
      <c r="T42" s="26"/>
      <c r="U42" s="24"/>
      <c r="V42" s="24"/>
      <c r="W42" s="24"/>
      <c r="X42" s="24"/>
      <c r="Y42" s="24"/>
      <c r="Z42" s="24"/>
      <c r="AA42" s="24"/>
    </row>
    <row r="43" spans="1:27" ht="30" customHeight="1" x14ac:dyDescent="0.25">
      <c r="A43" s="69"/>
      <c r="B43" s="39">
        <v>40</v>
      </c>
      <c r="C43" s="66"/>
      <c r="D43" s="36" t="s">
        <v>11</v>
      </c>
      <c r="E43" s="43" t="s">
        <v>9</v>
      </c>
      <c r="F43" s="45" t="s">
        <v>31</v>
      </c>
      <c r="G43" s="39" t="s">
        <v>32</v>
      </c>
      <c r="H43" s="39" t="s">
        <v>9</v>
      </c>
      <c r="I43" s="39" t="s">
        <v>10</v>
      </c>
      <c r="J43" s="38">
        <v>1600</v>
      </c>
      <c r="K43" s="29">
        <f>10</f>
        <v>10</v>
      </c>
      <c r="L43" s="28">
        <f t="shared" si="0"/>
        <v>10</v>
      </c>
      <c r="M43" s="27" t="str">
        <f t="shared" si="1"/>
        <v>OK</v>
      </c>
      <c r="N43" s="24"/>
      <c r="O43" s="24"/>
      <c r="P43" s="24"/>
      <c r="Q43" s="24"/>
      <c r="R43" s="26"/>
      <c r="S43" s="26"/>
      <c r="T43" s="26"/>
      <c r="U43" s="24"/>
      <c r="V43" s="24"/>
      <c r="W43" s="24"/>
      <c r="X43" s="24"/>
      <c r="Y43" s="24"/>
      <c r="Z43" s="24"/>
      <c r="AA43" s="24"/>
    </row>
    <row r="44" spans="1:27" ht="30" customHeight="1" x14ac:dyDescent="0.25">
      <c r="A44" s="69"/>
      <c r="B44" s="39">
        <v>41</v>
      </c>
      <c r="C44" s="66"/>
      <c r="D44" s="36" t="s">
        <v>14</v>
      </c>
      <c r="E44" s="43" t="s">
        <v>9</v>
      </c>
      <c r="F44" s="45" t="s">
        <v>31</v>
      </c>
      <c r="G44" s="39" t="s">
        <v>32</v>
      </c>
      <c r="H44" s="39" t="s">
        <v>37</v>
      </c>
      <c r="I44" s="39" t="s">
        <v>10</v>
      </c>
      <c r="J44" s="38">
        <v>75</v>
      </c>
      <c r="K44" s="29">
        <f>20</f>
        <v>20</v>
      </c>
      <c r="L44" s="28">
        <f t="shared" si="0"/>
        <v>20</v>
      </c>
      <c r="M44" s="27" t="str">
        <f t="shared" si="1"/>
        <v>OK</v>
      </c>
      <c r="N44" s="24"/>
      <c r="O44" s="24"/>
      <c r="P44" s="24"/>
      <c r="Q44" s="24"/>
      <c r="R44" s="26"/>
      <c r="S44" s="26"/>
      <c r="T44" s="26"/>
      <c r="U44" s="24"/>
      <c r="V44" s="24"/>
      <c r="W44" s="24"/>
      <c r="X44" s="24"/>
      <c r="Y44" s="24"/>
      <c r="Z44" s="24"/>
      <c r="AA44" s="24"/>
    </row>
    <row r="45" spans="1:27" ht="30" customHeight="1" x14ac:dyDescent="0.25">
      <c r="A45" s="69"/>
      <c r="B45" s="39">
        <v>42</v>
      </c>
      <c r="C45" s="66"/>
      <c r="D45" s="36" t="s">
        <v>162</v>
      </c>
      <c r="E45" s="43" t="s">
        <v>9</v>
      </c>
      <c r="F45" s="45" t="s">
        <v>31</v>
      </c>
      <c r="G45" s="39" t="s">
        <v>32</v>
      </c>
      <c r="H45" s="39" t="s">
        <v>9</v>
      </c>
      <c r="I45" s="39" t="s">
        <v>10</v>
      </c>
      <c r="J45" s="38">
        <v>350</v>
      </c>
      <c r="K45" s="29">
        <f>25</f>
        <v>25</v>
      </c>
      <c r="L45" s="28">
        <f t="shared" si="0"/>
        <v>25</v>
      </c>
      <c r="M45" s="27" t="str">
        <f t="shared" si="1"/>
        <v>OK</v>
      </c>
      <c r="N45" s="24"/>
      <c r="O45" s="24"/>
      <c r="P45" s="24"/>
      <c r="Q45" s="24"/>
      <c r="R45" s="26"/>
      <c r="S45" s="26"/>
      <c r="T45" s="26"/>
      <c r="U45" s="24"/>
      <c r="V45" s="24"/>
      <c r="W45" s="24"/>
      <c r="X45" s="24"/>
      <c r="Y45" s="24"/>
      <c r="Z45" s="24"/>
      <c r="AA45" s="24"/>
    </row>
    <row r="46" spans="1:27" ht="30" customHeight="1" x14ac:dyDescent="0.25">
      <c r="A46" s="69"/>
      <c r="B46" s="39">
        <v>43</v>
      </c>
      <c r="C46" s="66"/>
      <c r="D46" s="36" t="s">
        <v>33</v>
      </c>
      <c r="E46" s="43" t="s">
        <v>9</v>
      </c>
      <c r="F46" s="45" t="s">
        <v>31</v>
      </c>
      <c r="G46" s="39" t="s">
        <v>32</v>
      </c>
      <c r="H46" s="39" t="s">
        <v>9</v>
      </c>
      <c r="I46" s="39" t="s">
        <v>10</v>
      </c>
      <c r="J46" s="38">
        <v>100.25</v>
      </c>
      <c r="K46" s="29">
        <f>4</f>
        <v>4</v>
      </c>
      <c r="L46" s="28">
        <f t="shared" si="0"/>
        <v>4</v>
      </c>
      <c r="M46" s="27" t="str">
        <f t="shared" si="1"/>
        <v>OK</v>
      </c>
      <c r="N46" s="24"/>
      <c r="O46" s="24"/>
      <c r="P46" s="24"/>
      <c r="Q46" s="24"/>
      <c r="R46" s="26"/>
      <c r="S46" s="26"/>
      <c r="T46" s="26"/>
      <c r="U46" s="24"/>
      <c r="V46" s="24"/>
      <c r="W46" s="24"/>
      <c r="X46" s="24"/>
      <c r="Y46" s="24"/>
      <c r="Z46" s="24"/>
      <c r="AA46" s="24"/>
    </row>
    <row r="47" spans="1:27" ht="30" customHeight="1" x14ac:dyDescent="0.25">
      <c r="A47" s="69"/>
      <c r="B47" s="39">
        <v>44</v>
      </c>
      <c r="C47" s="66"/>
      <c r="D47" s="36" t="s">
        <v>163</v>
      </c>
      <c r="E47" s="43" t="s">
        <v>9</v>
      </c>
      <c r="F47" s="44" t="s">
        <v>31</v>
      </c>
      <c r="G47" s="39" t="s">
        <v>164</v>
      </c>
      <c r="H47" s="39" t="s">
        <v>9</v>
      </c>
      <c r="I47" s="39" t="s">
        <v>10</v>
      </c>
      <c r="J47" s="38">
        <v>1424</v>
      </c>
      <c r="K47" s="29">
        <f>4</f>
        <v>4</v>
      </c>
      <c r="L47" s="28">
        <f t="shared" si="0"/>
        <v>4</v>
      </c>
      <c r="M47" s="27" t="str">
        <f t="shared" si="1"/>
        <v>OK</v>
      </c>
      <c r="N47" s="24"/>
      <c r="O47" s="24"/>
      <c r="P47" s="24"/>
      <c r="Q47" s="24"/>
      <c r="R47" s="26"/>
      <c r="S47" s="26"/>
      <c r="T47" s="26"/>
      <c r="U47" s="24"/>
      <c r="V47" s="24"/>
      <c r="W47" s="24"/>
      <c r="X47" s="24"/>
      <c r="Y47" s="24"/>
      <c r="Z47" s="24"/>
      <c r="AA47" s="24"/>
    </row>
    <row r="48" spans="1:27" ht="30" customHeight="1" x14ac:dyDescent="0.25">
      <c r="A48" s="70"/>
      <c r="B48" s="39">
        <v>45</v>
      </c>
      <c r="C48" s="67"/>
      <c r="D48" s="36" t="s">
        <v>165</v>
      </c>
      <c r="E48" s="43" t="s">
        <v>9</v>
      </c>
      <c r="F48" s="45" t="s">
        <v>31</v>
      </c>
      <c r="G48" s="39" t="s">
        <v>32</v>
      </c>
      <c r="H48" s="39" t="s">
        <v>9</v>
      </c>
      <c r="I48" s="39" t="s">
        <v>10</v>
      </c>
      <c r="J48" s="38">
        <v>2503.0100000000002</v>
      </c>
      <c r="K48" s="29">
        <f>4</f>
        <v>4</v>
      </c>
      <c r="L48" s="28">
        <f t="shared" si="0"/>
        <v>4</v>
      </c>
      <c r="M48" s="27" t="str">
        <f t="shared" si="1"/>
        <v>OK</v>
      </c>
      <c r="N48" s="24"/>
      <c r="O48" s="24"/>
      <c r="P48" s="24"/>
      <c r="Q48" s="24"/>
      <c r="R48" s="26"/>
      <c r="S48" s="26"/>
      <c r="T48" s="26"/>
      <c r="U48" s="24"/>
      <c r="V48" s="24"/>
      <c r="W48" s="24"/>
      <c r="X48" s="24"/>
      <c r="Y48" s="24"/>
      <c r="Z48" s="24"/>
      <c r="AA48" s="24"/>
    </row>
    <row r="49" spans="1:27" ht="30" customHeight="1" x14ac:dyDescent="0.25">
      <c r="A49" s="78" t="s">
        <v>166</v>
      </c>
      <c r="B49" s="46">
        <v>46</v>
      </c>
      <c r="C49" s="75" t="s">
        <v>36</v>
      </c>
      <c r="D49" s="48" t="s">
        <v>30</v>
      </c>
      <c r="E49" s="50" t="s">
        <v>9</v>
      </c>
      <c r="F49" s="52" t="s">
        <v>31</v>
      </c>
      <c r="G49" s="46" t="s">
        <v>32</v>
      </c>
      <c r="H49" s="46" t="s">
        <v>9</v>
      </c>
      <c r="I49" s="46" t="s">
        <v>10</v>
      </c>
      <c r="J49" s="49">
        <v>80</v>
      </c>
      <c r="K49" s="29">
        <f>0</f>
        <v>0</v>
      </c>
      <c r="L49" s="28">
        <f t="shared" si="0"/>
        <v>0</v>
      </c>
      <c r="M49" s="27" t="str">
        <f t="shared" si="1"/>
        <v>OK</v>
      </c>
      <c r="N49" s="24"/>
      <c r="O49" s="24"/>
      <c r="P49" s="24"/>
      <c r="Q49" s="24"/>
      <c r="R49" s="26"/>
      <c r="S49" s="26"/>
      <c r="T49" s="26"/>
      <c r="U49" s="24"/>
      <c r="V49" s="24"/>
      <c r="W49" s="24"/>
      <c r="X49" s="24"/>
      <c r="Y49" s="24"/>
      <c r="Z49" s="24"/>
      <c r="AA49" s="24"/>
    </row>
    <row r="50" spans="1:27" ht="30" customHeight="1" x14ac:dyDescent="0.25">
      <c r="A50" s="79"/>
      <c r="B50" s="46">
        <v>47</v>
      </c>
      <c r="C50" s="76"/>
      <c r="D50" s="48" t="s">
        <v>8</v>
      </c>
      <c r="E50" s="50" t="s">
        <v>9</v>
      </c>
      <c r="F50" s="52" t="s">
        <v>31</v>
      </c>
      <c r="G50" s="46" t="s">
        <v>32</v>
      </c>
      <c r="H50" s="46" t="s">
        <v>9</v>
      </c>
      <c r="I50" s="46" t="s">
        <v>10</v>
      </c>
      <c r="J50" s="49">
        <v>550</v>
      </c>
      <c r="K50" s="29">
        <f>0</f>
        <v>0</v>
      </c>
      <c r="L50" s="28">
        <f t="shared" si="0"/>
        <v>0</v>
      </c>
      <c r="M50" s="27" t="str">
        <f t="shared" si="1"/>
        <v>OK</v>
      </c>
      <c r="N50" s="24"/>
      <c r="O50" s="24"/>
      <c r="P50" s="24"/>
      <c r="Q50" s="24"/>
      <c r="R50" s="26"/>
      <c r="S50" s="26"/>
      <c r="T50" s="26"/>
      <c r="U50" s="24"/>
      <c r="V50" s="24"/>
      <c r="W50" s="24"/>
      <c r="X50" s="24"/>
      <c r="Y50" s="24"/>
      <c r="Z50" s="24"/>
      <c r="AA50" s="24"/>
    </row>
    <row r="51" spans="1:27" ht="30" customHeight="1" x14ac:dyDescent="0.25">
      <c r="A51" s="79"/>
      <c r="B51" s="46">
        <v>48</v>
      </c>
      <c r="C51" s="76"/>
      <c r="D51" s="48" t="s">
        <v>11</v>
      </c>
      <c r="E51" s="50" t="s">
        <v>9</v>
      </c>
      <c r="F51" s="52" t="s">
        <v>31</v>
      </c>
      <c r="G51" s="46" t="s">
        <v>32</v>
      </c>
      <c r="H51" s="46" t="s">
        <v>9</v>
      </c>
      <c r="I51" s="46" t="s">
        <v>10</v>
      </c>
      <c r="J51" s="49">
        <v>850</v>
      </c>
      <c r="K51" s="29">
        <f>0</f>
        <v>0</v>
      </c>
      <c r="L51" s="28">
        <f t="shared" si="0"/>
        <v>0</v>
      </c>
      <c r="M51" s="27" t="str">
        <f t="shared" si="1"/>
        <v>OK</v>
      </c>
      <c r="N51" s="24"/>
      <c r="O51" s="24"/>
      <c r="P51" s="24"/>
      <c r="Q51" s="24"/>
      <c r="R51" s="26"/>
      <c r="S51" s="26"/>
      <c r="T51" s="26"/>
      <c r="U51" s="24"/>
      <c r="V51" s="24"/>
      <c r="W51" s="24"/>
      <c r="X51" s="24"/>
      <c r="Y51" s="24"/>
      <c r="Z51" s="24"/>
      <c r="AA51" s="24"/>
    </row>
    <row r="52" spans="1:27" ht="30" customHeight="1" x14ac:dyDescent="0.25">
      <c r="A52" s="79"/>
      <c r="B52" s="46">
        <v>49</v>
      </c>
      <c r="C52" s="76"/>
      <c r="D52" s="48" t="s">
        <v>12</v>
      </c>
      <c r="E52" s="50" t="s">
        <v>9</v>
      </c>
      <c r="F52" s="52" t="s">
        <v>31</v>
      </c>
      <c r="G52" s="46" t="s">
        <v>32</v>
      </c>
      <c r="H52" s="46" t="s">
        <v>9</v>
      </c>
      <c r="I52" s="46" t="s">
        <v>10</v>
      </c>
      <c r="J52" s="49">
        <v>800</v>
      </c>
      <c r="K52" s="29">
        <f>0</f>
        <v>0</v>
      </c>
      <c r="L52" s="28">
        <f t="shared" si="0"/>
        <v>0</v>
      </c>
      <c r="M52" s="27" t="str">
        <f t="shared" si="1"/>
        <v>OK</v>
      </c>
      <c r="N52" s="24"/>
      <c r="O52" s="24"/>
      <c r="P52" s="24"/>
      <c r="Q52" s="24"/>
      <c r="R52" s="26"/>
      <c r="S52" s="26"/>
      <c r="T52" s="26"/>
      <c r="U52" s="24"/>
      <c r="V52" s="24"/>
      <c r="W52" s="24"/>
      <c r="X52" s="24"/>
      <c r="Y52" s="24"/>
      <c r="Z52" s="24"/>
      <c r="AA52" s="24"/>
    </row>
    <row r="53" spans="1:27" ht="30" customHeight="1" x14ac:dyDescent="0.25">
      <c r="A53" s="79"/>
      <c r="B53" s="46">
        <v>50</v>
      </c>
      <c r="C53" s="76"/>
      <c r="D53" s="48" t="s">
        <v>13</v>
      </c>
      <c r="E53" s="50" t="s">
        <v>9</v>
      </c>
      <c r="F53" s="52" t="s">
        <v>31</v>
      </c>
      <c r="G53" s="46" t="s">
        <v>32</v>
      </c>
      <c r="H53" s="46" t="s">
        <v>37</v>
      </c>
      <c r="I53" s="46" t="s">
        <v>10</v>
      </c>
      <c r="J53" s="49">
        <v>50</v>
      </c>
      <c r="K53" s="29">
        <f>0</f>
        <v>0</v>
      </c>
      <c r="L53" s="28">
        <f t="shared" si="0"/>
        <v>0</v>
      </c>
      <c r="M53" s="27" t="str">
        <f t="shared" si="1"/>
        <v>OK</v>
      </c>
      <c r="N53" s="24"/>
      <c r="O53" s="24"/>
      <c r="P53" s="24"/>
      <c r="Q53" s="24"/>
      <c r="R53" s="26"/>
      <c r="S53" s="26"/>
      <c r="T53" s="26"/>
      <c r="U53" s="24"/>
      <c r="V53" s="24"/>
      <c r="W53" s="24"/>
      <c r="X53" s="24"/>
      <c r="Y53" s="24"/>
      <c r="Z53" s="24"/>
      <c r="AA53" s="24"/>
    </row>
    <row r="54" spans="1:27" ht="30" customHeight="1" x14ac:dyDescent="0.25">
      <c r="A54" s="79"/>
      <c r="B54" s="46">
        <v>51</v>
      </c>
      <c r="C54" s="76"/>
      <c r="D54" s="48" t="s">
        <v>161</v>
      </c>
      <c r="E54" s="50" t="s">
        <v>9</v>
      </c>
      <c r="F54" s="52" t="s">
        <v>31</v>
      </c>
      <c r="G54" s="46" t="s">
        <v>32</v>
      </c>
      <c r="H54" s="46" t="s">
        <v>37</v>
      </c>
      <c r="I54" s="46" t="s">
        <v>10</v>
      </c>
      <c r="J54" s="49">
        <v>50</v>
      </c>
      <c r="K54" s="29">
        <f>0</f>
        <v>0</v>
      </c>
      <c r="L54" s="28">
        <f t="shared" si="0"/>
        <v>0</v>
      </c>
      <c r="M54" s="27" t="str">
        <f t="shared" si="1"/>
        <v>OK</v>
      </c>
      <c r="N54" s="24"/>
      <c r="O54" s="24"/>
      <c r="P54" s="24"/>
      <c r="Q54" s="24"/>
      <c r="R54" s="26"/>
      <c r="S54" s="26"/>
      <c r="T54" s="26"/>
      <c r="U54" s="24"/>
      <c r="V54" s="24"/>
      <c r="W54" s="24"/>
      <c r="X54" s="24"/>
      <c r="Y54" s="24"/>
      <c r="Z54" s="24"/>
      <c r="AA54" s="24"/>
    </row>
    <row r="55" spans="1:27" ht="30" customHeight="1" x14ac:dyDescent="0.25">
      <c r="A55" s="79"/>
      <c r="B55" s="46">
        <v>52</v>
      </c>
      <c r="C55" s="76"/>
      <c r="D55" s="48" t="s">
        <v>14</v>
      </c>
      <c r="E55" s="50" t="s">
        <v>9</v>
      </c>
      <c r="F55" s="52" t="s">
        <v>31</v>
      </c>
      <c r="G55" s="46" t="s">
        <v>32</v>
      </c>
      <c r="H55" s="46" t="s">
        <v>37</v>
      </c>
      <c r="I55" s="46" t="s">
        <v>10</v>
      </c>
      <c r="J55" s="49">
        <v>50</v>
      </c>
      <c r="K55" s="29">
        <f>0</f>
        <v>0</v>
      </c>
      <c r="L55" s="28">
        <f t="shared" si="0"/>
        <v>0</v>
      </c>
      <c r="M55" s="27" t="str">
        <f t="shared" si="1"/>
        <v>OK</v>
      </c>
      <c r="N55" s="24"/>
      <c r="O55" s="24"/>
      <c r="P55" s="24"/>
      <c r="Q55" s="24"/>
      <c r="R55" s="26"/>
      <c r="S55" s="26"/>
      <c r="T55" s="26"/>
      <c r="U55" s="24"/>
      <c r="V55" s="24"/>
      <c r="W55" s="24"/>
      <c r="X55" s="24"/>
      <c r="Y55" s="24"/>
      <c r="Z55" s="24"/>
      <c r="AA55" s="24"/>
    </row>
    <row r="56" spans="1:27" ht="30" customHeight="1" x14ac:dyDescent="0.25">
      <c r="A56" s="79"/>
      <c r="B56" s="46">
        <v>53</v>
      </c>
      <c r="C56" s="76"/>
      <c r="D56" s="48" t="s">
        <v>162</v>
      </c>
      <c r="E56" s="50" t="s">
        <v>9</v>
      </c>
      <c r="F56" s="52" t="s">
        <v>31</v>
      </c>
      <c r="G56" s="46" t="s">
        <v>32</v>
      </c>
      <c r="H56" s="46" t="s">
        <v>9</v>
      </c>
      <c r="I56" s="46" t="s">
        <v>10</v>
      </c>
      <c r="J56" s="49">
        <v>50</v>
      </c>
      <c r="K56" s="29">
        <f>0</f>
        <v>0</v>
      </c>
      <c r="L56" s="28">
        <f t="shared" si="0"/>
        <v>0</v>
      </c>
      <c r="M56" s="27" t="str">
        <f t="shared" si="1"/>
        <v>OK</v>
      </c>
      <c r="N56" s="24"/>
      <c r="O56" s="24"/>
      <c r="P56" s="24"/>
      <c r="Q56" s="24"/>
      <c r="R56" s="26"/>
      <c r="S56" s="26"/>
      <c r="T56" s="26"/>
      <c r="U56" s="24"/>
      <c r="V56" s="24"/>
      <c r="W56" s="24"/>
      <c r="X56" s="24"/>
      <c r="Y56" s="24"/>
      <c r="Z56" s="24"/>
      <c r="AA56" s="24"/>
    </row>
    <row r="57" spans="1:27" ht="30" customHeight="1" x14ac:dyDescent="0.25">
      <c r="A57" s="79"/>
      <c r="B57" s="46">
        <v>54</v>
      </c>
      <c r="C57" s="76"/>
      <c r="D57" s="48" t="s">
        <v>33</v>
      </c>
      <c r="E57" s="50" t="s">
        <v>9</v>
      </c>
      <c r="F57" s="52" t="s">
        <v>31</v>
      </c>
      <c r="G57" s="46" t="s">
        <v>32</v>
      </c>
      <c r="H57" s="46" t="s">
        <v>9</v>
      </c>
      <c r="I57" s="46" t="s">
        <v>10</v>
      </c>
      <c r="J57" s="49">
        <v>80</v>
      </c>
      <c r="K57" s="29">
        <f>0</f>
        <v>0</v>
      </c>
      <c r="L57" s="28">
        <f t="shared" si="0"/>
        <v>0</v>
      </c>
      <c r="M57" s="27" t="str">
        <f t="shared" si="1"/>
        <v>OK</v>
      </c>
      <c r="N57" s="24"/>
      <c r="O57" s="24"/>
      <c r="P57" s="24"/>
      <c r="Q57" s="24"/>
      <c r="R57" s="26"/>
      <c r="S57" s="26"/>
      <c r="T57" s="26"/>
      <c r="U57" s="24"/>
      <c r="V57" s="24"/>
      <c r="W57" s="24"/>
      <c r="X57" s="24"/>
      <c r="Y57" s="24"/>
      <c r="Z57" s="24"/>
      <c r="AA57" s="24"/>
    </row>
    <row r="58" spans="1:27" ht="30" customHeight="1" x14ac:dyDescent="0.25">
      <c r="A58" s="79"/>
      <c r="B58" s="46">
        <v>55</v>
      </c>
      <c r="C58" s="76"/>
      <c r="D58" s="48" t="s">
        <v>167</v>
      </c>
      <c r="E58" s="50" t="s">
        <v>9</v>
      </c>
      <c r="F58" s="52" t="s">
        <v>31</v>
      </c>
      <c r="G58" s="46" t="s">
        <v>164</v>
      </c>
      <c r="H58" s="46" t="s">
        <v>9</v>
      </c>
      <c r="I58" s="46" t="s">
        <v>10</v>
      </c>
      <c r="J58" s="49">
        <v>1114</v>
      </c>
      <c r="K58" s="29">
        <f>0</f>
        <v>0</v>
      </c>
      <c r="L58" s="28">
        <f t="shared" si="0"/>
        <v>0</v>
      </c>
      <c r="M58" s="27" t="str">
        <f t="shared" si="1"/>
        <v>OK</v>
      </c>
      <c r="N58" s="24"/>
      <c r="O58" s="24"/>
      <c r="P58" s="24"/>
      <c r="Q58" s="24"/>
      <c r="R58" s="26"/>
      <c r="S58" s="26"/>
      <c r="T58" s="26"/>
      <c r="U58" s="24"/>
      <c r="V58" s="24"/>
      <c r="W58" s="24"/>
      <c r="X58" s="24"/>
      <c r="Y58" s="24"/>
      <c r="Z58" s="24"/>
      <c r="AA58" s="24"/>
    </row>
    <row r="59" spans="1:27" ht="30" customHeight="1" x14ac:dyDescent="0.25">
      <c r="A59" s="80"/>
      <c r="B59" s="46">
        <v>56</v>
      </c>
      <c r="C59" s="77"/>
      <c r="D59" s="48" t="s">
        <v>165</v>
      </c>
      <c r="E59" s="50" t="s">
        <v>9</v>
      </c>
      <c r="F59" s="52" t="s">
        <v>31</v>
      </c>
      <c r="G59" s="46" t="s">
        <v>32</v>
      </c>
      <c r="H59" s="46" t="s">
        <v>9</v>
      </c>
      <c r="I59" s="46" t="s">
        <v>10</v>
      </c>
      <c r="J59" s="49">
        <v>2000</v>
      </c>
      <c r="K59" s="29">
        <f>0</f>
        <v>0</v>
      </c>
      <c r="L59" s="28">
        <f t="shared" si="0"/>
        <v>0</v>
      </c>
      <c r="M59" s="27" t="str">
        <f t="shared" si="1"/>
        <v>OK</v>
      </c>
      <c r="N59" s="24"/>
      <c r="O59" s="24"/>
      <c r="P59" s="24"/>
      <c r="Q59" s="24"/>
      <c r="R59" s="26"/>
      <c r="S59" s="26"/>
      <c r="T59" s="26"/>
      <c r="U59" s="24"/>
      <c r="V59" s="24"/>
      <c r="W59" s="24"/>
      <c r="X59" s="24"/>
      <c r="Y59" s="24"/>
      <c r="Z59" s="24"/>
      <c r="AA59" s="24"/>
    </row>
    <row r="60" spans="1:27" ht="30" customHeight="1" x14ac:dyDescent="0.25">
      <c r="A60" s="68" t="s">
        <v>168</v>
      </c>
      <c r="B60" s="39">
        <v>57</v>
      </c>
      <c r="C60" s="65" t="s">
        <v>36</v>
      </c>
      <c r="D60" s="36" t="s">
        <v>30</v>
      </c>
      <c r="E60" s="43" t="s">
        <v>9</v>
      </c>
      <c r="F60" s="45" t="s">
        <v>31</v>
      </c>
      <c r="G60" s="39" t="s">
        <v>32</v>
      </c>
      <c r="H60" s="39" t="s">
        <v>9</v>
      </c>
      <c r="I60" s="39" t="s">
        <v>10</v>
      </c>
      <c r="J60" s="38">
        <v>250.5</v>
      </c>
      <c r="K60" s="29">
        <f>0</f>
        <v>0</v>
      </c>
      <c r="L60" s="28">
        <f t="shared" si="0"/>
        <v>0</v>
      </c>
      <c r="M60" s="27" t="str">
        <f t="shared" si="1"/>
        <v>OK</v>
      </c>
      <c r="N60" s="24"/>
      <c r="O60" s="24"/>
      <c r="P60" s="24"/>
      <c r="Q60" s="24"/>
      <c r="R60" s="26"/>
      <c r="S60" s="26"/>
      <c r="T60" s="26"/>
      <c r="U60" s="24"/>
      <c r="V60" s="24"/>
      <c r="W60" s="24"/>
      <c r="X60" s="24"/>
      <c r="Y60" s="24"/>
      <c r="Z60" s="24"/>
      <c r="AA60" s="24"/>
    </row>
    <row r="61" spans="1:27" ht="30" customHeight="1" x14ac:dyDescent="0.25">
      <c r="A61" s="69"/>
      <c r="B61" s="39">
        <v>58</v>
      </c>
      <c r="C61" s="66"/>
      <c r="D61" s="36" t="s">
        <v>8</v>
      </c>
      <c r="E61" s="43" t="s">
        <v>9</v>
      </c>
      <c r="F61" s="45" t="s">
        <v>31</v>
      </c>
      <c r="G61" s="39" t="s">
        <v>32</v>
      </c>
      <c r="H61" s="39" t="s">
        <v>9</v>
      </c>
      <c r="I61" s="39" t="s">
        <v>10</v>
      </c>
      <c r="J61" s="38">
        <v>1000</v>
      </c>
      <c r="K61" s="29">
        <f>0</f>
        <v>0</v>
      </c>
      <c r="L61" s="28">
        <f t="shared" si="0"/>
        <v>0</v>
      </c>
      <c r="M61" s="27" t="str">
        <f t="shared" si="1"/>
        <v>OK</v>
      </c>
      <c r="N61" s="24"/>
      <c r="O61" s="24"/>
      <c r="P61" s="24"/>
      <c r="Q61" s="24"/>
      <c r="R61" s="26"/>
      <c r="S61" s="26"/>
      <c r="T61" s="26"/>
      <c r="U61" s="24"/>
      <c r="V61" s="24"/>
      <c r="W61" s="24"/>
      <c r="X61" s="24"/>
      <c r="Y61" s="24"/>
      <c r="Z61" s="24"/>
      <c r="AA61" s="24"/>
    </row>
    <row r="62" spans="1:27" ht="30" customHeight="1" x14ac:dyDescent="0.25">
      <c r="A62" s="69"/>
      <c r="B62" s="39">
        <v>59</v>
      </c>
      <c r="C62" s="66"/>
      <c r="D62" s="36" t="s">
        <v>11</v>
      </c>
      <c r="E62" s="43" t="s">
        <v>9</v>
      </c>
      <c r="F62" s="45" t="s">
        <v>31</v>
      </c>
      <c r="G62" s="39" t="s">
        <v>32</v>
      </c>
      <c r="H62" s="39" t="s">
        <v>9</v>
      </c>
      <c r="I62" s="39" t="s">
        <v>10</v>
      </c>
      <c r="J62" s="38">
        <v>1500</v>
      </c>
      <c r="K62" s="29">
        <f>0</f>
        <v>0</v>
      </c>
      <c r="L62" s="28">
        <f t="shared" si="0"/>
        <v>0</v>
      </c>
      <c r="M62" s="27" t="str">
        <f t="shared" si="1"/>
        <v>OK</v>
      </c>
      <c r="N62" s="24"/>
      <c r="O62" s="24"/>
      <c r="P62" s="24"/>
      <c r="Q62" s="24"/>
      <c r="R62" s="26"/>
      <c r="S62" s="26"/>
      <c r="T62" s="26"/>
      <c r="U62" s="24"/>
      <c r="V62" s="24"/>
      <c r="W62" s="24"/>
      <c r="X62" s="24"/>
      <c r="Y62" s="24"/>
      <c r="Z62" s="24"/>
      <c r="AA62" s="24"/>
    </row>
    <row r="63" spans="1:27" ht="30" customHeight="1" x14ac:dyDescent="0.25">
      <c r="A63" s="69"/>
      <c r="B63" s="39">
        <v>60</v>
      </c>
      <c r="C63" s="66"/>
      <c r="D63" s="36" t="s">
        <v>12</v>
      </c>
      <c r="E63" s="43" t="s">
        <v>9</v>
      </c>
      <c r="F63" s="45" t="s">
        <v>31</v>
      </c>
      <c r="G63" s="39" t="s">
        <v>32</v>
      </c>
      <c r="H63" s="39" t="s">
        <v>9</v>
      </c>
      <c r="I63" s="39" t="s">
        <v>10</v>
      </c>
      <c r="J63" s="38">
        <v>1731</v>
      </c>
      <c r="K63" s="29">
        <f>0</f>
        <v>0</v>
      </c>
      <c r="L63" s="28">
        <f t="shared" si="0"/>
        <v>0</v>
      </c>
      <c r="M63" s="27" t="str">
        <f t="shared" si="1"/>
        <v>OK</v>
      </c>
      <c r="N63" s="24"/>
      <c r="O63" s="24"/>
      <c r="P63" s="24"/>
      <c r="Q63" s="24"/>
      <c r="R63" s="26"/>
      <c r="S63" s="26"/>
      <c r="T63" s="26"/>
      <c r="U63" s="24"/>
      <c r="V63" s="24"/>
      <c r="W63" s="24"/>
      <c r="X63" s="24"/>
      <c r="Y63" s="24"/>
      <c r="Z63" s="24"/>
      <c r="AA63" s="24"/>
    </row>
    <row r="64" spans="1:27" ht="30" customHeight="1" x14ac:dyDescent="0.25">
      <c r="A64" s="69"/>
      <c r="B64" s="39">
        <v>61</v>
      </c>
      <c r="C64" s="66"/>
      <c r="D64" s="36" t="s">
        <v>13</v>
      </c>
      <c r="E64" s="43" t="s">
        <v>9</v>
      </c>
      <c r="F64" s="45" t="s">
        <v>31</v>
      </c>
      <c r="G64" s="39" t="s">
        <v>32</v>
      </c>
      <c r="H64" s="39" t="s">
        <v>37</v>
      </c>
      <c r="I64" s="39" t="s">
        <v>10</v>
      </c>
      <c r="J64" s="38">
        <v>160</v>
      </c>
      <c r="K64" s="29">
        <f>0</f>
        <v>0</v>
      </c>
      <c r="L64" s="28">
        <f t="shared" si="0"/>
        <v>0</v>
      </c>
      <c r="M64" s="27" t="str">
        <f t="shared" si="1"/>
        <v>OK</v>
      </c>
      <c r="N64" s="24"/>
      <c r="O64" s="24"/>
      <c r="P64" s="24"/>
      <c r="Q64" s="24"/>
      <c r="R64" s="26"/>
      <c r="S64" s="26"/>
      <c r="T64" s="26"/>
      <c r="U64" s="24"/>
      <c r="V64" s="24"/>
      <c r="W64" s="24"/>
      <c r="X64" s="24"/>
      <c r="Y64" s="24"/>
      <c r="Z64" s="24"/>
      <c r="AA64" s="24"/>
    </row>
    <row r="65" spans="1:27" ht="30" customHeight="1" x14ac:dyDescent="0.25">
      <c r="A65" s="69"/>
      <c r="B65" s="39">
        <v>62</v>
      </c>
      <c r="C65" s="66"/>
      <c r="D65" s="36" t="s">
        <v>161</v>
      </c>
      <c r="E65" s="43" t="s">
        <v>9</v>
      </c>
      <c r="F65" s="45" t="s">
        <v>31</v>
      </c>
      <c r="G65" s="39" t="s">
        <v>32</v>
      </c>
      <c r="H65" s="39" t="s">
        <v>37</v>
      </c>
      <c r="I65" s="39" t="s">
        <v>10</v>
      </c>
      <c r="J65" s="38">
        <v>135</v>
      </c>
      <c r="K65" s="29">
        <f>0</f>
        <v>0</v>
      </c>
      <c r="L65" s="28">
        <f t="shared" si="0"/>
        <v>0</v>
      </c>
      <c r="M65" s="27" t="str">
        <f t="shared" si="1"/>
        <v>OK</v>
      </c>
      <c r="N65" s="24"/>
      <c r="O65" s="24"/>
      <c r="P65" s="24"/>
      <c r="Q65" s="24"/>
      <c r="R65" s="26"/>
      <c r="S65" s="26"/>
      <c r="T65" s="26"/>
      <c r="U65" s="24"/>
      <c r="V65" s="24"/>
      <c r="W65" s="24"/>
      <c r="X65" s="24"/>
      <c r="Y65" s="24"/>
      <c r="Z65" s="24"/>
      <c r="AA65" s="24"/>
    </row>
    <row r="66" spans="1:27" ht="30" customHeight="1" x14ac:dyDescent="0.25">
      <c r="A66" s="69"/>
      <c r="B66" s="39">
        <v>63</v>
      </c>
      <c r="C66" s="66"/>
      <c r="D66" s="36" t="s">
        <v>14</v>
      </c>
      <c r="E66" s="43" t="s">
        <v>9</v>
      </c>
      <c r="F66" s="45" t="s">
        <v>31</v>
      </c>
      <c r="G66" s="39" t="s">
        <v>32</v>
      </c>
      <c r="H66" s="39" t="s">
        <v>37</v>
      </c>
      <c r="I66" s="39" t="s">
        <v>10</v>
      </c>
      <c r="J66" s="38">
        <v>135</v>
      </c>
      <c r="K66" s="29">
        <f>0</f>
        <v>0</v>
      </c>
      <c r="L66" s="28">
        <f t="shared" si="0"/>
        <v>0</v>
      </c>
      <c r="M66" s="27" t="str">
        <f t="shared" si="1"/>
        <v>OK</v>
      </c>
      <c r="N66" s="24"/>
      <c r="O66" s="24"/>
      <c r="P66" s="24"/>
      <c r="Q66" s="24"/>
      <c r="R66" s="26"/>
      <c r="S66" s="26"/>
      <c r="T66" s="26"/>
      <c r="U66" s="24"/>
      <c r="V66" s="24"/>
      <c r="W66" s="24"/>
      <c r="X66" s="24"/>
      <c r="Y66" s="24"/>
      <c r="Z66" s="24"/>
      <c r="AA66" s="24"/>
    </row>
    <row r="67" spans="1:27" ht="30" customHeight="1" x14ac:dyDescent="0.25">
      <c r="A67" s="69"/>
      <c r="B67" s="39">
        <v>64</v>
      </c>
      <c r="C67" s="66"/>
      <c r="D67" s="36" t="s">
        <v>162</v>
      </c>
      <c r="E67" s="43" t="s">
        <v>9</v>
      </c>
      <c r="F67" s="45" t="s">
        <v>31</v>
      </c>
      <c r="G67" s="39" t="s">
        <v>32</v>
      </c>
      <c r="H67" s="39" t="s">
        <v>9</v>
      </c>
      <c r="I67" s="39" t="s">
        <v>10</v>
      </c>
      <c r="J67" s="38">
        <v>365</v>
      </c>
      <c r="K67" s="29">
        <f>0</f>
        <v>0</v>
      </c>
      <c r="L67" s="28">
        <f t="shared" si="0"/>
        <v>0</v>
      </c>
      <c r="M67" s="27" t="str">
        <f t="shared" si="1"/>
        <v>OK</v>
      </c>
      <c r="N67" s="24"/>
      <c r="O67" s="24"/>
      <c r="P67" s="24"/>
      <c r="Q67" s="24"/>
      <c r="R67" s="26"/>
      <c r="S67" s="26"/>
      <c r="T67" s="26"/>
      <c r="U67" s="24"/>
      <c r="V67" s="24"/>
      <c r="W67" s="24"/>
      <c r="X67" s="24"/>
      <c r="Y67" s="24"/>
      <c r="Z67" s="24"/>
      <c r="AA67" s="24"/>
    </row>
    <row r="68" spans="1:27" ht="30" customHeight="1" x14ac:dyDescent="0.25">
      <c r="A68" s="70"/>
      <c r="B68" s="39">
        <v>65</v>
      </c>
      <c r="C68" s="67"/>
      <c r="D68" s="36" t="s">
        <v>33</v>
      </c>
      <c r="E68" s="43" t="s">
        <v>9</v>
      </c>
      <c r="F68" s="45" t="s">
        <v>31</v>
      </c>
      <c r="G68" s="39" t="s">
        <v>32</v>
      </c>
      <c r="H68" s="39" t="s">
        <v>9</v>
      </c>
      <c r="I68" s="39" t="s">
        <v>10</v>
      </c>
      <c r="J68" s="38">
        <v>100</v>
      </c>
      <c r="K68" s="29">
        <f>0</f>
        <v>0</v>
      </c>
      <c r="L68" s="28">
        <f t="shared" si="0"/>
        <v>0</v>
      </c>
      <c r="M68" s="27" t="str">
        <f t="shared" si="1"/>
        <v>OK</v>
      </c>
      <c r="N68" s="24"/>
      <c r="O68" s="24"/>
      <c r="P68" s="24"/>
      <c r="Q68" s="24"/>
      <c r="R68" s="26"/>
      <c r="S68" s="26"/>
      <c r="T68" s="26"/>
      <c r="U68" s="24"/>
      <c r="V68" s="24"/>
      <c r="W68" s="24"/>
      <c r="X68" s="24"/>
      <c r="Y68" s="24"/>
      <c r="Z68" s="24"/>
      <c r="AA68" s="24"/>
    </row>
    <row r="69" spans="1:27" ht="30" customHeight="1" x14ac:dyDescent="0.25">
      <c r="A69" s="78" t="s">
        <v>169</v>
      </c>
      <c r="B69" s="46">
        <v>66</v>
      </c>
      <c r="C69" s="75" t="s">
        <v>97</v>
      </c>
      <c r="D69" s="48" t="s">
        <v>30</v>
      </c>
      <c r="E69" s="50" t="s">
        <v>9</v>
      </c>
      <c r="F69" s="52" t="s">
        <v>31</v>
      </c>
      <c r="G69" s="46" t="s">
        <v>32</v>
      </c>
      <c r="H69" s="46" t="s">
        <v>9</v>
      </c>
      <c r="I69" s="46" t="s">
        <v>10</v>
      </c>
      <c r="J69" s="49">
        <v>140</v>
      </c>
      <c r="K69" s="29">
        <f>0</f>
        <v>0</v>
      </c>
      <c r="L69" s="28">
        <f t="shared" ref="L69:L81" si="2">K69-SUM(N69:AA69)</f>
        <v>0</v>
      </c>
      <c r="M69" s="27" t="str">
        <f t="shared" ref="M69:M81" si="3">IF(L69&lt;0,"ATENÇÃO","OK")</f>
        <v>OK</v>
      </c>
      <c r="N69" s="24"/>
      <c r="O69" s="24"/>
      <c r="P69" s="24"/>
      <c r="Q69" s="24"/>
      <c r="R69" s="26"/>
      <c r="S69" s="26"/>
      <c r="T69" s="26"/>
      <c r="U69" s="24"/>
      <c r="V69" s="24"/>
      <c r="W69" s="24"/>
      <c r="X69" s="24"/>
      <c r="Y69" s="24"/>
      <c r="Z69" s="24"/>
      <c r="AA69" s="24"/>
    </row>
    <row r="70" spans="1:27" ht="30" customHeight="1" x14ac:dyDescent="0.25">
      <c r="A70" s="79"/>
      <c r="B70" s="46">
        <v>67</v>
      </c>
      <c r="C70" s="76"/>
      <c r="D70" s="48" t="s">
        <v>8</v>
      </c>
      <c r="E70" s="50" t="s">
        <v>9</v>
      </c>
      <c r="F70" s="52" t="s">
        <v>31</v>
      </c>
      <c r="G70" s="46" t="s">
        <v>32</v>
      </c>
      <c r="H70" s="46" t="s">
        <v>9</v>
      </c>
      <c r="I70" s="46" t="s">
        <v>10</v>
      </c>
      <c r="J70" s="49">
        <v>530</v>
      </c>
      <c r="K70" s="29">
        <f>0</f>
        <v>0</v>
      </c>
      <c r="L70" s="28">
        <f t="shared" si="2"/>
        <v>0</v>
      </c>
      <c r="M70" s="27" t="str">
        <f t="shared" si="3"/>
        <v>OK</v>
      </c>
      <c r="N70" s="24"/>
      <c r="O70" s="24"/>
      <c r="P70" s="24"/>
      <c r="Q70" s="24"/>
      <c r="R70" s="26"/>
      <c r="S70" s="26"/>
      <c r="T70" s="26"/>
      <c r="U70" s="24"/>
      <c r="V70" s="24"/>
      <c r="W70" s="24"/>
      <c r="X70" s="24"/>
      <c r="Y70" s="24"/>
      <c r="Z70" s="24"/>
      <c r="AA70" s="24"/>
    </row>
    <row r="71" spans="1:27" ht="30" customHeight="1" x14ac:dyDescent="0.25">
      <c r="A71" s="79"/>
      <c r="B71" s="46">
        <v>68</v>
      </c>
      <c r="C71" s="76"/>
      <c r="D71" s="48" t="s">
        <v>11</v>
      </c>
      <c r="E71" s="50" t="s">
        <v>9</v>
      </c>
      <c r="F71" s="52" t="s">
        <v>31</v>
      </c>
      <c r="G71" s="46" t="s">
        <v>32</v>
      </c>
      <c r="H71" s="46" t="s">
        <v>9</v>
      </c>
      <c r="I71" s="46" t="s">
        <v>10</v>
      </c>
      <c r="J71" s="49">
        <v>660</v>
      </c>
      <c r="K71" s="29">
        <f>0</f>
        <v>0</v>
      </c>
      <c r="L71" s="28">
        <f t="shared" si="2"/>
        <v>0</v>
      </c>
      <c r="M71" s="27" t="str">
        <f t="shared" si="3"/>
        <v>OK</v>
      </c>
      <c r="N71" s="24"/>
      <c r="O71" s="24"/>
      <c r="P71" s="24"/>
      <c r="Q71" s="24"/>
      <c r="R71" s="26"/>
      <c r="S71" s="26"/>
      <c r="T71" s="26"/>
      <c r="U71" s="24"/>
      <c r="V71" s="24"/>
      <c r="W71" s="24"/>
      <c r="X71" s="24"/>
      <c r="Y71" s="24"/>
      <c r="Z71" s="24"/>
      <c r="AA71" s="24"/>
    </row>
    <row r="72" spans="1:27" ht="30" customHeight="1" x14ac:dyDescent="0.25">
      <c r="A72" s="79"/>
      <c r="B72" s="46">
        <v>69</v>
      </c>
      <c r="C72" s="76"/>
      <c r="D72" s="48" t="s">
        <v>12</v>
      </c>
      <c r="E72" s="50" t="s">
        <v>9</v>
      </c>
      <c r="F72" s="52" t="s">
        <v>31</v>
      </c>
      <c r="G72" s="46" t="s">
        <v>32</v>
      </c>
      <c r="H72" s="46" t="s">
        <v>9</v>
      </c>
      <c r="I72" s="46" t="s">
        <v>10</v>
      </c>
      <c r="J72" s="49">
        <v>760</v>
      </c>
      <c r="K72" s="29">
        <f>0</f>
        <v>0</v>
      </c>
      <c r="L72" s="28">
        <f t="shared" si="2"/>
        <v>0</v>
      </c>
      <c r="M72" s="27" t="str">
        <f t="shared" si="3"/>
        <v>OK</v>
      </c>
      <c r="N72" s="24"/>
      <c r="O72" s="24"/>
      <c r="P72" s="24"/>
      <c r="Q72" s="24"/>
      <c r="R72" s="26"/>
      <c r="S72" s="26"/>
      <c r="T72" s="26"/>
      <c r="U72" s="24"/>
      <c r="V72" s="24"/>
      <c r="W72" s="24"/>
      <c r="X72" s="24"/>
      <c r="Y72" s="24"/>
      <c r="Z72" s="24"/>
      <c r="AA72" s="24"/>
    </row>
    <row r="73" spans="1:27" ht="30" customHeight="1" x14ac:dyDescent="0.25">
      <c r="A73" s="79"/>
      <c r="B73" s="46">
        <v>70</v>
      </c>
      <c r="C73" s="76"/>
      <c r="D73" s="48" t="s">
        <v>13</v>
      </c>
      <c r="E73" s="50" t="s">
        <v>9</v>
      </c>
      <c r="F73" s="52" t="s">
        <v>31</v>
      </c>
      <c r="G73" s="46" t="s">
        <v>32</v>
      </c>
      <c r="H73" s="46" t="s">
        <v>37</v>
      </c>
      <c r="I73" s="46" t="s">
        <v>10</v>
      </c>
      <c r="J73" s="49">
        <v>70</v>
      </c>
      <c r="K73" s="29">
        <f>0</f>
        <v>0</v>
      </c>
      <c r="L73" s="28">
        <f t="shared" si="2"/>
        <v>0</v>
      </c>
      <c r="M73" s="27" t="str">
        <f t="shared" si="3"/>
        <v>OK</v>
      </c>
      <c r="N73" s="24"/>
      <c r="O73" s="24"/>
      <c r="P73" s="24"/>
      <c r="Q73" s="24"/>
      <c r="R73" s="26"/>
      <c r="S73" s="26"/>
      <c r="T73" s="26"/>
      <c r="U73" s="24"/>
      <c r="V73" s="24"/>
      <c r="W73" s="24"/>
      <c r="X73" s="24"/>
      <c r="Y73" s="24"/>
      <c r="Z73" s="24"/>
      <c r="AA73" s="24"/>
    </row>
    <row r="74" spans="1:27" ht="30" customHeight="1" x14ac:dyDescent="0.25">
      <c r="A74" s="79"/>
      <c r="B74" s="46">
        <v>71</v>
      </c>
      <c r="C74" s="76"/>
      <c r="D74" s="48" t="s">
        <v>161</v>
      </c>
      <c r="E74" s="50" t="s">
        <v>9</v>
      </c>
      <c r="F74" s="52" t="s">
        <v>31</v>
      </c>
      <c r="G74" s="46" t="s">
        <v>32</v>
      </c>
      <c r="H74" s="46" t="s">
        <v>37</v>
      </c>
      <c r="I74" s="46" t="s">
        <v>10</v>
      </c>
      <c r="J74" s="49">
        <v>75</v>
      </c>
      <c r="K74" s="29">
        <f>0</f>
        <v>0</v>
      </c>
      <c r="L74" s="28">
        <f t="shared" si="2"/>
        <v>0</v>
      </c>
      <c r="M74" s="27" t="str">
        <f t="shared" si="3"/>
        <v>OK</v>
      </c>
      <c r="N74" s="24"/>
      <c r="O74" s="24"/>
      <c r="P74" s="24"/>
      <c r="Q74" s="24"/>
      <c r="R74" s="26"/>
      <c r="S74" s="26"/>
      <c r="T74" s="26"/>
      <c r="U74" s="24"/>
      <c r="V74" s="24"/>
      <c r="W74" s="24"/>
      <c r="X74" s="24"/>
      <c r="Y74" s="24"/>
      <c r="Z74" s="24"/>
      <c r="AA74" s="24"/>
    </row>
    <row r="75" spans="1:27" ht="30" customHeight="1" x14ac:dyDescent="0.25">
      <c r="A75" s="79"/>
      <c r="B75" s="46">
        <v>72</v>
      </c>
      <c r="C75" s="76"/>
      <c r="D75" s="48" t="s">
        <v>14</v>
      </c>
      <c r="E75" s="50" t="s">
        <v>9</v>
      </c>
      <c r="F75" s="52" t="s">
        <v>31</v>
      </c>
      <c r="G75" s="46" t="s">
        <v>32</v>
      </c>
      <c r="H75" s="46" t="s">
        <v>37</v>
      </c>
      <c r="I75" s="46" t="s">
        <v>10</v>
      </c>
      <c r="J75" s="49">
        <v>80</v>
      </c>
      <c r="K75" s="29">
        <f>0</f>
        <v>0</v>
      </c>
      <c r="L75" s="28">
        <f t="shared" si="2"/>
        <v>0</v>
      </c>
      <c r="M75" s="27" t="str">
        <f t="shared" si="3"/>
        <v>OK</v>
      </c>
      <c r="N75" s="24"/>
      <c r="O75" s="24"/>
      <c r="P75" s="24"/>
      <c r="Q75" s="24"/>
      <c r="R75" s="26"/>
      <c r="S75" s="26"/>
      <c r="T75" s="26"/>
      <c r="U75" s="24"/>
      <c r="V75" s="24"/>
      <c r="W75" s="24"/>
      <c r="X75" s="24"/>
      <c r="Y75" s="24"/>
      <c r="Z75" s="24"/>
      <c r="AA75" s="24"/>
    </row>
    <row r="76" spans="1:27" ht="30" customHeight="1" x14ac:dyDescent="0.25">
      <c r="A76" s="79"/>
      <c r="B76" s="46">
        <v>73</v>
      </c>
      <c r="C76" s="76"/>
      <c r="D76" s="48" t="s">
        <v>162</v>
      </c>
      <c r="E76" s="50" t="s">
        <v>9</v>
      </c>
      <c r="F76" s="52" t="s">
        <v>31</v>
      </c>
      <c r="G76" s="46" t="s">
        <v>32</v>
      </c>
      <c r="H76" s="46" t="s">
        <v>9</v>
      </c>
      <c r="I76" s="46" t="s">
        <v>10</v>
      </c>
      <c r="J76" s="49">
        <v>150</v>
      </c>
      <c r="K76" s="29">
        <f>0</f>
        <v>0</v>
      </c>
      <c r="L76" s="28">
        <f t="shared" si="2"/>
        <v>0</v>
      </c>
      <c r="M76" s="27" t="str">
        <f t="shared" si="3"/>
        <v>OK</v>
      </c>
      <c r="N76" s="24"/>
      <c r="O76" s="24"/>
      <c r="P76" s="24"/>
      <c r="Q76" s="24"/>
      <c r="R76" s="26"/>
      <c r="S76" s="26"/>
      <c r="T76" s="26"/>
      <c r="U76" s="24"/>
      <c r="V76" s="24"/>
      <c r="W76" s="24"/>
      <c r="X76" s="24"/>
      <c r="Y76" s="24"/>
      <c r="Z76" s="24"/>
      <c r="AA76" s="24"/>
    </row>
    <row r="77" spans="1:27" ht="30" customHeight="1" x14ac:dyDescent="0.25">
      <c r="A77" s="79"/>
      <c r="B77" s="46">
        <v>74</v>
      </c>
      <c r="C77" s="76"/>
      <c r="D77" s="48" t="s">
        <v>33</v>
      </c>
      <c r="E77" s="50" t="s">
        <v>9</v>
      </c>
      <c r="F77" s="52" t="s">
        <v>31</v>
      </c>
      <c r="G77" s="46" t="s">
        <v>32</v>
      </c>
      <c r="H77" s="46" t="s">
        <v>9</v>
      </c>
      <c r="I77" s="46" t="s">
        <v>10</v>
      </c>
      <c r="J77" s="49">
        <v>150</v>
      </c>
      <c r="K77" s="29">
        <f>0</f>
        <v>0</v>
      </c>
      <c r="L77" s="28">
        <f t="shared" si="2"/>
        <v>0</v>
      </c>
      <c r="M77" s="27" t="str">
        <f t="shared" si="3"/>
        <v>OK</v>
      </c>
      <c r="N77" s="24"/>
      <c r="O77" s="24"/>
      <c r="P77" s="24"/>
      <c r="Q77" s="24"/>
      <c r="R77" s="26"/>
      <c r="S77" s="26"/>
      <c r="T77" s="26"/>
      <c r="U77" s="24"/>
      <c r="V77" s="24"/>
      <c r="W77" s="24"/>
      <c r="X77" s="24"/>
      <c r="Y77" s="24"/>
      <c r="Z77" s="24"/>
      <c r="AA77" s="24"/>
    </row>
    <row r="78" spans="1:27" ht="30" customHeight="1" x14ac:dyDescent="0.25">
      <c r="A78" s="80"/>
      <c r="B78" s="46">
        <v>75</v>
      </c>
      <c r="C78" s="77"/>
      <c r="D78" s="48" t="s">
        <v>170</v>
      </c>
      <c r="E78" s="50" t="s">
        <v>9</v>
      </c>
      <c r="F78" s="52" t="s">
        <v>31</v>
      </c>
      <c r="G78" s="46" t="s">
        <v>32</v>
      </c>
      <c r="H78" s="46" t="s">
        <v>9</v>
      </c>
      <c r="I78" s="46" t="s">
        <v>10</v>
      </c>
      <c r="J78" s="49">
        <v>300</v>
      </c>
      <c r="K78" s="29">
        <f>0</f>
        <v>0</v>
      </c>
      <c r="L78" s="28">
        <f t="shared" si="2"/>
        <v>0</v>
      </c>
      <c r="M78" s="27" t="str">
        <f t="shared" si="3"/>
        <v>OK</v>
      </c>
      <c r="N78" s="24"/>
      <c r="O78" s="24"/>
      <c r="P78" s="24"/>
      <c r="Q78" s="24"/>
      <c r="R78" s="26"/>
      <c r="S78" s="26"/>
      <c r="T78" s="26"/>
      <c r="U78" s="24"/>
      <c r="V78" s="24"/>
      <c r="W78" s="24"/>
      <c r="X78" s="24"/>
      <c r="Y78" s="24"/>
      <c r="Z78" s="24"/>
      <c r="AA78" s="24"/>
    </row>
    <row r="79" spans="1:27" ht="30" customHeight="1" x14ac:dyDescent="0.25">
      <c r="A79" s="68" t="s">
        <v>171</v>
      </c>
      <c r="B79" s="39">
        <v>76</v>
      </c>
      <c r="C79" s="65" t="s">
        <v>36</v>
      </c>
      <c r="D79" s="36" t="s">
        <v>8</v>
      </c>
      <c r="E79" s="43" t="s">
        <v>9</v>
      </c>
      <c r="F79" s="45" t="s">
        <v>31</v>
      </c>
      <c r="G79" s="39" t="s">
        <v>32</v>
      </c>
      <c r="H79" s="39" t="s">
        <v>9</v>
      </c>
      <c r="I79" s="39" t="s">
        <v>10</v>
      </c>
      <c r="J79" s="38">
        <v>1001</v>
      </c>
      <c r="K79" s="29">
        <f>0</f>
        <v>0</v>
      </c>
      <c r="L79" s="28">
        <f t="shared" si="2"/>
        <v>0</v>
      </c>
      <c r="M79" s="27" t="str">
        <f t="shared" si="3"/>
        <v>OK</v>
      </c>
      <c r="N79" s="24"/>
      <c r="O79" s="24"/>
      <c r="P79" s="24"/>
      <c r="Q79" s="24"/>
      <c r="R79" s="26"/>
      <c r="S79" s="26"/>
      <c r="T79" s="26"/>
      <c r="U79" s="24"/>
      <c r="V79" s="24"/>
      <c r="W79" s="24"/>
      <c r="X79" s="24"/>
      <c r="Y79" s="24"/>
      <c r="Z79" s="24"/>
      <c r="AA79" s="24"/>
    </row>
    <row r="80" spans="1:27" ht="30" customHeight="1" x14ac:dyDescent="0.25">
      <c r="A80" s="69"/>
      <c r="B80" s="39">
        <v>77</v>
      </c>
      <c r="C80" s="66"/>
      <c r="D80" s="36" t="s">
        <v>13</v>
      </c>
      <c r="E80" s="43" t="s">
        <v>9</v>
      </c>
      <c r="F80" s="45" t="s">
        <v>31</v>
      </c>
      <c r="G80" s="39" t="s">
        <v>32</v>
      </c>
      <c r="H80" s="39" t="s">
        <v>37</v>
      </c>
      <c r="I80" s="39" t="s">
        <v>10</v>
      </c>
      <c r="J80" s="38">
        <v>130</v>
      </c>
      <c r="K80" s="29">
        <f>0</f>
        <v>0</v>
      </c>
      <c r="L80" s="28">
        <f t="shared" si="2"/>
        <v>0</v>
      </c>
      <c r="M80" s="27" t="str">
        <f t="shared" si="3"/>
        <v>OK</v>
      </c>
      <c r="N80" s="24"/>
      <c r="O80" s="24"/>
      <c r="P80" s="24"/>
      <c r="Q80" s="24"/>
      <c r="R80" s="26"/>
      <c r="S80" s="26"/>
      <c r="T80" s="26"/>
      <c r="U80" s="24"/>
      <c r="V80" s="24"/>
      <c r="W80" s="24"/>
      <c r="X80" s="24"/>
      <c r="Y80" s="24"/>
      <c r="Z80" s="24"/>
      <c r="AA80" s="24"/>
    </row>
    <row r="81" spans="1:27" ht="30" customHeight="1" x14ac:dyDescent="0.25">
      <c r="A81" s="70"/>
      <c r="B81" s="39">
        <v>78</v>
      </c>
      <c r="C81" s="67"/>
      <c r="D81" s="36" t="s">
        <v>162</v>
      </c>
      <c r="E81" s="43" t="s">
        <v>9</v>
      </c>
      <c r="F81" s="45" t="s">
        <v>31</v>
      </c>
      <c r="G81" s="39" t="s">
        <v>32</v>
      </c>
      <c r="H81" s="39" t="s">
        <v>9</v>
      </c>
      <c r="I81" s="39" t="s">
        <v>10</v>
      </c>
      <c r="J81" s="38">
        <v>200</v>
      </c>
      <c r="K81" s="29">
        <f>0</f>
        <v>0</v>
      </c>
      <c r="L81" s="28">
        <f t="shared" si="2"/>
        <v>0</v>
      </c>
      <c r="M81" s="27" t="str">
        <f t="shared" si="3"/>
        <v>OK</v>
      </c>
      <c r="N81" s="24"/>
      <c r="O81" s="24"/>
      <c r="P81" s="24"/>
      <c r="Q81" s="24"/>
      <c r="R81" s="26"/>
      <c r="S81" s="26"/>
      <c r="T81" s="26"/>
      <c r="U81" s="24"/>
      <c r="V81" s="24"/>
      <c r="W81" s="24"/>
      <c r="X81" s="24"/>
      <c r="Y81" s="24"/>
      <c r="Z81" s="24"/>
      <c r="AA81" s="24"/>
    </row>
    <row r="82" spans="1:27" ht="15.75" thickBot="1" x14ac:dyDescent="0.3">
      <c r="K82" s="4">
        <f>SUM(K4:K81)</f>
        <v>261</v>
      </c>
      <c r="N82" s="32">
        <f t="shared" ref="N82:AA82" si="4">SUMPRODUCT($J$4:$J$81,N4:N81)</f>
        <v>0</v>
      </c>
      <c r="O82" s="32">
        <f t="shared" si="4"/>
        <v>0</v>
      </c>
      <c r="P82" s="32">
        <f t="shared" si="4"/>
        <v>0</v>
      </c>
      <c r="Q82" s="32">
        <f t="shared" si="4"/>
        <v>0</v>
      </c>
      <c r="R82" s="32">
        <f t="shared" si="4"/>
        <v>0</v>
      </c>
      <c r="S82" s="32">
        <f t="shared" si="4"/>
        <v>0</v>
      </c>
      <c r="T82" s="32">
        <f t="shared" si="4"/>
        <v>0</v>
      </c>
      <c r="U82" s="32">
        <f t="shared" si="4"/>
        <v>0</v>
      </c>
      <c r="V82" s="32">
        <f t="shared" si="4"/>
        <v>0</v>
      </c>
      <c r="W82" s="32">
        <f t="shared" si="4"/>
        <v>0</v>
      </c>
      <c r="X82" s="32">
        <f t="shared" si="4"/>
        <v>0</v>
      </c>
      <c r="Y82" s="32">
        <f t="shared" si="4"/>
        <v>0</v>
      </c>
      <c r="Z82" s="32">
        <f t="shared" si="4"/>
        <v>0</v>
      </c>
      <c r="AA82" s="32">
        <f t="shared" si="4"/>
        <v>0</v>
      </c>
    </row>
    <row r="83" spans="1:27" ht="15" x14ac:dyDescent="0.25">
      <c r="D83" s="33" t="s">
        <v>57</v>
      </c>
    </row>
    <row r="84" spans="1:27" ht="15" x14ac:dyDescent="0.25">
      <c r="D84" s="34" t="s">
        <v>58</v>
      </c>
    </row>
    <row r="85" spans="1:27" ht="15.75" thickBot="1" x14ac:dyDescent="0.3">
      <c r="D85" s="35" t="s">
        <v>59</v>
      </c>
    </row>
    <row r="86" spans="1:27" ht="15" x14ac:dyDescent="0.25"/>
    <row r="87" spans="1:27" ht="15" x14ac:dyDescent="0.25"/>
    <row r="88" spans="1:27" ht="15" x14ac:dyDescent="0.25"/>
    <row r="89" spans="1:27" ht="15" x14ac:dyDescent="0.25"/>
    <row r="90" spans="1:27" ht="15" x14ac:dyDescent="0.25"/>
    <row r="91" spans="1:27" ht="15" x14ac:dyDescent="0.25"/>
    <row r="92" spans="1:27" ht="15" x14ac:dyDescent="0.25"/>
  </sheetData>
  <mergeCells count="29">
    <mergeCell ref="A69:A78"/>
    <mergeCell ref="C69:C78"/>
    <mergeCell ref="A79:A81"/>
    <mergeCell ref="C79:C81"/>
    <mergeCell ref="A38:A48"/>
    <mergeCell ref="C38:C48"/>
    <mergeCell ref="A49:A59"/>
    <mergeCell ref="C49:C59"/>
    <mergeCell ref="A60:A68"/>
    <mergeCell ref="C60:C68"/>
    <mergeCell ref="W1:W2"/>
    <mergeCell ref="X1:X2"/>
    <mergeCell ref="Y1:Y2"/>
    <mergeCell ref="Z1:Z2"/>
    <mergeCell ref="AA1:AA2"/>
    <mergeCell ref="T1:T2"/>
    <mergeCell ref="U1:U2"/>
    <mergeCell ref="V1:V2"/>
    <mergeCell ref="A1:C1"/>
    <mergeCell ref="D1:J1"/>
    <mergeCell ref="K1:M1"/>
    <mergeCell ref="N1:N2"/>
    <mergeCell ref="O1:O2"/>
    <mergeCell ref="P1:P2"/>
    <mergeCell ref="A2:J2"/>
    <mergeCell ref="K2:M2"/>
    <mergeCell ref="Q1:Q2"/>
    <mergeCell ref="R1:R2"/>
    <mergeCell ref="S1:S2"/>
  </mergeCells>
  <conditionalFormatting sqref="M1 M3:M1048576">
    <cfRule type="cellIs" dxfId="17" priority="2" operator="equal">
      <formula>"ATENÇÃO"</formula>
    </cfRule>
  </conditionalFormatting>
  <conditionalFormatting sqref="N4:AA81">
    <cfRule type="cellIs" dxfId="16" priority="1" operator="greaterThan">
      <formula>0</formula>
    </cfRule>
  </conditionalFormatting>
  <pageMargins left="0.511811024" right="0.511811024" top="0.78740157499999996" bottom="0.78740157499999996" header="0.31496062000000002" footer="0.31496062000000002"/>
  <pageSetup paperSize="9" scale="60" orientation="landscape" r:id="rId1"/>
  <colBreaks count="1" manualBreakCount="1">
    <brk id="1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2"/>
  <sheetViews>
    <sheetView zoomScale="80" zoomScaleNormal="80" workbookViewId="0">
      <selection activeCell="I90" sqref="I90"/>
    </sheetView>
  </sheetViews>
  <sheetFormatPr defaultColWidth="9.7109375" defaultRowHeight="30" customHeight="1" x14ac:dyDescent="0.25"/>
  <cols>
    <col min="1" max="1" width="6.140625" style="1" customWidth="1"/>
    <col min="2" max="2" width="6.5703125" style="1" customWidth="1"/>
    <col min="3" max="3" width="37.85546875" style="1" customWidth="1"/>
    <col min="4" max="4" width="31.5703125" style="3" customWidth="1"/>
    <col min="5" max="5" width="16.140625" style="1" customWidth="1"/>
    <col min="6" max="7" width="8.5703125" style="1" customWidth="1"/>
    <col min="8" max="8" width="8.28515625" style="1" customWidth="1"/>
    <col min="9" max="9" width="12.7109375" style="1" customWidth="1"/>
    <col min="10" max="10" width="12.140625" style="3" customWidth="1"/>
    <col min="11" max="11" width="12.5703125" style="4" customWidth="1"/>
    <col min="12" max="12" width="13.28515625" style="12" customWidth="1"/>
    <col min="13" max="13" width="12.5703125" style="5" customWidth="1"/>
    <col min="14" max="14" width="13.5703125" style="6" customWidth="1"/>
    <col min="15" max="15" width="13" style="6" customWidth="1"/>
    <col min="16" max="16" width="13.42578125" style="6" customWidth="1"/>
    <col min="17" max="18" width="14.140625" style="6" customWidth="1"/>
    <col min="19" max="19" width="12.5703125" style="6" customWidth="1"/>
    <col min="20" max="20" width="13.28515625" style="6" customWidth="1"/>
    <col min="21" max="21" width="12.7109375" style="6" customWidth="1"/>
    <col min="22" max="22" width="12" style="6" customWidth="1"/>
    <col min="23" max="23" width="12.7109375" style="6" customWidth="1"/>
    <col min="24" max="24" width="13.85546875" style="6" customWidth="1"/>
    <col min="25" max="25" width="13.42578125" style="6" customWidth="1"/>
    <col min="26" max="26" width="12.5703125" style="2" customWidth="1"/>
    <col min="27" max="27" width="13.7109375" style="2" customWidth="1"/>
    <col min="28" max="16384" width="9.7109375" style="2"/>
  </cols>
  <sheetData>
    <row r="1" spans="1:27" ht="39.950000000000003" customHeight="1" x14ac:dyDescent="0.25">
      <c r="A1" s="72" t="s">
        <v>56</v>
      </c>
      <c r="B1" s="73"/>
      <c r="C1" s="74"/>
      <c r="D1" s="59" t="s">
        <v>52</v>
      </c>
      <c r="E1" s="60"/>
      <c r="F1" s="60"/>
      <c r="G1" s="60"/>
      <c r="H1" s="60"/>
      <c r="I1" s="60"/>
      <c r="J1" s="61"/>
      <c r="K1" s="71" t="s">
        <v>53</v>
      </c>
      <c r="L1" s="71"/>
      <c r="M1" s="71"/>
      <c r="N1" s="57" t="s">
        <v>55</v>
      </c>
      <c r="O1" s="57" t="s">
        <v>55</v>
      </c>
      <c r="P1" s="57" t="s">
        <v>55</v>
      </c>
      <c r="Q1" s="57" t="s">
        <v>55</v>
      </c>
      <c r="R1" s="57" t="s">
        <v>55</v>
      </c>
      <c r="S1" s="57" t="s">
        <v>55</v>
      </c>
      <c r="T1" s="57" t="s">
        <v>55</v>
      </c>
      <c r="U1" s="57" t="s">
        <v>55</v>
      </c>
      <c r="V1" s="57" t="s">
        <v>55</v>
      </c>
      <c r="W1" s="57" t="s">
        <v>55</v>
      </c>
      <c r="X1" s="57" t="s">
        <v>55</v>
      </c>
      <c r="Y1" s="57" t="s">
        <v>55</v>
      </c>
      <c r="Z1" s="57" t="s">
        <v>55</v>
      </c>
      <c r="AA1" s="57" t="s">
        <v>55</v>
      </c>
    </row>
    <row r="2" spans="1:27" ht="24.95" customHeight="1" x14ac:dyDescent="0.25">
      <c r="A2" s="59" t="s">
        <v>45</v>
      </c>
      <c r="B2" s="60"/>
      <c r="C2" s="60"/>
      <c r="D2" s="60"/>
      <c r="E2" s="60"/>
      <c r="F2" s="60"/>
      <c r="G2" s="60"/>
      <c r="H2" s="60"/>
      <c r="I2" s="60"/>
      <c r="J2" s="61"/>
      <c r="K2" s="62" t="s">
        <v>66</v>
      </c>
      <c r="L2" s="63"/>
      <c r="M2" s="64"/>
      <c r="N2" s="58"/>
      <c r="O2" s="58"/>
      <c r="P2" s="58"/>
      <c r="Q2" s="58"/>
      <c r="R2" s="58"/>
      <c r="S2" s="58"/>
      <c r="T2" s="58"/>
      <c r="U2" s="58"/>
      <c r="V2" s="58"/>
      <c r="W2" s="58"/>
      <c r="X2" s="58"/>
      <c r="Y2" s="58"/>
      <c r="Z2" s="58"/>
      <c r="AA2" s="58"/>
    </row>
    <row r="3" spans="1:27" s="3" customFormat="1" ht="30" customHeight="1" x14ac:dyDescent="0.2">
      <c r="A3" s="7" t="s">
        <v>3</v>
      </c>
      <c r="B3" s="7" t="s">
        <v>60</v>
      </c>
      <c r="C3" s="7" t="s">
        <v>61</v>
      </c>
      <c r="D3" s="8" t="s">
        <v>62</v>
      </c>
      <c r="E3" s="8" t="s">
        <v>63</v>
      </c>
      <c r="F3" s="8" t="s">
        <v>21</v>
      </c>
      <c r="G3" s="8" t="s">
        <v>22</v>
      </c>
      <c r="H3" s="8" t="s">
        <v>64</v>
      </c>
      <c r="I3" s="8" t="s">
        <v>65</v>
      </c>
      <c r="J3" s="9" t="s">
        <v>54</v>
      </c>
      <c r="K3" s="10" t="s">
        <v>4</v>
      </c>
      <c r="L3" s="11" t="s">
        <v>0</v>
      </c>
      <c r="M3" s="7" t="s">
        <v>2</v>
      </c>
      <c r="N3" s="25" t="s">
        <v>1</v>
      </c>
      <c r="O3" s="25" t="s">
        <v>1</v>
      </c>
      <c r="P3" s="25" t="s">
        <v>1</v>
      </c>
      <c r="Q3" s="25" t="s">
        <v>1</v>
      </c>
      <c r="R3" s="25" t="s">
        <v>1</v>
      </c>
      <c r="S3" s="25" t="s">
        <v>1</v>
      </c>
      <c r="T3" s="25" t="s">
        <v>1</v>
      </c>
      <c r="U3" s="25" t="s">
        <v>1</v>
      </c>
      <c r="V3" s="25" t="s">
        <v>1</v>
      </c>
      <c r="W3" s="25" t="s">
        <v>1</v>
      </c>
      <c r="X3" s="25" t="s">
        <v>1</v>
      </c>
      <c r="Y3" s="25" t="s">
        <v>1</v>
      </c>
      <c r="Z3" s="25" t="s">
        <v>1</v>
      </c>
      <c r="AA3" s="25" t="s">
        <v>1</v>
      </c>
    </row>
    <row r="4" spans="1:27" ht="30" customHeight="1" x14ac:dyDescent="0.25">
      <c r="A4" s="39">
        <v>1</v>
      </c>
      <c r="B4" s="39">
        <v>1</v>
      </c>
      <c r="C4" s="37" t="s">
        <v>67</v>
      </c>
      <c r="D4" s="36" t="s">
        <v>68</v>
      </c>
      <c r="E4" s="37" t="s">
        <v>69</v>
      </c>
      <c r="F4" s="37" t="s">
        <v>23</v>
      </c>
      <c r="G4" s="37" t="s">
        <v>70</v>
      </c>
      <c r="H4" s="37" t="s">
        <v>6</v>
      </c>
      <c r="I4" s="37" t="s">
        <v>7</v>
      </c>
      <c r="J4" s="38">
        <v>1670</v>
      </c>
      <c r="K4" s="29">
        <f>0</f>
        <v>0</v>
      </c>
      <c r="L4" s="28">
        <f>K4-SUM(N4:AA4)</f>
        <v>0</v>
      </c>
      <c r="M4" s="27" t="str">
        <f>IF(L4&lt;0,"ATENÇÃO","OK")</f>
        <v>OK</v>
      </c>
      <c r="N4" s="24"/>
      <c r="O4" s="24"/>
      <c r="P4" s="24"/>
      <c r="Q4" s="24"/>
      <c r="R4" s="26"/>
      <c r="S4" s="26"/>
      <c r="T4" s="26"/>
      <c r="U4" s="24"/>
      <c r="V4" s="24"/>
      <c r="W4" s="24"/>
      <c r="X4" s="24"/>
      <c r="Y4" s="24"/>
      <c r="Z4" s="24"/>
      <c r="AA4" s="24"/>
    </row>
    <row r="5" spans="1:27" ht="30" customHeight="1" x14ac:dyDescent="0.25">
      <c r="A5" s="46">
        <v>2</v>
      </c>
      <c r="B5" s="46">
        <v>2</v>
      </c>
      <c r="C5" s="47" t="s">
        <v>71</v>
      </c>
      <c r="D5" s="48" t="s">
        <v>72</v>
      </c>
      <c r="E5" s="47" t="s">
        <v>73</v>
      </c>
      <c r="F5" s="47" t="s">
        <v>23</v>
      </c>
      <c r="G5" s="47" t="s">
        <v>70</v>
      </c>
      <c r="H5" s="47" t="s">
        <v>6</v>
      </c>
      <c r="I5" s="47" t="s">
        <v>7</v>
      </c>
      <c r="J5" s="49">
        <v>1651.67</v>
      </c>
      <c r="K5" s="29">
        <f>4</f>
        <v>4</v>
      </c>
      <c r="L5" s="28">
        <f t="shared" ref="L5:L68" si="0">K5-SUM(N5:AA5)</f>
        <v>4</v>
      </c>
      <c r="M5" s="27" t="str">
        <f t="shared" ref="M5:M68" si="1">IF(L5&lt;0,"ATENÇÃO","OK")</f>
        <v>OK</v>
      </c>
      <c r="N5" s="24"/>
      <c r="O5" s="24"/>
      <c r="P5" s="24"/>
      <c r="Q5" s="24"/>
      <c r="R5" s="26"/>
      <c r="S5" s="26"/>
      <c r="T5" s="26"/>
      <c r="U5" s="24"/>
      <c r="V5" s="24"/>
      <c r="W5" s="24"/>
      <c r="X5" s="24"/>
      <c r="Y5" s="24"/>
      <c r="Z5" s="24"/>
      <c r="AA5" s="24"/>
    </row>
    <row r="6" spans="1:27" ht="30" customHeight="1" x14ac:dyDescent="0.25">
      <c r="A6" s="39">
        <v>3</v>
      </c>
      <c r="B6" s="39">
        <v>3</v>
      </c>
      <c r="C6" s="37" t="s">
        <v>67</v>
      </c>
      <c r="D6" s="36" t="s">
        <v>74</v>
      </c>
      <c r="E6" s="37" t="s">
        <v>75</v>
      </c>
      <c r="F6" s="37" t="s">
        <v>23</v>
      </c>
      <c r="G6" s="37" t="s">
        <v>76</v>
      </c>
      <c r="H6" s="37" t="s">
        <v>6</v>
      </c>
      <c r="I6" s="37" t="s">
        <v>7</v>
      </c>
      <c r="J6" s="38">
        <v>1802</v>
      </c>
      <c r="K6" s="29">
        <f>0</f>
        <v>0</v>
      </c>
      <c r="L6" s="28">
        <f t="shared" si="0"/>
        <v>0</v>
      </c>
      <c r="M6" s="27" t="str">
        <f t="shared" si="1"/>
        <v>OK</v>
      </c>
      <c r="N6" s="24"/>
      <c r="O6" s="24"/>
      <c r="P6" s="24"/>
      <c r="Q6" s="24"/>
      <c r="R6" s="26"/>
      <c r="S6" s="26"/>
      <c r="T6" s="26"/>
      <c r="U6" s="24"/>
      <c r="V6" s="24"/>
      <c r="W6" s="24"/>
      <c r="X6" s="24"/>
      <c r="Y6" s="24"/>
      <c r="Z6" s="24"/>
      <c r="AA6" s="24"/>
    </row>
    <row r="7" spans="1:27" ht="30" customHeight="1" x14ac:dyDescent="0.25">
      <c r="A7" s="46">
        <v>4</v>
      </c>
      <c r="B7" s="46">
        <v>4</v>
      </c>
      <c r="C7" s="47" t="s">
        <v>71</v>
      </c>
      <c r="D7" s="48" t="s">
        <v>77</v>
      </c>
      <c r="E7" s="47" t="s">
        <v>78</v>
      </c>
      <c r="F7" s="47" t="s">
        <v>23</v>
      </c>
      <c r="G7" s="47" t="s">
        <v>79</v>
      </c>
      <c r="H7" s="47" t="s">
        <v>6</v>
      </c>
      <c r="I7" s="47" t="s">
        <v>7</v>
      </c>
      <c r="J7" s="49">
        <v>1800</v>
      </c>
      <c r="K7" s="29">
        <f>9</f>
        <v>9</v>
      </c>
      <c r="L7" s="28">
        <f t="shared" si="0"/>
        <v>9</v>
      </c>
      <c r="M7" s="27" t="str">
        <f t="shared" si="1"/>
        <v>OK</v>
      </c>
      <c r="N7" s="24"/>
      <c r="O7" s="24"/>
      <c r="P7" s="24"/>
      <c r="Q7" s="24"/>
      <c r="R7" s="26"/>
      <c r="S7" s="26"/>
      <c r="T7" s="26"/>
      <c r="U7" s="24"/>
      <c r="V7" s="24"/>
      <c r="W7" s="24"/>
      <c r="X7" s="24"/>
      <c r="Y7" s="24"/>
      <c r="Z7" s="24"/>
      <c r="AA7" s="24"/>
    </row>
    <row r="8" spans="1:27" ht="30" customHeight="1" x14ac:dyDescent="0.25">
      <c r="A8" s="39">
        <v>5</v>
      </c>
      <c r="B8" s="39">
        <v>5</v>
      </c>
      <c r="C8" s="37" t="s">
        <v>67</v>
      </c>
      <c r="D8" s="36" t="s">
        <v>80</v>
      </c>
      <c r="E8" s="37" t="s">
        <v>81</v>
      </c>
      <c r="F8" s="37" t="s">
        <v>23</v>
      </c>
      <c r="G8" s="37" t="s">
        <v>82</v>
      </c>
      <c r="H8" s="37" t="s">
        <v>6</v>
      </c>
      <c r="I8" s="37" t="s">
        <v>7</v>
      </c>
      <c r="J8" s="38">
        <v>2686</v>
      </c>
      <c r="K8" s="29">
        <f>0</f>
        <v>0</v>
      </c>
      <c r="L8" s="28">
        <f t="shared" si="0"/>
        <v>0</v>
      </c>
      <c r="M8" s="27" t="str">
        <f t="shared" si="1"/>
        <v>OK</v>
      </c>
      <c r="N8" s="24"/>
      <c r="O8" s="24"/>
      <c r="P8" s="24"/>
      <c r="Q8" s="24"/>
      <c r="R8" s="26"/>
      <c r="S8" s="26"/>
      <c r="T8" s="26"/>
      <c r="U8" s="24"/>
      <c r="V8" s="24"/>
      <c r="W8" s="24"/>
      <c r="X8" s="24"/>
      <c r="Y8" s="24"/>
      <c r="Z8" s="24"/>
      <c r="AA8" s="24"/>
    </row>
    <row r="9" spans="1:27" ht="30" customHeight="1" x14ac:dyDescent="0.25">
      <c r="A9" s="46">
        <v>6</v>
      </c>
      <c r="B9" s="46">
        <v>6</v>
      </c>
      <c r="C9" s="47" t="s">
        <v>71</v>
      </c>
      <c r="D9" s="48" t="s">
        <v>83</v>
      </c>
      <c r="E9" s="47" t="s">
        <v>84</v>
      </c>
      <c r="F9" s="47" t="s">
        <v>23</v>
      </c>
      <c r="G9" s="47" t="s">
        <v>24</v>
      </c>
      <c r="H9" s="47" t="s">
        <v>6</v>
      </c>
      <c r="I9" s="47" t="s">
        <v>7</v>
      </c>
      <c r="J9" s="49">
        <v>2821.51</v>
      </c>
      <c r="K9" s="29">
        <f>8</f>
        <v>8</v>
      </c>
      <c r="L9" s="28">
        <f t="shared" si="0"/>
        <v>8</v>
      </c>
      <c r="M9" s="27" t="str">
        <f t="shared" si="1"/>
        <v>OK</v>
      </c>
      <c r="N9" s="24"/>
      <c r="O9" s="24"/>
      <c r="P9" s="24"/>
      <c r="Q9" s="24"/>
      <c r="R9" s="26"/>
      <c r="S9" s="26"/>
      <c r="T9" s="26"/>
      <c r="U9" s="24"/>
      <c r="V9" s="24"/>
      <c r="W9" s="24"/>
      <c r="X9" s="24"/>
      <c r="Y9" s="24"/>
      <c r="Z9" s="24"/>
      <c r="AA9" s="24"/>
    </row>
    <row r="10" spans="1:27" ht="30" customHeight="1" x14ac:dyDescent="0.25">
      <c r="A10" s="39">
        <v>7</v>
      </c>
      <c r="B10" s="39">
        <v>7</v>
      </c>
      <c r="C10" s="37" t="s">
        <v>67</v>
      </c>
      <c r="D10" s="36" t="s">
        <v>85</v>
      </c>
      <c r="E10" s="37" t="s">
        <v>86</v>
      </c>
      <c r="F10" s="37" t="s">
        <v>23</v>
      </c>
      <c r="G10" s="37" t="s">
        <v>24</v>
      </c>
      <c r="H10" s="37" t="s">
        <v>6</v>
      </c>
      <c r="I10" s="37" t="s">
        <v>7</v>
      </c>
      <c r="J10" s="38">
        <v>7446</v>
      </c>
      <c r="K10" s="29">
        <f>0</f>
        <v>0</v>
      </c>
      <c r="L10" s="28">
        <f t="shared" si="0"/>
        <v>0</v>
      </c>
      <c r="M10" s="27" t="str">
        <f t="shared" si="1"/>
        <v>OK</v>
      </c>
      <c r="N10" s="24"/>
      <c r="O10" s="24"/>
      <c r="P10" s="24"/>
      <c r="Q10" s="24"/>
      <c r="R10" s="26"/>
      <c r="S10" s="26"/>
      <c r="T10" s="26"/>
      <c r="U10" s="24"/>
      <c r="V10" s="24"/>
      <c r="W10" s="24"/>
      <c r="X10" s="24"/>
      <c r="Y10" s="24"/>
      <c r="Z10" s="24"/>
      <c r="AA10" s="24"/>
    </row>
    <row r="11" spans="1:27" ht="30" customHeight="1" x14ac:dyDescent="0.25">
      <c r="A11" s="46">
        <v>8</v>
      </c>
      <c r="B11" s="46">
        <v>8</v>
      </c>
      <c r="C11" s="47" t="s">
        <v>67</v>
      </c>
      <c r="D11" s="48" t="s">
        <v>87</v>
      </c>
      <c r="E11" s="47" t="s">
        <v>86</v>
      </c>
      <c r="F11" s="47" t="s">
        <v>23</v>
      </c>
      <c r="G11" s="47" t="s">
        <v>24</v>
      </c>
      <c r="H11" s="47" t="s">
        <v>6</v>
      </c>
      <c r="I11" s="47" t="s">
        <v>7</v>
      </c>
      <c r="J11" s="49">
        <v>7375</v>
      </c>
      <c r="K11" s="29">
        <f>1</f>
        <v>1</v>
      </c>
      <c r="L11" s="28">
        <f t="shared" si="0"/>
        <v>1</v>
      </c>
      <c r="M11" s="27" t="str">
        <f t="shared" si="1"/>
        <v>OK</v>
      </c>
      <c r="N11" s="24"/>
      <c r="O11" s="24"/>
      <c r="P11" s="24"/>
      <c r="Q11" s="24"/>
      <c r="R11" s="26"/>
      <c r="S11" s="26"/>
      <c r="T11" s="26"/>
      <c r="U11" s="24"/>
      <c r="V11" s="24"/>
      <c r="W11" s="24"/>
      <c r="X11" s="24"/>
      <c r="Y11" s="24"/>
      <c r="Z11" s="24"/>
      <c r="AA11" s="24"/>
    </row>
    <row r="12" spans="1:27" ht="30" customHeight="1" x14ac:dyDescent="0.25">
      <c r="A12" s="39">
        <v>9</v>
      </c>
      <c r="B12" s="39">
        <v>9</v>
      </c>
      <c r="C12" s="37" t="s">
        <v>88</v>
      </c>
      <c r="D12" s="36" t="s">
        <v>89</v>
      </c>
      <c r="E12" s="37" t="s">
        <v>90</v>
      </c>
      <c r="F12" s="37" t="s">
        <v>23</v>
      </c>
      <c r="G12" s="37" t="s">
        <v>25</v>
      </c>
      <c r="H12" s="37" t="s">
        <v>6</v>
      </c>
      <c r="I12" s="37" t="s">
        <v>7</v>
      </c>
      <c r="J12" s="38">
        <v>6213.51</v>
      </c>
      <c r="K12" s="29">
        <f>0</f>
        <v>0</v>
      </c>
      <c r="L12" s="28">
        <f t="shared" si="0"/>
        <v>0</v>
      </c>
      <c r="M12" s="27" t="str">
        <f t="shared" si="1"/>
        <v>OK</v>
      </c>
      <c r="N12" s="24"/>
      <c r="O12" s="24"/>
      <c r="P12" s="24"/>
      <c r="Q12" s="24"/>
      <c r="R12" s="30"/>
      <c r="S12" s="26"/>
      <c r="T12" s="26"/>
      <c r="U12" s="24"/>
      <c r="V12" s="24"/>
      <c r="W12" s="24"/>
      <c r="X12" s="24"/>
      <c r="Y12" s="24"/>
      <c r="Z12" s="24"/>
      <c r="AA12" s="24"/>
    </row>
    <row r="13" spans="1:27" ht="30" customHeight="1" x14ac:dyDescent="0.25">
      <c r="A13" s="46">
        <v>10</v>
      </c>
      <c r="B13" s="46">
        <v>10</v>
      </c>
      <c r="C13" s="47" t="s">
        <v>67</v>
      </c>
      <c r="D13" s="48" t="s">
        <v>91</v>
      </c>
      <c r="E13" s="47" t="s">
        <v>92</v>
      </c>
      <c r="F13" s="47" t="s">
        <v>23</v>
      </c>
      <c r="G13" s="47" t="s">
        <v>25</v>
      </c>
      <c r="H13" s="47" t="s">
        <v>6</v>
      </c>
      <c r="I13" s="47" t="s">
        <v>7</v>
      </c>
      <c r="J13" s="49">
        <v>6689.61</v>
      </c>
      <c r="K13" s="29">
        <f>20</f>
        <v>20</v>
      </c>
      <c r="L13" s="28">
        <f t="shared" si="0"/>
        <v>20</v>
      </c>
      <c r="M13" s="27" t="str">
        <f t="shared" si="1"/>
        <v>OK</v>
      </c>
      <c r="N13" s="24"/>
      <c r="O13" s="24"/>
      <c r="P13" s="24"/>
      <c r="Q13" s="24"/>
      <c r="R13" s="26"/>
      <c r="S13" s="26"/>
      <c r="T13" s="26"/>
      <c r="U13" s="24"/>
      <c r="V13" s="24"/>
      <c r="W13" s="24"/>
      <c r="X13" s="24"/>
      <c r="Y13" s="24"/>
      <c r="Z13" s="24"/>
      <c r="AA13" s="24"/>
    </row>
    <row r="14" spans="1:27" ht="30" customHeight="1" x14ac:dyDescent="0.25">
      <c r="A14" s="39">
        <v>11</v>
      </c>
      <c r="B14" s="39">
        <v>11</v>
      </c>
      <c r="C14" s="37" t="s">
        <v>88</v>
      </c>
      <c r="D14" s="36" t="s">
        <v>93</v>
      </c>
      <c r="E14" s="37" t="s">
        <v>94</v>
      </c>
      <c r="F14" s="39" t="s">
        <v>23</v>
      </c>
      <c r="G14" s="37" t="s">
        <v>25</v>
      </c>
      <c r="H14" s="39" t="s">
        <v>6</v>
      </c>
      <c r="I14" s="37" t="s">
        <v>7</v>
      </c>
      <c r="J14" s="38">
        <v>3445.06</v>
      </c>
      <c r="K14" s="29">
        <f>0</f>
        <v>0</v>
      </c>
      <c r="L14" s="28">
        <f t="shared" si="0"/>
        <v>0</v>
      </c>
      <c r="M14" s="27" t="str">
        <f t="shared" si="1"/>
        <v>OK</v>
      </c>
      <c r="N14" s="24"/>
      <c r="O14" s="24"/>
      <c r="P14" s="24"/>
      <c r="Q14" s="24"/>
      <c r="R14" s="26"/>
      <c r="S14" s="26"/>
      <c r="T14" s="26"/>
      <c r="U14" s="24"/>
      <c r="V14" s="24"/>
      <c r="W14" s="24"/>
      <c r="X14" s="24"/>
      <c r="Y14" s="24"/>
      <c r="Z14" s="24"/>
      <c r="AA14" s="24"/>
    </row>
    <row r="15" spans="1:27" ht="30" customHeight="1" x14ac:dyDescent="0.25">
      <c r="A15" s="46">
        <v>12</v>
      </c>
      <c r="B15" s="46">
        <v>12</v>
      </c>
      <c r="C15" s="47" t="s">
        <v>88</v>
      </c>
      <c r="D15" s="48" t="s">
        <v>95</v>
      </c>
      <c r="E15" s="47" t="s">
        <v>96</v>
      </c>
      <c r="F15" s="46" t="s">
        <v>23</v>
      </c>
      <c r="G15" s="46" t="s">
        <v>25</v>
      </c>
      <c r="H15" s="46" t="s">
        <v>6</v>
      </c>
      <c r="I15" s="47" t="s">
        <v>7</v>
      </c>
      <c r="J15" s="49">
        <v>3617.48</v>
      </c>
      <c r="K15" s="29">
        <f>2</f>
        <v>2</v>
      </c>
      <c r="L15" s="28">
        <f t="shared" si="0"/>
        <v>2</v>
      </c>
      <c r="M15" s="27" t="str">
        <f t="shared" si="1"/>
        <v>OK</v>
      </c>
      <c r="N15" s="24"/>
      <c r="O15" s="24"/>
      <c r="P15" s="24"/>
      <c r="Q15" s="24"/>
      <c r="R15" s="26"/>
      <c r="S15" s="26"/>
      <c r="T15" s="26"/>
      <c r="U15" s="24"/>
      <c r="V15" s="24"/>
      <c r="W15" s="24"/>
      <c r="X15" s="24"/>
      <c r="Y15" s="24"/>
      <c r="Z15" s="24"/>
      <c r="AA15" s="24"/>
    </row>
    <row r="16" spans="1:27" ht="30" customHeight="1" x14ac:dyDescent="0.25">
      <c r="A16" s="39">
        <v>13</v>
      </c>
      <c r="B16" s="39">
        <v>13</v>
      </c>
      <c r="C16" s="37" t="s">
        <v>97</v>
      </c>
      <c r="D16" s="36" t="s">
        <v>98</v>
      </c>
      <c r="E16" s="37" t="s">
        <v>99</v>
      </c>
      <c r="F16" s="39" t="s">
        <v>23</v>
      </c>
      <c r="G16" s="39" t="s">
        <v>25</v>
      </c>
      <c r="H16" s="39" t="s">
        <v>6</v>
      </c>
      <c r="I16" s="37" t="s">
        <v>7</v>
      </c>
      <c r="J16" s="38">
        <v>7453.33</v>
      </c>
      <c r="K16" s="29">
        <f>0</f>
        <v>0</v>
      </c>
      <c r="L16" s="28">
        <f t="shared" si="0"/>
        <v>0</v>
      </c>
      <c r="M16" s="27" t="str">
        <f t="shared" si="1"/>
        <v>OK</v>
      </c>
      <c r="N16" s="24"/>
      <c r="O16" s="24"/>
      <c r="P16" s="24"/>
      <c r="Q16" s="24"/>
      <c r="R16" s="26"/>
      <c r="S16" s="26"/>
      <c r="T16" s="26"/>
      <c r="U16" s="24"/>
      <c r="V16" s="24"/>
      <c r="W16" s="24"/>
      <c r="X16" s="24"/>
      <c r="Y16" s="24"/>
      <c r="Z16" s="24"/>
      <c r="AA16" s="24"/>
    </row>
    <row r="17" spans="1:27" ht="30" customHeight="1" x14ac:dyDescent="0.25">
      <c r="A17" s="46">
        <v>14</v>
      </c>
      <c r="B17" s="46">
        <v>14</v>
      </c>
      <c r="C17" s="47" t="s">
        <v>97</v>
      </c>
      <c r="D17" s="48" t="s">
        <v>100</v>
      </c>
      <c r="E17" s="47" t="s">
        <v>99</v>
      </c>
      <c r="F17" s="47" t="s">
        <v>23</v>
      </c>
      <c r="G17" s="47" t="s">
        <v>25</v>
      </c>
      <c r="H17" s="47" t="s">
        <v>6</v>
      </c>
      <c r="I17" s="47" t="s">
        <v>7</v>
      </c>
      <c r="J17" s="49">
        <v>9561.2000000000007</v>
      </c>
      <c r="K17" s="29">
        <f>2</f>
        <v>2</v>
      </c>
      <c r="L17" s="28">
        <f t="shared" si="0"/>
        <v>2</v>
      </c>
      <c r="M17" s="27" t="str">
        <f t="shared" si="1"/>
        <v>OK</v>
      </c>
      <c r="N17" s="24"/>
      <c r="O17" s="24"/>
      <c r="P17" s="24"/>
      <c r="Q17" s="24"/>
      <c r="R17" s="26"/>
      <c r="S17" s="26"/>
      <c r="T17" s="26"/>
      <c r="U17" s="24"/>
      <c r="V17" s="24"/>
      <c r="W17" s="24"/>
      <c r="X17" s="24"/>
      <c r="Y17" s="24"/>
      <c r="Z17" s="24"/>
      <c r="AA17" s="24"/>
    </row>
    <row r="18" spans="1:27" ht="30" customHeight="1" x14ac:dyDescent="0.25">
      <c r="A18" s="39">
        <v>15</v>
      </c>
      <c r="B18" s="39">
        <v>15</v>
      </c>
      <c r="C18" s="37" t="s">
        <v>67</v>
      </c>
      <c r="D18" s="36" t="s">
        <v>101</v>
      </c>
      <c r="E18" s="37" t="s">
        <v>102</v>
      </c>
      <c r="F18" s="37" t="s">
        <v>23</v>
      </c>
      <c r="G18" s="37" t="s">
        <v>34</v>
      </c>
      <c r="H18" s="37" t="s">
        <v>6</v>
      </c>
      <c r="I18" s="37" t="s">
        <v>7</v>
      </c>
      <c r="J18" s="38">
        <v>7598</v>
      </c>
      <c r="K18" s="29">
        <f>0</f>
        <v>0</v>
      </c>
      <c r="L18" s="28">
        <f t="shared" si="0"/>
        <v>0</v>
      </c>
      <c r="M18" s="27" t="str">
        <f t="shared" si="1"/>
        <v>OK</v>
      </c>
      <c r="N18" s="24"/>
      <c r="O18" s="24"/>
      <c r="P18" s="24"/>
      <c r="Q18" s="24"/>
      <c r="R18" s="26"/>
      <c r="S18" s="26"/>
      <c r="T18" s="26"/>
      <c r="U18" s="24"/>
      <c r="V18" s="24"/>
      <c r="W18" s="24"/>
      <c r="X18" s="24"/>
      <c r="Y18" s="24"/>
      <c r="Z18" s="24"/>
      <c r="AA18" s="24"/>
    </row>
    <row r="19" spans="1:27" ht="30" customHeight="1" x14ac:dyDescent="0.25">
      <c r="A19" s="46">
        <v>16</v>
      </c>
      <c r="B19" s="46">
        <v>16</v>
      </c>
      <c r="C19" s="47" t="s">
        <v>88</v>
      </c>
      <c r="D19" s="48" t="s">
        <v>103</v>
      </c>
      <c r="E19" s="47" t="s">
        <v>104</v>
      </c>
      <c r="F19" s="47" t="s">
        <v>23</v>
      </c>
      <c r="G19" s="47" t="s">
        <v>105</v>
      </c>
      <c r="H19" s="47" t="s">
        <v>6</v>
      </c>
      <c r="I19" s="47" t="s">
        <v>7</v>
      </c>
      <c r="J19" s="49">
        <v>4540.34</v>
      </c>
      <c r="K19" s="29">
        <f>5</f>
        <v>5</v>
      </c>
      <c r="L19" s="28">
        <f t="shared" si="0"/>
        <v>5</v>
      </c>
      <c r="M19" s="27" t="str">
        <f t="shared" si="1"/>
        <v>OK</v>
      </c>
      <c r="N19" s="24"/>
      <c r="O19" s="24"/>
      <c r="P19" s="24"/>
      <c r="Q19" s="24"/>
      <c r="R19" s="26"/>
      <c r="S19" s="26"/>
      <c r="T19" s="26"/>
      <c r="U19" s="24"/>
      <c r="V19" s="24"/>
      <c r="W19" s="24"/>
      <c r="X19" s="24"/>
      <c r="Y19" s="24"/>
      <c r="Z19" s="24"/>
      <c r="AA19" s="24"/>
    </row>
    <row r="20" spans="1:27" ht="30" customHeight="1" x14ac:dyDescent="0.25">
      <c r="A20" s="39">
        <v>17</v>
      </c>
      <c r="B20" s="39">
        <v>17</v>
      </c>
      <c r="C20" s="37" t="s">
        <v>67</v>
      </c>
      <c r="D20" s="40" t="s">
        <v>106</v>
      </c>
      <c r="E20" s="41" t="s">
        <v>107</v>
      </c>
      <c r="F20" s="42" t="s">
        <v>23</v>
      </c>
      <c r="G20" s="42" t="s">
        <v>108</v>
      </c>
      <c r="H20" s="42" t="s">
        <v>6</v>
      </c>
      <c r="I20" s="42" t="s">
        <v>7</v>
      </c>
      <c r="J20" s="38">
        <v>7499</v>
      </c>
      <c r="K20" s="29">
        <f>0</f>
        <v>0</v>
      </c>
      <c r="L20" s="28">
        <f t="shared" si="0"/>
        <v>0</v>
      </c>
      <c r="M20" s="27" t="str">
        <f t="shared" si="1"/>
        <v>OK</v>
      </c>
      <c r="N20" s="24"/>
      <c r="O20" s="24"/>
      <c r="P20" s="24"/>
      <c r="Q20" s="24"/>
      <c r="R20" s="26"/>
      <c r="S20" s="26"/>
      <c r="T20" s="26"/>
      <c r="U20" s="24"/>
      <c r="V20" s="24"/>
      <c r="W20" s="24"/>
      <c r="X20" s="24"/>
      <c r="Y20" s="24"/>
      <c r="Z20" s="24"/>
      <c r="AA20" s="24"/>
    </row>
    <row r="21" spans="1:27" ht="30" customHeight="1" x14ac:dyDescent="0.25">
      <c r="A21" s="46">
        <v>18</v>
      </c>
      <c r="B21" s="46">
        <v>18</v>
      </c>
      <c r="C21" s="47" t="s">
        <v>109</v>
      </c>
      <c r="D21" s="48" t="s">
        <v>110</v>
      </c>
      <c r="E21" s="50" t="s">
        <v>111</v>
      </c>
      <c r="F21" s="51" t="s">
        <v>23</v>
      </c>
      <c r="G21" s="46" t="s">
        <v>112</v>
      </c>
      <c r="H21" s="46" t="s">
        <v>6</v>
      </c>
      <c r="I21" s="46" t="s">
        <v>7</v>
      </c>
      <c r="J21" s="49">
        <v>9553.2000000000007</v>
      </c>
      <c r="K21" s="29">
        <f>4</f>
        <v>4</v>
      </c>
      <c r="L21" s="28">
        <f t="shared" si="0"/>
        <v>4</v>
      </c>
      <c r="M21" s="27" t="str">
        <f t="shared" si="1"/>
        <v>OK</v>
      </c>
      <c r="N21" s="24"/>
      <c r="O21" s="24"/>
      <c r="P21" s="24"/>
      <c r="Q21" s="24"/>
      <c r="R21" s="26"/>
      <c r="S21" s="26"/>
      <c r="T21" s="26"/>
      <c r="U21" s="24"/>
      <c r="V21" s="24"/>
      <c r="W21" s="24"/>
      <c r="X21" s="24"/>
      <c r="Y21" s="24"/>
      <c r="Z21" s="24"/>
      <c r="AA21" s="24"/>
    </row>
    <row r="22" spans="1:27" ht="30" customHeight="1" x14ac:dyDescent="0.25">
      <c r="A22" s="39">
        <v>19</v>
      </c>
      <c r="B22" s="39">
        <v>19</v>
      </c>
      <c r="C22" s="37" t="s">
        <v>67</v>
      </c>
      <c r="D22" s="36" t="s">
        <v>113</v>
      </c>
      <c r="E22" s="43" t="s">
        <v>114</v>
      </c>
      <c r="F22" s="45" t="s">
        <v>23</v>
      </c>
      <c r="G22" s="39" t="s">
        <v>112</v>
      </c>
      <c r="H22" s="39" t="s">
        <v>6</v>
      </c>
      <c r="I22" s="39" t="s">
        <v>7</v>
      </c>
      <c r="J22" s="38">
        <v>8608</v>
      </c>
      <c r="K22" s="29">
        <f>0</f>
        <v>0</v>
      </c>
      <c r="L22" s="28">
        <f t="shared" si="0"/>
        <v>0</v>
      </c>
      <c r="M22" s="27" t="str">
        <f t="shared" si="1"/>
        <v>OK</v>
      </c>
      <c r="N22" s="24"/>
      <c r="O22" s="24"/>
      <c r="P22" s="24"/>
      <c r="Q22" s="31"/>
      <c r="R22" s="26"/>
      <c r="S22" s="26"/>
      <c r="T22" s="26"/>
      <c r="U22" s="24"/>
      <c r="V22" s="24"/>
      <c r="W22" s="24"/>
      <c r="X22" s="24"/>
      <c r="Y22" s="24"/>
      <c r="Z22" s="24"/>
      <c r="AA22" s="24"/>
    </row>
    <row r="23" spans="1:27" ht="30" customHeight="1" x14ac:dyDescent="0.25">
      <c r="A23" s="46">
        <v>20</v>
      </c>
      <c r="B23" s="46">
        <v>20</v>
      </c>
      <c r="C23" s="47" t="s">
        <v>67</v>
      </c>
      <c r="D23" s="48" t="s">
        <v>115</v>
      </c>
      <c r="E23" s="50" t="s">
        <v>116</v>
      </c>
      <c r="F23" s="52" t="s">
        <v>23</v>
      </c>
      <c r="G23" s="46" t="s">
        <v>117</v>
      </c>
      <c r="H23" s="46" t="s">
        <v>6</v>
      </c>
      <c r="I23" s="46" t="s">
        <v>7</v>
      </c>
      <c r="J23" s="49">
        <v>10488</v>
      </c>
      <c r="K23" s="29">
        <f>0</f>
        <v>0</v>
      </c>
      <c r="L23" s="28">
        <f t="shared" si="0"/>
        <v>0</v>
      </c>
      <c r="M23" s="27" t="str">
        <f t="shared" si="1"/>
        <v>OK</v>
      </c>
      <c r="N23" s="24"/>
      <c r="O23" s="24"/>
      <c r="P23" s="24"/>
      <c r="Q23" s="31"/>
      <c r="R23" s="26"/>
      <c r="S23" s="26"/>
      <c r="T23" s="26"/>
      <c r="U23" s="24"/>
      <c r="V23" s="24"/>
      <c r="W23" s="24"/>
      <c r="X23" s="24"/>
      <c r="Y23" s="24"/>
      <c r="Z23" s="24"/>
      <c r="AA23" s="24"/>
    </row>
    <row r="24" spans="1:27" ht="30" customHeight="1" x14ac:dyDescent="0.25">
      <c r="A24" s="39">
        <v>21</v>
      </c>
      <c r="B24" s="39">
        <v>21</v>
      </c>
      <c r="C24" s="37" t="s">
        <v>67</v>
      </c>
      <c r="D24" s="36" t="s">
        <v>118</v>
      </c>
      <c r="E24" s="43" t="s">
        <v>119</v>
      </c>
      <c r="F24" s="45" t="s">
        <v>23</v>
      </c>
      <c r="G24" s="39" t="s">
        <v>120</v>
      </c>
      <c r="H24" s="39" t="s">
        <v>6</v>
      </c>
      <c r="I24" s="39" t="s">
        <v>7</v>
      </c>
      <c r="J24" s="38">
        <v>10968</v>
      </c>
      <c r="K24" s="29">
        <f>0</f>
        <v>0</v>
      </c>
      <c r="L24" s="28">
        <f t="shared" si="0"/>
        <v>0</v>
      </c>
      <c r="M24" s="27" t="str">
        <f t="shared" si="1"/>
        <v>OK</v>
      </c>
      <c r="N24" s="24"/>
      <c r="O24" s="24"/>
      <c r="P24" s="24"/>
      <c r="Q24" s="31"/>
      <c r="R24" s="26"/>
      <c r="S24" s="26"/>
      <c r="T24" s="26"/>
      <c r="U24" s="24"/>
      <c r="V24" s="24"/>
      <c r="W24" s="24"/>
      <c r="X24" s="24"/>
      <c r="Y24" s="24"/>
      <c r="Z24" s="24"/>
      <c r="AA24" s="24"/>
    </row>
    <row r="25" spans="1:27" ht="30" customHeight="1" x14ac:dyDescent="0.25">
      <c r="A25" s="46">
        <v>22</v>
      </c>
      <c r="B25" s="46">
        <v>22</v>
      </c>
      <c r="C25" s="47" t="s">
        <v>35</v>
      </c>
      <c r="D25" s="48" t="s">
        <v>121</v>
      </c>
      <c r="E25" s="50" t="s">
        <v>122</v>
      </c>
      <c r="F25" s="52" t="s">
        <v>23</v>
      </c>
      <c r="G25" s="46" t="s">
        <v>123</v>
      </c>
      <c r="H25" s="46" t="s">
        <v>6</v>
      </c>
      <c r="I25" s="46" t="s">
        <v>7</v>
      </c>
      <c r="J25" s="49">
        <v>13446</v>
      </c>
      <c r="K25" s="29">
        <f>5</f>
        <v>5</v>
      </c>
      <c r="L25" s="28">
        <f t="shared" si="0"/>
        <v>5</v>
      </c>
      <c r="M25" s="27" t="str">
        <f t="shared" si="1"/>
        <v>OK</v>
      </c>
      <c r="N25" s="24"/>
      <c r="O25" s="24"/>
      <c r="P25" s="24"/>
      <c r="Q25" s="31"/>
      <c r="R25" s="26"/>
      <c r="S25" s="26"/>
      <c r="T25" s="26"/>
      <c r="U25" s="24"/>
      <c r="V25" s="24"/>
      <c r="W25" s="24"/>
      <c r="X25" s="24"/>
      <c r="Y25" s="24"/>
      <c r="Z25" s="24"/>
      <c r="AA25" s="24"/>
    </row>
    <row r="26" spans="1:27" ht="30" customHeight="1" x14ac:dyDescent="0.25">
      <c r="A26" s="39">
        <v>23</v>
      </c>
      <c r="B26" s="39">
        <v>23</v>
      </c>
      <c r="C26" s="37" t="s">
        <v>124</v>
      </c>
      <c r="D26" s="36" t="s">
        <v>125</v>
      </c>
      <c r="E26" s="43" t="s">
        <v>126</v>
      </c>
      <c r="F26" s="45" t="s">
        <v>23</v>
      </c>
      <c r="G26" s="39" t="s">
        <v>120</v>
      </c>
      <c r="H26" s="39" t="s">
        <v>6</v>
      </c>
      <c r="I26" s="39" t="s">
        <v>7</v>
      </c>
      <c r="J26" s="38">
        <v>11764.7</v>
      </c>
      <c r="K26" s="29">
        <f>0</f>
        <v>0</v>
      </c>
      <c r="L26" s="28">
        <f t="shared" si="0"/>
        <v>0</v>
      </c>
      <c r="M26" s="27" t="str">
        <f t="shared" si="1"/>
        <v>OK</v>
      </c>
      <c r="N26" s="24"/>
      <c r="O26" s="24"/>
      <c r="P26" s="24"/>
      <c r="Q26" s="31"/>
      <c r="R26" s="26"/>
      <c r="S26" s="26"/>
      <c r="T26" s="26"/>
      <c r="U26" s="24"/>
      <c r="V26" s="24"/>
      <c r="W26" s="24"/>
      <c r="X26" s="24"/>
      <c r="Y26" s="24"/>
      <c r="Z26" s="24"/>
      <c r="AA26" s="24"/>
    </row>
    <row r="27" spans="1:27" ht="30" customHeight="1" x14ac:dyDescent="0.25">
      <c r="A27" s="46">
        <v>24</v>
      </c>
      <c r="B27" s="46">
        <v>24</v>
      </c>
      <c r="C27" s="47" t="s">
        <v>35</v>
      </c>
      <c r="D27" s="48" t="s">
        <v>127</v>
      </c>
      <c r="E27" s="50" t="s">
        <v>128</v>
      </c>
      <c r="F27" s="52" t="s">
        <v>23</v>
      </c>
      <c r="G27" s="46" t="s">
        <v>129</v>
      </c>
      <c r="H27" s="46" t="s">
        <v>64</v>
      </c>
      <c r="I27" s="46" t="s">
        <v>7</v>
      </c>
      <c r="J27" s="49">
        <v>13333.33</v>
      </c>
      <c r="K27" s="29">
        <f>3</f>
        <v>3</v>
      </c>
      <c r="L27" s="28">
        <f t="shared" si="0"/>
        <v>3</v>
      </c>
      <c r="M27" s="27" t="str">
        <f t="shared" si="1"/>
        <v>OK</v>
      </c>
      <c r="N27" s="24"/>
      <c r="O27" s="24"/>
      <c r="P27" s="24"/>
      <c r="Q27" s="31"/>
      <c r="R27" s="26"/>
      <c r="S27" s="26"/>
      <c r="T27" s="26"/>
      <c r="U27" s="24"/>
      <c r="V27" s="24"/>
      <c r="W27" s="24"/>
      <c r="X27" s="24"/>
      <c r="Y27" s="24"/>
      <c r="Z27" s="24"/>
      <c r="AA27" s="24"/>
    </row>
    <row r="28" spans="1:27" ht="30" customHeight="1" x14ac:dyDescent="0.25">
      <c r="A28" s="39">
        <v>25</v>
      </c>
      <c r="B28" s="39">
        <v>25</v>
      </c>
      <c r="C28" s="37" t="s">
        <v>130</v>
      </c>
      <c r="D28" s="36" t="s">
        <v>131</v>
      </c>
      <c r="E28" s="43" t="s">
        <v>132</v>
      </c>
      <c r="F28" s="45" t="s">
        <v>27</v>
      </c>
      <c r="G28" s="39" t="s">
        <v>28</v>
      </c>
      <c r="H28" s="39" t="s">
        <v>6</v>
      </c>
      <c r="I28" s="39" t="s">
        <v>29</v>
      </c>
      <c r="J28" s="38">
        <v>1320</v>
      </c>
      <c r="K28" s="29">
        <f>25</f>
        <v>25</v>
      </c>
      <c r="L28" s="28">
        <f t="shared" si="0"/>
        <v>25</v>
      </c>
      <c r="M28" s="27" t="str">
        <f t="shared" si="1"/>
        <v>OK</v>
      </c>
      <c r="N28" s="24"/>
      <c r="O28" s="24"/>
      <c r="P28" s="24"/>
      <c r="Q28" s="31"/>
      <c r="R28" s="26"/>
      <c r="S28" s="26"/>
      <c r="T28" s="26"/>
      <c r="U28" s="24"/>
      <c r="V28" s="24"/>
      <c r="W28" s="24"/>
      <c r="X28" s="24"/>
      <c r="Y28" s="24"/>
      <c r="Z28" s="24"/>
      <c r="AA28" s="24"/>
    </row>
    <row r="29" spans="1:27" ht="30" customHeight="1" x14ac:dyDescent="0.25">
      <c r="A29" s="46">
        <v>26</v>
      </c>
      <c r="B29" s="46">
        <v>26</v>
      </c>
      <c r="C29" s="47" t="s">
        <v>124</v>
      </c>
      <c r="D29" s="48" t="s">
        <v>15</v>
      </c>
      <c r="E29" s="50" t="s">
        <v>133</v>
      </c>
      <c r="F29" s="52" t="s">
        <v>26</v>
      </c>
      <c r="G29" s="46" t="s">
        <v>134</v>
      </c>
      <c r="H29" s="46" t="s">
        <v>6</v>
      </c>
      <c r="I29" s="46" t="s">
        <v>7</v>
      </c>
      <c r="J29" s="49">
        <v>650</v>
      </c>
      <c r="K29" s="29">
        <f>1</f>
        <v>1</v>
      </c>
      <c r="L29" s="28">
        <f t="shared" si="0"/>
        <v>1</v>
      </c>
      <c r="M29" s="27" t="str">
        <f t="shared" si="1"/>
        <v>OK</v>
      </c>
      <c r="N29" s="24"/>
      <c r="O29" s="24"/>
      <c r="P29" s="24"/>
      <c r="Q29" s="24"/>
      <c r="R29" s="26"/>
      <c r="S29" s="26"/>
      <c r="T29" s="26"/>
      <c r="U29" s="24"/>
      <c r="V29" s="24"/>
      <c r="W29" s="24"/>
      <c r="X29" s="24"/>
      <c r="Y29" s="24"/>
      <c r="Z29" s="24"/>
      <c r="AA29" s="24"/>
    </row>
    <row r="30" spans="1:27" ht="30" customHeight="1" x14ac:dyDescent="0.25">
      <c r="A30" s="39">
        <v>27</v>
      </c>
      <c r="B30" s="39">
        <v>27</v>
      </c>
      <c r="C30" s="37" t="s">
        <v>135</v>
      </c>
      <c r="D30" s="36" t="s">
        <v>136</v>
      </c>
      <c r="E30" s="43" t="s">
        <v>137</v>
      </c>
      <c r="F30" s="45" t="s">
        <v>31</v>
      </c>
      <c r="G30" s="39" t="s">
        <v>32</v>
      </c>
      <c r="H30" s="39" t="s">
        <v>9</v>
      </c>
      <c r="I30" s="39" t="s">
        <v>29</v>
      </c>
      <c r="J30" s="38">
        <v>39.78</v>
      </c>
      <c r="K30" s="29">
        <f>30</f>
        <v>30</v>
      </c>
      <c r="L30" s="28">
        <f t="shared" si="0"/>
        <v>30</v>
      </c>
      <c r="M30" s="27" t="str">
        <f t="shared" si="1"/>
        <v>OK</v>
      </c>
      <c r="N30" s="24"/>
      <c r="O30" s="24"/>
      <c r="P30" s="24"/>
      <c r="Q30" s="24"/>
      <c r="R30" s="26"/>
      <c r="S30" s="26"/>
      <c r="T30" s="26"/>
      <c r="U30" s="24"/>
      <c r="V30" s="24"/>
      <c r="W30" s="24"/>
      <c r="X30" s="24"/>
      <c r="Y30" s="24"/>
      <c r="Z30" s="24"/>
      <c r="AA30" s="24"/>
    </row>
    <row r="31" spans="1:27" ht="30" customHeight="1" x14ac:dyDescent="0.25">
      <c r="A31" s="46">
        <v>28</v>
      </c>
      <c r="B31" s="46">
        <v>28</v>
      </c>
      <c r="C31" s="47" t="s">
        <v>138</v>
      </c>
      <c r="D31" s="48" t="s">
        <v>139</v>
      </c>
      <c r="E31" s="50" t="s">
        <v>140</v>
      </c>
      <c r="F31" s="52" t="s">
        <v>141</v>
      </c>
      <c r="G31" s="46" t="s">
        <v>142</v>
      </c>
      <c r="H31" s="46" t="s">
        <v>6</v>
      </c>
      <c r="I31" s="46" t="s">
        <v>7</v>
      </c>
      <c r="J31" s="49">
        <v>2259.91</v>
      </c>
      <c r="K31" s="29">
        <f>0</f>
        <v>0</v>
      </c>
      <c r="L31" s="28">
        <f t="shared" si="0"/>
        <v>0</v>
      </c>
      <c r="M31" s="27" t="str">
        <f t="shared" si="1"/>
        <v>OK</v>
      </c>
      <c r="N31" s="24"/>
      <c r="O31" s="24"/>
      <c r="P31" s="24"/>
      <c r="Q31" s="24"/>
      <c r="R31" s="26"/>
      <c r="S31" s="26"/>
      <c r="T31" s="26"/>
      <c r="U31" s="24"/>
      <c r="V31" s="24"/>
      <c r="W31" s="24"/>
      <c r="X31" s="24"/>
      <c r="Y31" s="24"/>
      <c r="Z31" s="24"/>
      <c r="AA31" s="24"/>
    </row>
    <row r="32" spans="1:27" ht="30" customHeight="1" x14ac:dyDescent="0.25">
      <c r="A32" s="39">
        <v>29</v>
      </c>
      <c r="B32" s="39">
        <v>29</v>
      </c>
      <c r="C32" s="37" t="s">
        <v>143</v>
      </c>
      <c r="D32" s="36" t="s">
        <v>144</v>
      </c>
      <c r="E32" s="43" t="s">
        <v>145</v>
      </c>
      <c r="F32" s="45" t="s">
        <v>141</v>
      </c>
      <c r="G32" s="39" t="s">
        <v>142</v>
      </c>
      <c r="H32" s="39" t="s">
        <v>6</v>
      </c>
      <c r="I32" s="39" t="s">
        <v>7</v>
      </c>
      <c r="J32" s="38">
        <v>3391.3</v>
      </c>
      <c r="K32" s="29">
        <f>0</f>
        <v>0</v>
      </c>
      <c r="L32" s="28">
        <f t="shared" si="0"/>
        <v>0</v>
      </c>
      <c r="M32" s="27" t="str">
        <f t="shared" si="1"/>
        <v>OK</v>
      </c>
      <c r="N32" s="24"/>
      <c r="O32" s="24"/>
      <c r="P32" s="24"/>
      <c r="Q32" s="24"/>
      <c r="R32" s="26"/>
      <c r="S32" s="26"/>
      <c r="T32" s="26"/>
      <c r="U32" s="24"/>
      <c r="V32" s="24"/>
      <c r="W32" s="24"/>
      <c r="X32" s="24"/>
      <c r="Y32" s="24"/>
      <c r="Z32" s="24"/>
      <c r="AA32" s="24"/>
    </row>
    <row r="33" spans="1:27" ht="30" customHeight="1" x14ac:dyDescent="0.25">
      <c r="A33" s="46">
        <v>30</v>
      </c>
      <c r="B33" s="46">
        <v>30</v>
      </c>
      <c r="C33" s="47" t="s">
        <v>146</v>
      </c>
      <c r="D33" s="48" t="s">
        <v>147</v>
      </c>
      <c r="E33" s="50" t="s">
        <v>148</v>
      </c>
      <c r="F33" s="52" t="s">
        <v>141</v>
      </c>
      <c r="G33" s="46" t="s">
        <v>142</v>
      </c>
      <c r="H33" s="46" t="s">
        <v>6</v>
      </c>
      <c r="I33" s="46" t="s">
        <v>7</v>
      </c>
      <c r="J33" s="49">
        <v>9961.5300000000007</v>
      </c>
      <c r="K33" s="29">
        <f>0</f>
        <v>0</v>
      </c>
      <c r="L33" s="28">
        <f t="shared" si="0"/>
        <v>0</v>
      </c>
      <c r="M33" s="27" t="str">
        <f t="shared" si="1"/>
        <v>OK</v>
      </c>
      <c r="N33" s="24"/>
      <c r="O33" s="24"/>
      <c r="P33" s="24"/>
      <c r="Q33" s="24"/>
      <c r="R33" s="26"/>
      <c r="S33" s="26"/>
      <c r="T33" s="26"/>
      <c r="U33" s="24"/>
      <c r="V33" s="24"/>
      <c r="W33" s="24"/>
      <c r="X33" s="24"/>
      <c r="Y33" s="24"/>
      <c r="Z33" s="24"/>
      <c r="AA33" s="24"/>
    </row>
    <row r="34" spans="1:27" ht="30" customHeight="1" x14ac:dyDescent="0.25">
      <c r="A34" s="39">
        <v>31</v>
      </c>
      <c r="B34" s="39">
        <v>31</v>
      </c>
      <c r="C34" s="37" t="s">
        <v>149</v>
      </c>
      <c r="D34" s="36" t="s">
        <v>150</v>
      </c>
      <c r="E34" s="43" t="s">
        <v>151</v>
      </c>
      <c r="F34" s="45" t="s">
        <v>23</v>
      </c>
      <c r="G34" s="39" t="s">
        <v>152</v>
      </c>
      <c r="H34" s="39" t="s">
        <v>64</v>
      </c>
      <c r="I34" s="39">
        <v>44905212</v>
      </c>
      <c r="J34" s="38">
        <v>630</v>
      </c>
      <c r="K34" s="29">
        <f>2</f>
        <v>2</v>
      </c>
      <c r="L34" s="28">
        <f t="shared" si="0"/>
        <v>2</v>
      </c>
      <c r="M34" s="27" t="str">
        <f t="shared" si="1"/>
        <v>OK</v>
      </c>
      <c r="N34" s="24"/>
      <c r="O34" s="24"/>
      <c r="P34" s="24"/>
      <c r="Q34" s="24"/>
      <c r="R34" s="26"/>
      <c r="S34" s="26"/>
      <c r="T34" s="26"/>
      <c r="U34" s="24"/>
      <c r="V34" s="24"/>
      <c r="W34" s="24"/>
      <c r="X34" s="24"/>
      <c r="Y34" s="24"/>
      <c r="Z34" s="24"/>
      <c r="AA34" s="24"/>
    </row>
    <row r="35" spans="1:27" ht="30" customHeight="1" x14ac:dyDescent="0.25">
      <c r="A35" s="46">
        <v>32</v>
      </c>
      <c r="B35" s="46">
        <v>32</v>
      </c>
      <c r="C35" s="47" t="s">
        <v>149</v>
      </c>
      <c r="D35" s="48" t="s">
        <v>153</v>
      </c>
      <c r="E35" s="50" t="s">
        <v>154</v>
      </c>
      <c r="F35" s="52" t="s">
        <v>23</v>
      </c>
      <c r="G35" s="46" t="s">
        <v>152</v>
      </c>
      <c r="H35" s="46" t="s">
        <v>64</v>
      </c>
      <c r="I35" s="46">
        <v>44905212</v>
      </c>
      <c r="J35" s="49">
        <v>1550</v>
      </c>
      <c r="K35" s="29">
        <f>2</f>
        <v>2</v>
      </c>
      <c r="L35" s="28">
        <f t="shared" si="0"/>
        <v>2</v>
      </c>
      <c r="M35" s="27" t="str">
        <f t="shared" si="1"/>
        <v>OK</v>
      </c>
      <c r="N35" s="24"/>
      <c r="O35" s="24"/>
      <c r="P35" s="24"/>
      <c r="Q35" s="24"/>
      <c r="R35" s="26"/>
      <c r="S35" s="26"/>
      <c r="T35" s="26"/>
      <c r="U35" s="24"/>
      <c r="V35" s="24"/>
      <c r="W35" s="24"/>
      <c r="X35" s="24"/>
      <c r="Y35" s="24"/>
      <c r="Z35" s="24"/>
      <c r="AA35" s="24"/>
    </row>
    <row r="36" spans="1:27" ht="30" customHeight="1" x14ac:dyDescent="0.25">
      <c r="A36" s="39">
        <v>33</v>
      </c>
      <c r="B36" s="39">
        <v>33</v>
      </c>
      <c r="C36" s="37" t="s">
        <v>155</v>
      </c>
      <c r="D36" s="36" t="s">
        <v>156</v>
      </c>
      <c r="E36" s="43" t="s">
        <v>157</v>
      </c>
      <c r="F36" s="45" t="s">
        <v>23</v>
      </c>
      <c r="G36" s="39" t="s">
        <v>152</v>
      </c>
      <c r="H36" s="39" t="s">
        <v>64</v>
      </c>
      <c r="I36" s="39">
        <v>44905212</v>
      </c>
      <c r="J36" s="38">
        <v>930</v>
      </c>
      <c r="K36" s="29">
        <f>1</f>
        <v>1</v>
      </c>
      <c r="L36" s="28">
        <f t="shared" si="0"/>
        <v>1</v>
      </c>
      <c r="M36" s="27" t="str">
        <f t="shared" si="1"/>
        <v>OK</v>
      </c>
      <c r="N36" s="24"/>
      <c r="O36" s="24"/>
      <c r="P36" s="24"/>
      <c r="Q36" s="24"/>
      <c r="R36" s="26"/>
      <c r="S36" s="26"/>
      <c r="T36" s="26"/>
      <c r="U36" s="24"/>
      <c r="V36" s="24"/>
      <c r="W36" s="24"/>
      <c r="X36" s="24"/>
      <c r="Y36" s="24"/>
      <c r="Z36" s="24"/>
      <c r="AA36" s="24"/>
    </row>
    <row r="37" spans="1:27" ht="30" customHeight="1" x14ac:dyDescent="0.25">
      <c r="A37" s="46">
        <v>34</v>
      </c>
      <c r="B37" s="46">
        <v>34</v>
      </c>
      <c r="C37" s="47" t="s">
        <v>155</v>
      </c>
      <c r="D37" s="48" t="s">
        <v>158</v>
      </c>
      <c r="E37" s="50" t="s">
        <v>159</v>
      </c>
      <c r="F37" s="52" t="s">
        <v>23</v>
      </c>
      <c r="G37" s="46" t="s">
        <v>152</v>
      </c>
      <c r="H37" s="46" t="s">
        <v>64</v>
      </c>
      <c r="I37" s="46">
        <v>44905212</v>
      </c>
      <c r="J37" s="49">
        <v>2560</v>
      </c>
      <c r="K37" s="29">
        <f>1</f>
        <v>1</v>
      </c>
      <c r="L37" s="28">
        <f t="shared" si="0"/>
        <v>1</v>
      </c>
      <c r="M37" s="27" t="str">
        <f t="shared" si="1"/>
        <v>OK</v>
      </c>
      <c r="N37" s="24"/>
      <c r="O37" s="24"/>
      <c r="P37" s="24"/>
      <c r="Q37" s="24"/>
      <c r="R37" s="26"/>
      <c r="S37" s="26"/>
      <c r="T37" s="26"/>
      <c r="U37" s="24"/>
      <c r="V37" s="24"/>
      <c r="W37" s="24"/>
      <c r="X37" s="24"/>
      <c r="Y37" s="24"/>
      <c r="Z37" s="24"/>
      <c r="AA37" s="24"/>
    </row>
    <row r="38" spans="1:27" ht="30" customHeight="1" x14ac:dyDescent="0.25">
      <c r="A38" s="68" t="s">
        <v>160</v>
      </c>
      <c r="B38" s="39">
        <v>35</v>
      </c>
      <c r="C38" s="65" t="s">
        <v>36</v>
      </c>
      <c r="D38" s="36" t="s">
        <v>30</v>
      </c>
      <c r="E38" s="43" t="s">
        <v>9</v>
      </c>
      <c r="F38" s="44" t="s">
        <v>31</v>
      </c>
      <c r="G38" s="39" t="s">
        <v>32</v>
      </c>
      <c r="H38" s="39" t="s">
        <v>9</v>
      </c>
      <c r="I38" s="39" t="s">
        <v>10</v>
      </c>
      <c r="J38" s="38">
        <v>150.13999999999999</v>
      </c>
      <c r="K38" s="29">
        <f>0</f>
        <v>0</v>
      </c>
      <c r="L38" s="28">
        <f t="shared" si="0"/>
        <v>0</v>
      </c>
      <c r="M38" s="27" t="str">
        <f t="shared" si="1"/>
        <v>OK</v>
      </c>
      <c r="N38" s="24"/>
      <c r="O38" s="24"/>
      <c r="P38" s="24"/>
      <c r="Q38" s="24"/>
      <c r="R38" s="26"/>
      <c r="S38" s="26"/>
      <c r="T38" s="26"/>
      <c r="U38" s="24"/>
      <c r="V38" s="24"/>
      <c r="W38" s="24"/>
      <c r="X38" s="24"/>
      <c r="Y38" s="24"/>
      <c r="Z38" s="24"/>
      <c r="AA38" s="24"/>
    </row>
    <row r="39" spans="1:27" ht="30" customHeight="1" x14ac:dyDescent="0.25">
      <c r="A39" s="69"/>
      <c r="B39" s="39">
        <v>36</v>
      </c>
      <c r="C39" s="66"/>
      <c r="D39" s="36" t="s">
        <v>8</v>
      </c>
      <c r="E39" s="43" t="s">
        <v>9</v>
      </c>
      <c r="F39" s="45" t="s">
        <v>31</v>
      </c>
      <c r="G39" s="39" t="s">
        <v>32</v>
      </c>
      <c r="H39" s="39" t="s">
        <v>9</v>
      </c>
      <c r="I39" s="39" t="s">
        <v>10</v>
      </c>
      <c r="J39" s="38">
        <v>1076</v>
      </c>
      <c r="K39" s="29">
        <f>0</f>
        <v>0</v>
      </c>
      <c r="L39" s="28">
        <f t="shared" si="0"/>
        <v>0</v>
      </c>
      <c r="M39" s="27" t="str">
        <f t="shared" si="1"/>
        <v>OK</v>
      </c>
      <c r="N39" s="24"/>
      <c r="O39" s="24"/>
      <c r="P39" s="24"/>
      <c r="Q39" s="24"/>
      <c r="R39" s="26"/>
      <c r="S39" s="26"/>
      <c r="T39" s="26"/>
      <c r="U39" s="24"/>
      <c r="V39" s="24"/>
      <c r="W39" s="24"/>
      <c r="X39" s="24"/>
      <c r="Y39" s="24"/>
      <c r="Z39" s="24"/>
      <c r="AA39" s="24"/>
    </row>
    <row r="40" spans="1:27" ht="30" customHeight="1" x14ac:dyDescent="0.25">
      <c r="A40" s="69"/>
      <c r="B40" s="39">
        <v>37</v>
      </c>
      <c r="C40" s="66"/>
      <c r="D40" s="36" t="s">
        <v>161</v>
      </c>
      <c r="E40" s="43" t="s">
        <v>9</v>
      </c>
      <c r="F40" s="45" t="s">
        <v>31</v>
      </c>
      <c r="G40" s="39" t="s">
        <v>32</v>
      </c>
      <c r="H40" s="39" t="s">
        <v>37</v>
      </c>
      <c r="I40" s="39" t="s">
        <v>10</v>
      </c>
      <c r="J40" s="38">
        <v>75</v>
      </c>
      <c r="K40" s="29">
        <f>0</f>
        <v>0</v>
      </c>
      <c r="L40" s="28">
        <f t="shared" si="0"/>
        <v>0</v>
      </c>
      <c r="M40" s="27" t="str">
        <f t="shared" si="1"/>
        <v>OK</v>
      </c>
      <c r="N40" s="24"/>
      <c r="O40" s="24"/>
      <c r="P40" s="24"/>
      <c r="Q40" s="24"/>
      <c r="R40" s="26"/>
      <c r="S40" s="26"/>
      <c r="T40" s="26"/>
      <c r="U40" s="24"/>
      <c r="V40" s="24"/>
      <c r="W40" s="24"/>
      <c r="X40" s="24"/>
      <c r="Y40" s="24"/>
      <c r="Z40" s="24"/>
      <c r="AA40" s="24"/>
    </row>
    <row r="41" spans="1:27" ht="30" customHeight="1" x14ac:dyDescent="0.25">
      <c r="A41" s="69"/>
      <c r="B41" s="39">
        <v>38</v>
      </c>
      <c r="C41" s="66"/>
      <c r="D41" s="36" t="s">
        <v>12</v>
      </c>
      <c r="E41" s="43" t="s">
        <v>9</v>
      </c>
      <c r="F41" s="45" t="s">
        <v>31</v>
      </c>
      <c r="G41" s="39" t="s">
        <v>32</v>
      </c>
      <c r="H41" s="39" t="s">
        <v>9</v>
      </c>
      <c r="I41" s="39" t="s">
        <v>10</v>
      </c>
      <c r="J41" s="38">
        <v>1400</v>
      </c>
      <c r="K41" s="29">
        <f>0</f>
        <v>0</v>
      </c>
      <c r="L41" s="28">
        <f t="shared" si="0"/>
        <v>0</v>
      </c>
      <c r="M41" s="27" t="str">
        <f t="shared" si="1"/>
        <v>OK</v>
      </c>
      <c r="N41" s="24"/>
      <c r="O41" s="24"/>
      <c r="P41" s="24"/>
      <c r="Q41" s="24"/>
      <c r="R41" s="26"/>
      <c r="S41" s="26"/>
      <c r="T41" s="26"/>
      <c r="U41" s="24"/>
      <c r="V41" s="24"/>
      <c r="W41" s="24"/>
      <c r="X41" s="24"/>
      <c r="Y41" s="24"/>
      <c r="Z41" s="24"/>
      <c r="AA41" s="24"/>
    </row>
    <row r="42" spans="1:27" ht="30" customHeight="1" x14ac:dyDescent="0.25">
      <c r="A42" s="69"/>
      <c r="B42" s="39">
        <v>39</v>
      </c>
      <c r="C42" s="66"/>
      <c r="D42" s="36" t="s">
        <v>13</v>
      </c>
      <c r="E42" s="43" t="s">
        <v>9</v>
      </c>
      <c r="F42" s="45" t="s">
        <v>31</v>
      </c>
      <c r="G42" s="39" t="s">
        <v>32</v>
      </c>
      <c r="H42" s="39" t="s">
        <v>37</v>
      </c>
      <c r="I42" s="39" t="s">
        <v>10</v>
      </c>
      <c r="J42" s="38">
        <v>75.5</v>
      </c>
      <c r="K42" s="29">
        <f>0</f>
        <v>0</v>
      </c>
      <c r="L42" s="28">
        <f t="shared" si="0"/>
        <v>0</v>
      </c>
      <c r="M42" s="27" t="str">
        <f t="shared" si="1"/>
        <v>OK</v>
      </c>
      <c r="N42" s="24"/>
      <c r="O42" s="24"/>
      <c r="P42" s="24"/>
      <c r="Q42" s="24"/>
      <c r="R42" s="26"/>
      <c r="S42" s="26"/>
      <c r="T42" s="26"/>
      <c r="U42" s="24"/>
      <c r="V42" s="24"/>
      <c r="W42" s="24"/>
      <c r="X42" s="24"/>
      <c r="Y42" s="24"/>
      <c r="Z42" s="24"/>
      <c r="AA42" s="24"/>
    </row>
    <row r="43" spans="1:27" ht="30" customHeight="1" x14ac:dyDescent="0.25">
      <c r="A43" s="69"/>
      <c r="B43" s="39">
        <v>40</v>
      </c>
      <c r="C43" s="66"/>
      <c r="D43" s="36" t="s">
        <v>11</v>
      </c>
      <c r="E43" s="43" t="s">
        <v>9</v>
      </c>
      <c r="F43" s="45" t="s">
        <v>31</v>
      </c>
      <c r="G43" s="39" t="s">
        <v>32</v>
      </c>
      <c r="H43" s="39" t="s">
        <v>9</v>
      </c>
      <c r="I43" s="39" t="s">
        <v>10</v>
      </c>
      <c r="J43" s="38">
        <v>1600</v>
      </c>
      <c r="K43" s="29">
        <f>0</f>
        <v>0</v>
      </c>
      <c r="L43" s="28">
        <f t="shared" si="0"/>
        <v>0</v>
      </c>
      <c r="M43" s="27" t="str">
        <f t="shared" si="1"/>
        <v>OK</v>
      </c>
      <c r="N43" s="24"/>
      <c r="O43" s="24"/>
      <c r="P43" s="24"/>
      <c r="Q43" s="24"/>
      <c r="R43" s="26"/>
      <c r="S43" s="26"/>
      <c r="T43" s="26"/>
      <c r="U43" s="24"/>
      <c r="V43" s="24"/>
      <c r="W43" s="24"/>
      <c r="X43" s="24"/>
      <c r="Y43" s="24"/>
      <c r="Z43" s="24"/>
      <c r="AA43" s="24"/>
    </row>
    <row r="44" spans="1:27" ht="30" customHeight="1" x14ac:dyDescent="0.25">
      <c r="A44" s="69"/>
      <c r="B44" s="39">
        <v>41</v>
      </c>
      <c r="C44" s="66"/>
      <c r="D44" s="36" t="s">
        <v>14</v>
      </c>
      <c r="E44" s="43" t="s">
        <v>9</v>
      </c>
      <c r="F44" s="45" t="s">
        <v>31</v>
      </c>
      <c r="G44" s="39" t="s">
        <v>32</v>
      </c>
      <c r="H44" s="39" t="s">
        <v>37</v>
      </c>
      <c r="I44" s="39" t="s">
        <v>10</v>
      </c>
      <c r="J44" s="38">
        <v>75</v>
      </c>
      <c r="K44" s="29">
        <f>0</f>
        <v>0</v>
      </c>
      <c r="L44" s="28">
        <f t="shared" si="0"/>
        <v>0</v>
      </c>
      <c r="M44" s="27" t="str">
        <f t="shared" si="1"/>
        <v>OK</v>
      </c>
      <c r="N44" s="24"/>
      <c r="O44" s="24"/>
      <c r="P44" s="24"/>
      <c r="Q44" s="24"/>
      <c r="R44" s="26"/>
      <c r="S44" s="26"/>
      <c r="T44" s="26"/>
      <c r="U44" s="24"/>
      <c r="V44" s="24"/>
      <c r="W44" s="24"/>
      <c r="X44" s="24"/>
      <c r="Y44" s="24"/>
      <c r="Z44" s="24"/>
      <c r="AA44" s="24"/>
    </row>
    <row r="45" spans="1:27" ht="30" customHeight="1" x14ac:dyDescent="0.25">
      <c r="A45" s="69"/>
      <c r="B45" s="39">
        <v>42</v>
      </c>
      <c r="C45" s="66"/>
      <c r="D45" s="36" t="s">
        <v>162</v>
      </c>
      <c r="E45" s="43" t="s">
        <v>9</v>
      </c>
      <c r="F45" s="45" t="s">
        <v>31</v>
      </c>
      <c r="G45" s="39" t="s">
        <v>32</v>
      </c>
      <c r="H45" s="39" t="s">
        <v>9</v>
      </c>
      <c r="I45" s="39" t="s">
        <v>10</v>
      </c>
      <c r="J45" s="38">
        <v>350</v>
      </c>
      <c r="K45" s="29">
        <f>0</f>
        <v>0</v>
      </c>
      <c r="L45" s="28">
        <f t="shared" si="0"/>
        <v>0</v>
      </c>
      <c r="M45" s="27" t="str">
        <f t="shared" si="1"/>
        <v>OK</v>
      </c>
      <c r="N45" s="24"/>
      <c r="O45" s="24"/>
      <c r="P45" s="24"/>
      <c r="Q45" s="24"/>
      <c r="R45" s="26"/>
      <c r="S45" s="26"/>
      <c r="T45" s="26"/>
      <c r="U45" s="24"/>
      <c r="V45" s="24"/>
      <c r="W45" s="24"/>
      <c r="X45" s="24"/>
      <c r="Y45" s="24"/>
      <c r="Z45" s="24"/>
      <c r="AA45" s="24"/>
    </row>
    <row r="46" spans="1:27" ht="30" customHeight="1" x14ac:dyDescent="0.25">
      <c r="A46" s="69"/>
      <c r="B46" s="39">
        <v>43</v>
      </c>
      <c r="C46" s="66"/>
      <c r="D46" s="36" t="s">
        <v>33</v>
      </c>
      <c r="E46" s="43" t="s">
        <v>9</v>
      </c>
      <c r="F46" s="45" t="s">
        <v>31</v>
      </c>
      <c r="G46" s="39" t="s">
        <v>32</v>
      </c>
      <c r="H46" s="39" t="s">
        <v>9</v>
      </c>
      <c r="I46" s="39" t="s">
        <v>10</v>
      </c>
      <c r="J46" s="38">
        <v>100.25</v>
      </c>
      <c r="K46" s="29">
        <f>0</f>
        <v>0</v>
      </c>
      <c r="L46" s="28">
        <f t="shared" si="0"/>
        <v>0</v>
      </c>
      <c r="M46" s="27" t="str">
        <f t="shared" si="1"/>
        <v>OK</v>
      </c>
      <c r="N46" s="24"/>
      <c r="O46" s="24"/>
      <c r="P46" s="24"/>
      <c r="Q46" s="24"/>
      <c r="R46" s="26"/>
      <c r="S46" s="26"/>
      <c r="T46" s="26"/>
      <c r="U46" s="24"/>
      <c r="V46" s="24"/>
      <c r="W46" s="24"/>
      <c r="X46" s="24"/>
      <c r="Y46" s="24"/>
      <c r="Z46" s="24"/>
      <c r="AA46" s="24"/>
    </row>
    <row r="47" spans="1:27" ht="30" customHeight="1" x14ac:dyDescent="0.25">
      <c r="A47" s="69"/>
      <c r="B47" s="39">
        <v>44</v>
      </c>
      <c r="C47" s="66"/>
      <c r="D47" s="36" t="s">
        <v>163</v>
      </c>
      <c r="E47" s="43" t="s">
        <v>9</v>
      </c>
      <c r="F47" s="44" t="s">
        <v>31</v>
      </c>
      <c r="G47" s="39" t="s">
        <v>164</v>
      </c>
      <c r="H47" s="39" t="s">
        <v>9</v>
      </c>
      <c r="I47" s="39" t="s">
        <v>10</v>
      </c>
      <c r="J47" s="38">
        <v>1424</v>
      </c>
      <c r="K47" s="29">
        <f>0</f>
        <v>0</v>
      </c>
      <c r="L47" s="28">
        <f t="shared" si="0"/>
        <v>0</v>
      </c>
      <c r="M47" s="27" t="str">
        <f t="shared" si="1"/>
        <v>OK</v>
      </c>
      <c r="N47" s="24"/>
      <c r="O47" s="24"/>
      <c r="P47" s="24"/>
      <c r="Q47" s="24"/>
      <c r="R47" s="26"/>
      <c r="S47" s="26"/>
      <c r="T47" s="26"/>
      <c r="U47" s="24"/>
      <c r="V47" s="24"/>
      <c r="W47" s="24"/>
      <c r="X47" s="24"/>
      <c r="Y47" s="24"/>
      <c r="Z47" s="24"/>
      <c r="AA47" s="24"/>
    </row>
    <row r="48" spans="1:27" ht="30" customHeight="1" x14ac:dyDescent="0.25">
      <c r="A48" s="70"/>
      <c r="B48" s="39">
        <v>45</v>
      </c>
      <c r="C48" s="67"/>
      <c r="D48" s="36" t="s">
        <v>165</v>
      </c>
      <c r="E48" s="43" t="s">
        <v>9</v>
      </c>
      <c r="F48" s="45" t="s">
        <v>31</v>
      </c>
      <c r="G48" s="39" t="s">
        <v>32</v>
      </c>
      <c r="H48" s="39" t="s">
        <v>9</v>
      </c>
      <c r="I48" s="39" t="s">
        <v>10</v>
      </c>
      <c r="J48" s="38">
        <v>2503.0100000000002</v>
      </c>
      <c r="K48" s="29">
        <f>0</f>
        <v>0</v>
      </c>
      <c r="L48" s="28">
        <f t="shared" si="0"/>
        <v>0</v>
      </c>
      <c r="M48" s="27" t="str">
        <f t="shared" si="1"/>
        <v>OK</v>
      </c>
      <c r="N48" s="24"/>
      <c r="O48" s="24"/>
      <c r="P48" s="24"/>
      <c r="Q48" s="24"/>
      <c r="R48" s="26"/>
      <c r="S48" s="26"/>
      <c r="T48" s="26"/>
      <c r="U48" s="24"/>
      <c r="V48" s="24"/>
      <c r="W48" s="24"/>
      <c r="X48" s="24"/>
      <c r="Y48" s="24"/>
      <c r="Z48" s="24"/>
      <c r="AA48" s="24"/>
    </row>
    <row r="49" spans="1:27" ht="30" customHeight="1" x14ac:dyDescent="0.25">
      <c r="A49" s="78" t="s">
        <v>166</v>
      </c>
      <c r="B49" s="46">
        <v>46</v>
      </c>
      <c r="C49" s="75" t="s">
        <v>36</v>
      </c>
      <c r="D49" s="48" t="s">
        <v>30</v>
      </c>
      <c r="E49" s="50" t="s">
        <v>9</v>
      </c>
      <c r="F49" s="52" t="s">
        <v>31</v>
      </c>
      <c r="G49" s="46" t="s">
        <v>32</v>
      </c>
      <c r="H49" s="46" t="s">
        <v>9</v>
      </c>
      <c r="I49" s="46" t="s">
        <v>10</v>
      </c>
      <c r="J49" s="49">
        <v>80</v>
      </c>
      <c r="K49" s="29">
        <f>0</f>
        <v>0</v>
      </c>
      <c r="L49" s="28">
        <f t="shared" si="0"/>
        <v>0</v>
      </c>
      <c r="M49" s="27" t="str">
        <f t="shared" si="1"/>
        <v>OK</v>
      </c>
      <c r="N49" s="24"/>
      <c r="O49" s="24"/>
      <c r="P49" s="24"/>
      <c r="Q49" s="24"/>
      <c r="R49" s="26"/>
      <c r="S49" s="26"/>
      <c r="T49" s="26"/>
      <c r="U49" s="24"/>
      <c r="V49" s="24"/>
      <c r="W49" s="24"/>
      <c r="X49" s="24"/>
      <c r="Y49" s="24"/>
      <c r="Z49" s="24"/>
      <c r="AA49" s="24"/>
    </row>
    <row r="50" spans="1:27" ht="30" customHeight="1" x14ac:dyDescent="0.25">
      <c r="A50" s="79"/>
      <c r="B50" s="46">
        <v>47</v>
      </c>
      <c r="C50" s="76"/>
      <c r="D50" s="48" t="s">
        <v>8</v>
      </c>
      <c r="E50" s="50" t="s">
        <v>9</v>
      </c>
      <c r="F50" s="52" t="s">
        <v>31</v>
      </c>
      <c r="G50" s="46" t="s">
        <v>32</v>
      </c>
      <c r="H50" s="46" t="s">
        <v>9</v>
      </c>
      <c r="I50" s="46" t="s">
        <v>10</v>
      </c>
      <c r="J50" s="49">
        <v>550</v>
      </c>
      <c r="K50" s="29">
        <f>0</f>
        <v>0</v>
      </c>
      <c r="L50" s="28">
        <f t="shared" si="0"/>
        <v>0</v>
      </c>
      <c r="M50" s="27" t="str">
        <f t="shared" si="1"/>
        <v>OK</v>
      </c>
      <c r="N50" s="24"/>
      <c r="O50" s="24"/>
      <c r="P50" s="24"/>
      <c r="Q50" s="24"/>
      <c r="R50" s="26"/>
      <c r="S50" s="26"/>
      <c r="T50" s="26"/>
      <c r="U50" s="24"/>
      <c r="V50" s="24"/>
      <c r="W50" s="24"/>
      <c r="X50" s="24"/>
      <c r="Y50" s="24"/>
      <c r="Z50" s="24"/>
      <c r="AA50" s="24"/>
    </row>
    <row r="51" spans="1:27" ht="30" customHeight="1" x14ac:dyDescent="0.25">
      <c r="A51" s="79"/>
      <c r="B51" s="46">
        <v>48</v>
      </c>
      <c r="C51" s="76"/>
      <c r="D51" s="48" t="s">
        <v>11</v>
      </c>
      <c r="E51" s="50" t="s">
        <v>9</v>
      </c>
      <c r="F51" s="52" t="s">
        <v>31</v>
      </c>
      <c r="G51" s="46" t="s">
        <v>32</v>
      </c>
      <c r="H51" s="46" t="s">
        <v>9</v>
      </c>
      <c r="I51" s="46" t="s">
        <v>10</v>
      </c>
      <c r="J51" s="49">
        <v>850</v>
      </c>
      <c r="K51" s="29">
        <f>0</f>
        <v>0</v>
      </c>
      <c r="L51" s="28">
        <f t="shared" si="0"/>
        <v>0</v>
      </c>
      <c r="M51" s="27" t="str">
        <f t="shared" si="1"/>
        <v>OK</v>
      </c>
      <c r="N51" s="24"/>
      <c r="O51" s="24"/>
      <c r="P51" s="24"/>
      <c r="Q51" s="24"/>
      <c r="R51" s="26"/>
      <c r="S51" s="26"/>
      <c r="T51" s="26"/>
      <c r="U51" s="24"/>
      <c r="V51" s="24"/>
      <c r="W51" s="24"/>
      <c r="X51" s="24"/>
      <c r="Y51" s="24"/>
      <c r="Z51" s="24"/>
      <c r="AA51" s="24"/>
    </row>
    <row r="52" spans="1:27" ht="30" customHeight="1" x14ac:dyDescent="0.25">
      <c r="A52" s="79"/>
      <c r="B52" s="46">
        <v>49</v>
      </c>
      <c r="C52" s="76"/>
      <c r="D52" s="48" t="s">
        <v>12</v>
      </c>
      <c r="E52" s="50" t="s">
        <v>9</v>
      </c>
      <c r="F52" s="52" t="s">
        <v>31</v>
      </c>
      <c r="G52" s="46" t="s">
        <v>32</v>
      </c>
      <c r="H52" s="46" t="s">
        <v>9</v>
      </c>
      <c r="I52" s="46" t="s">
        <v>10</v>
      </c>
      <c r="J52" s="49">
        <v>800</v>
      </c>
      <c r="K52" s="29">
        <f>0</f>
        <v>0</v>
      </c>
      <c r="L52" s="28">
        <f t="shared" si="0"/>
        <v>0</v>
      </c>
      <c r="M52" s="27" t="str">
        <f t="shared" si="1"/>
        <v>OK</v>
      </c>
      <c r="N52" s="24"/>
      <c r="O52" s="24"/>
      <c r="P52" s="24"/>
      <c r="Q52" s="24"/>
      <c r="R52" s="26"/>
      <c r="S52" s="26"/>
      <c r="T52" s="26"/>
      <c r="U52" s="24"/>
      <c r="V52" s="24"/>
      <c r="W52" s="24"/>
      <c r="X52" s="24"/>
      <c r="Y52" s="24"/>
      <c r="Z52" s="24"/>
      <c r="AA52" s="24"/>
    </row>
    <row r="53" spans="1:27" ht="30" customHeight="1" x14ac:dyDescent="0.25">
      <c r="A53" s="79"/>
      <c r="B53" s="46">
        <v>50</v>
      </c>
      <c r="C53" s="76"/>
      <c r="D53" s="48" t="s">
        <v>13</v>
      </c>
      <c r="E53" s="50" t="s">
        <v>9</v>
      </c>
      <c r="F53" s="52" t="s">
        <v>31</v>
      </c>
      <c r="G53" s="46" t="s">
        <v>32</v>
      </c>
      <c r="H53" s="46" t="s">
        <v>37</v>
      </c>
      <c r="I53" s="46" t="s">
        <v>10</v>
      </c>
      <c r="J53" s="49">
        <v>50</v>
      </c>
      <c r="K53" s="29">
        <f>0</f>
        <v>0</v>
      </c>
      <c r="L53" s="28">
        <f t="shared" si="0"/>
        <v>0</v>
      </c>
      <c r="M53" s="27" t="str">
        <f t="shared" si="1"/>
        <v>OK</v>
      </c>
      <c r="N53" s="24"/>
      <c r="O53" s="24"/>
      <c r="P53" s="24"/>
      <c r="Q53" s="24"/>
      <c r="R53" s="26"/>
      <c r="S53" s="26"/>
      <c r="T53" s="26"/>
      <c r="U53" s="24"/>
      <c r="V53" s="24"/>
      <c r="W53" s="24"/>
      <c r="X53" s="24"/>
      <c r="Y53" s="24"/>
      <c r="Z53" s="24"/>
      <c r="AA53" s="24"/>
    </row>
    <row r="54" spans="1:27" ht="30" customHeight="1" x14ac:dyDescent="0.25">
      <c r="A54" s="79"/>
      <c r="B54" s="46">
        <v>51</v>
      </c>
      <c r="C54" s="76"/>
      <c r="D54" s="48" t="s">
        <v>161</v>
      </c>
      <c r="E54" s="50" t="s">
        <v>9</v>
      </c>
      <c r="F54" s="52" t="s">
        <v>31</v>
      </c>
      <c r="G54" s="46" t="s">
        <v>32</v>
      </c>
      <c r="H54" s="46" t="s">
        <v>37</v>
      </c>
      <c r="I54" s="46" t="s">
        <v>10</v>
      </c>
      <c r="J54" s="49">
        <v>50</v>
      </c>
      <c r="K54" s="29">
        <f>0</f>
        <v>0</v>
      </c>
      <c r="L54" s="28">
        <f t="shared" si="0"/>
        <v>0</v>
      </c>
      <c r="M54" s="27" t="str">
        <f t="shared" si="1"/>
        <v>OK</v>
      </c>
      <c r="N54" s="24"/>
      <c r="O54" s="24"/>
      <c r="P54" s="24"/>
      <c r="Q54" s="24"/>
      <c r="R54" s="26"/>
      <c r="S54" s="26"/>
      <c r="T54" s="26"/>
      <c r="U54" s="24"/>
      <c r="V54" s="24"/>
      <c r="W54" s="24"/>
      <c r="X54" s="24"/>
      <c r="Y54" s="24"/>
      <c r="Z54" s="24"/>
      <c r="AA54" s="24"/>
    </row>
    <row r="55" spans="1:27" ht="30" customHeight="1" x14ac:dyDescent="0.25">
      <c r="A55" s="79"/>
      <c r="B55" s="46">
        <v>52</v>
      </c>
      <c r="C55" s="76"/>
      <c r="D55" s="48" t="s">
        <v>14</v>
      </c>
      <c r="E55" s="50" t="s">
        <v>9</v>
      </c>
      <c r="F55" s="52" t="s">
        <v>31</v>
      </c>
      <c r="G55" s="46" t="s">
        <v>32</v>
      </c>
      <c r="H55" s="46" t="s">
        <v>37</v>
      </c>
      <c r="I55" s="46" t="s">
        <v>10</v>
      </c>
      <c r="J55" s="49">
        <v>50</v>
      </c>
      <c r="K55" s="29">
        <f>0</f>
        <v>0</v>
      </c>
      <c r="L55" s="28">
        <f t="shared" si="0"/>
        <v>0</v>
      </c>
      <c r="M55" s="27" t="str">
        <f t="shared" si="1"/>
        <v>OK</v>
      </c>
      <c r="N55" s="24"/>
      <c r="O55" s="24"/>
      <c r="P55" s="24"/>
      <c r="Q55" s="24"/>
      <c r="R55" s="26"/>
      <c r="S55" s="26"/>
      <c r="T55" s="26"/>
      <c r="U55" s="24"/>
      <c r="V55" s="24"/>
      <c r="W55" s="24"/>
      <c r="X55" s="24"/>
      <c r="Y55" s="24"/>
      <c r="Z55" s="24"/>
      <c r="AA55" s="24"/>
    </row>
    <row r="56" spans="1:27" ht="30" customHeight="1" x14ac:dyDescent="0.25">
      <c r="A56" s="79"/>
      <c r="B56" s="46">
        <v>53</v>
      </c>
      <c r="C56" s="76"/>
      <c r="D56" s="48" t="s">
        <v>162</v>
      </c>
      <c r="E56" s="50" t="s">
        <v>9</v>
      </c>
      <c r="F56" s="52" t="s">
        <v>31</v>
      </c>
      <c r="G56" s="46" t="s">
        <v>32</v>
      </c>
      <c r="H56" s="46" t="s">
        <v>9</v>
      </c>
      <c r="I56" s="46" t="s">
        <v>10</v>
      </c>
      <c r="J56" s="49">
        <v>50</v>
      </c>
      <c r="K56" s="29">
        <f>0</f>
        <v>0</v>
      </c>
      <c r="L56" s="28">
        <f t="shared" si="0"/>
        <v>0</v>
      </c>
      <c r="M56" s="27" t="str">
        <f t="shared" si="1"/>
        <v>OK</v>
      </c>
      <c r="N56" s="24"/>
      <c r="O56" s="24"/>
      <c r="P56" s="24"/>
      <c r="Q56" s="24"/>
      <c r="R56" s="26"/>
      <c r="S56" s="26"/>
      <c r="T56" s="26"/>
      <c r="U56" s="24"/>
      <c r="V56" s="24"/>
      <c r="W56" s="24"/>
      <c r="X56" s="24"/>
      <c r="Y56" s="24"/>
      <c r="Z56" s="24"/>
      <c r="AA56" s="24"/>
    </row>
    <row r="57" spans="1:27" ht="30" customHeight="1" x14ac:dyDescent="0.25">
      <c r="A57" s="79"/>
      <c r="B57" s="46">
        <v>54</v>
      </c>
      <c r="C57" s="76"/>
      <c r="D57" s="48" t="s">
        <v>33</v>
      </c>
      <c r="E57" s="50" t="s">
        <v>9</v>
      </c>
      <c r="F57" s="52" t="s">
        <v>31</v>
      </c>
      <c r="G57" s="46" t="s">
        <v>32</v>
      </c>
      <c r="H57" s="46" t="s">
        <v>9</v>
      </c>
      <c r="I57" s="46" t="s">
        <v>10</v>
      </c>
      <c r="J57" s="49">
        <v>80</v>
      </c>
      <c r="K57" s="29">
        <f>0</f>
        <v>0</v>
      </c>
      <c r="L57" s="28">
        <f t="shared" si="0"/>
        <v>0</v>
      </c>
      <c r="M57" s="27" t="str">
        <f t="shared" si="1"/>
        <v>OK</v>
      </c>
      <c r="N57" s="24"/>
      <c r="O57" s="24"/>
      <c r="P57" s="24"/>
      <c r="Q57" s="24"/>
      <c r="R57" s="26"/>
      <c r="S57" s="26"/>
      <c r="T57" s="26"/>
      <c r="U57" s="24"/>
      <c r="V57" s="24"/>
      <c r="W57" s="24"/>
      <c r="X57" s="24"/>
      <c r="Y57" s="24"/>
      <c r="Z57" s="24"/>
      <c r="AA57" s="24"/>
    </row>
    <row r="58" spans="1:27" ht="30" customHeight="1" x14ac:dyDescent="0.25">
      <c r="A58" s="79"/>
      <c r="B58" s="46">
        <v>55</v>
      </c>
      <c r="C58" s="76"/>
      <c r="D58" s="48" t="s">
        <v>167</v>
      </c>
      <c r="E58" s="50" t="s">
        <v>9</v>
      </c>
      <c r="F58" s="52" t="s">
        <v>31</v>
      </c>
      <c r="G58" s="46" t="s">
        <v>164</v>
      </c>
      <c r="H58" s="46" t="s">
        <v>9</v>
      </c>
      <c r="I58" s="46" t="s">
        <v>10</v>
      </c>
      <c r="J58" s="49">
        <v>1114</v>
      </c>
      <c r="K58" s="29">
        <f>0</f>
        <v>0</v>
      </c>
      <c r="L58" s="28">
        <f t="shared" si="0"/>
        <v>0</v>
      </c>
      <c r="M58" s="27" t="str">
        <f t="shared" si="1"/>
        <v>OK</v>
      </c>
      <c r="N58" s="24"/>
      <c r="O58" s="24"/>
      <c r="P58" s="24"/>
      <c r="Q58" s="24"/>
      <c r="R58" s="26"/>
      <c r="S58" s="26"/>
      <c r="T58" s="26"/>
      <c r="U58" s="24"/>
      <c r="V58" s="24"/>
      <c r="W58" s="24"/>
      <c r="X58" s="24"/>
      <c r="Y58" s="24"/>
      <c r="Z58" s="24"/>
      <c r="AA58" s="24"/>
    </row>
    <row r="59" spans="1:27" ht="30" customHeight="1" x14ac:dyDescent="0.25">
      <c r="A59" s="80"/>
      <c r="B59" s="46">
        <v>56</v>
      </c>
      <c r="C59" s="77"/>
      <c r="D59" s="48" t="s">
        <v>165</v>
      </c>
      <c r="E59" s="50" t="s">
        <v>9</v>
      </c>
      <c r="F59" s="52" t="s">
        <v>31</v>
      </c>
      <c r="G59" s="46" t="s">
        <v>32</v>
      </c>
      <c r="H59" s="46" t="s">
        <v>9</v>
      </c>
      <c r="I59" s="46" t="s">
        <v>10</v>
      </c>
      <c r="J59" s="49">
        <v>2000</v>
      </c>
      <c r="K59" s="29">
        <f>0</f>
        <v>0</v>
      </c>
      <c r="L59" s="28">
        <f t="shared" si="0"/>
        <v>0</v>
      </c>
      <c r="M59" s="27" t="str">
        <f t="shared" si="1"/>
        <v>OK</v>
      </c>
      <c r="N59" s="24"/>
      <c r="O59" s="24"/>
      <c r="P59" s="24"/>
      <c r="Q59" s="24"/>
      <c r="R59" s="26"/>
      <c r="S59" s="26"/>
      <c r="T59" s="26"/>
      <c r="U59" s="24"/>
      <c r="V59" s="24"/>
      <c r="W59" s="24"/>
      <c r="X59" s="24"/>
      <c r="Y59" s="24"/>
      <c r="Z59" s="24"/>
      <c r="AA59" s="24"/>
    </row>
    <row r="60" spans="1:27" ht="30" customHeight="1" x14ac:dyDescent="0.25">
      <c r="A60" s="68" t="s">
        <v>168</v>
      </c>
      <c r="B60" s="39">
        <v>57</v>
      </c>
      <c r="C60" s="65" t="s">
        <v>36</v>
      </c>
      <c r="D60" s="36" t="s">
        <v>30</v>
      </c>
      <c r="E60" s="43" t="s">
        <v>9</v>
      </c>
      <c r="F60" s="45" t="s">
        <v>31</v>
      </c>
      <c r="G60" s="39" t="s">
        <v>32</v>
      </c>
      <c r="H60" s="39" t="s">
        <v>9</v>
      </c>
      <c r="I60" s="39" t="s">
        <v>10</v>
      </c>
      <c r="J60" s="38">
        <v>250.5</v>
      </c>
      <c r="K60" s="29">
        <f>0</f>
        <v>0</v>
      </c>
      <c r="L60" s="28">
        <f t="shared" si="0"/>
        <v>0</v>
      </c>
      <c r="M60" s="27" t="str">
        <f t="shared" si="1"/>
        <v>OK</v>
      </c>
      <c r="N60" s="24"/>
      <c r="O60" s="24"/>
      <c r="P60" s="24"/>
      <c r="Q60" s="24"/>
      <c r="R60" s="26"/>
      <c r="S60" s="26"/>
      <c r="T60" s="26"/>
      <c r="U60" s="24"/>
      <c r="V60" s="24"/>
      <c r="W60" s="24"/>
      <c r="X60" s="24"/>
      <c r="Y60" s="24"/>
      <c r="Z60" s="24"/>
      <c r="AA60" s="24"/>
    </row>
    <row r="61" spans="1:27" ht="30" customHeight="1" x14ac:dyDescent="0.25">
      <c r="A61" s="69"/>
      <c r="B61" s="39">
        <v>58</v>
      </c>
      <c r="C61" s="66"/>
      <c r="D61" s="36" t="s">
        <v>8</v>
      </c>
      <c r="E61" s="43" t="s">
        <v>9</v>
      </c>
      <c r="F61" s="45" t="s">
        <v>31</v>
      </c>
      <c r="G61" s="39" t="s">
        <v>32</v>
      </c>
      <c r="H61" s="39" t="s">
        <v>9</v>
      </c>
      <c r="I61" s="39" t="s">
        <v>10</v>
      </c>
      <c r="J61" s="38">
        <v>1000</v>
      </c>
      <c r="K61" s="29">
        <f>0</f>
        <v>0</v>
      </c>
      <c r="L61" s="28">
        <f t="shared" si="0"/>
        <v>0</v>
      </c>
      <c r="M61" s="27" t="str">
        <f t="shared" si="1"/>
        <v>OK</v>
      </c>
      <c r="N61" s="24"/>
      <c r="O61" s="24"/>
      <c r="P61" s="24"/>
      <c r="Q61" s="24"/>
      <c r="R61" s="26"/>
      <c r="S61" s="26"/>
      <c r="T61" s="26"/>
      <c r="U61" s="24"/>
      <c r="V61" s="24"/>
      <c r="W61" s="24"/>
      <c r="X61" s="24"/>
      <c r="Y61" s="24"/>
      <c r="Z61" s="24"/>
      <c r="AA61" s="24"/>
    </row>
    <row r="62" spans="1:27" ht="30" customHeight="1" x14ac:dyDescent="0.25">
      <c r="A62" s="69"/>
      <c r="B62" s="39">
        <v>59</v>
      </c>
      <c r="C62" s="66"/>
      <c r="D62" s="36" t="s">
        <v>11</v>
      </c>
      <c r="E62" s="43" t="s">
        <v>9</v>
      </c>
      <c r="F62" s="45" t="s">
        <v>31</v>
      </c>
      <c r="G62" s="39" t="s">
        <v>32</v>
      </c>
      <c r="H62" s="39" t="s">
        <v>9</v>
      </c>
      <c r="I62" s="39" t="s">
        <v>10</v>
      </c>
      <c r="J62" s="38">
        <v>1500</v>
      </c>
      <c r="K62" s="29">
        <f>0</f>
        <v>0</v>
      </c>
      <c r="L62" s="28">
        <f t="shared" si="0"/>
        <v>0</v>
      </c>
      <c r="M62" s="27" t="str">
        <f t="shared" si="1"/>
        <v>OK</v>
      </c>
      <c r="N62" s="24"/>
      <c r="O62" s="24"/>
      <c r="P62" s="24"/>
      <c r="Q62" s="24"/>
      <c r="R62" s="26"/>
      <c r="S62" s="26"/>
      <c r="T62" s="26"/>
      <c r="U62" s="24"/>
      <c r="V62" s="24"/>
      <c r="W62" s="24"/>
      <c r="X62" s="24"/>
      <c r="Y62" s="24"/>
      <c r="Z62" s="24"/>
      <c r="AA62" s="24"/>
    </row>
    <row r="63" spans="1:27" ht="30" customHeight="1" x14ac:dyDescent="0.25">
      <c r="A63" s="69"/>
      <c r="B63" s="39">
        <v>60</v>
      </c>
      <c r="C63" s="66"/>
      <c r="D63" s="36" t="s">
        <v>12</v>
      </c>
      <c r="E63" s="43" t="s">
        <v>9</v>
      </c>
      <c r="F63" s="45" t="s">
        <v>31</v>
      </c>
      <c r="G63" s="39" t="s">
        <v>32</v>
      </c>
      <c r="H63" s="39" t="s">
        <v>9</v>
      </c>
      <c r="I63" s="39" t="s">
        <v>10</v>
      </c>
      <c r="J63" s="38">
        <v>1731</v>
      </c>
      <c r="K63" s="29">
        <f>0</f>
        <v>0</v>
      </c>
      <c r="L63" s="28">
        <f t="shared" si="0"/>
        <v>0</v>
      </c>
      <c r="M63" s="27" t="str">
        <f t="shared" si="1"/>
        <v>OK</v>
      </c>
      <c r="N63" s="24"/>
      <c r="O63" s="24"/>
      <c r="P63" s="24"/>
      <c r="Q63" s="24"/>
      <c r="R63" s="26"/>
      <c r="S63" s="26"/>
      <c r="T63" s="26"/>
      <c r="U63" s="24"/>
      <c r="V63" s="24"/>
      <c r="W63" s="24"/>
      <c r="X63" s="24"/>
      <c r="Y63" s="24"/>
      <c r="Z63" s="24"/>
      <c r="AA63" s="24"/>
    </row>
    <row r="64" spans="1:27" ht="30" customHeight="1" x14ac:dyDescent="0.25">
      <c r="A64" s="69"/>
      <c r="B64" s="39">
        <v>61</v>
      </c>
      <c r="C64" s="66"/>
      <c r="D64" s="36" t="s">
        <v>13</v>
      </c>
      <c r="E64" s="43" t="s">
        <v>9</v>
      </c>
      <c r="F64" s="45" t="s">
        <v>31</v>
      </c>
      <c r="G64" s="39" t="s">
        <v>32</v>
      </c>
      <c r="H64" s="39" t="s">
        <v>37</v>
      </c>
      <c r="I64" s="39" t="s">
        <v>10</v>
      </c>
      <c r="J64" s="38">
        <v>160</v>
      </c>
      <c r="K64" s="29">
        <f>0</f>
        <v>0</v>
      </c>
      <c r="L64" s="28">
        <f t="shared" si="0"/>
        <v>0</v>
      </c>
      <c r="M64" s="27" t="str">
        <f t="shared" si="1"/>
        <v>OK</v>
      </c>
      <c r="N64" s="24"/>
      <c r="O64" s="24"/>
      <c r="P64" s="24"/>
      <c r="Q64" s="24"/>
      <c r="R64" s="26"/>
      <c r="S64" s="26"/>
      <c r="T64" s="26"/>
      <c r="U64" s="24"/>
      <c r="V64" s="24"/>
      <c r="W64" s="24"/>
      <c r="X64" s="24"/>
      <c r="Y64" s="24"/>
      <c r="Z64" s="24"/>
      <c r="AA64" s="24"/>
    </row>
    <row r="65" spans="1:27" ht="30" customHeight="1" x14ac:dyDescent="0.25">
      <c r="A65" s="69"/>
      <c r="B65" s="39">
        <v>62</v>
      </c>
      <c r="C65" s="66"/>
      <c r="D65" s="36" t="s">
        <v>161</v>
      </c>
      <c r="E65" s="43" t="s">
        <v>9</v>
      </c>
      <c r="F65" s="45" t="s">
        <v>31</v>
      </c>
      <c r="G65" s="39" t="s">
        <v>32</v>
      </c>
      <c r="H65" s="39" t="s">
        <v>37</v>
      </c>
      <c r="I65" s="39" t="s">
        <v>10</v>
      </c>
      <c r="J65" s="38">
        <v>135</v>
      </c>
      <c r="K65" s="29">
        <f>0</f>
        <v>0</v>
      </c>
      <c r="L65" s="28">
        <f t="shared" si="0"/>
        <v>0</v>
      </c>
      <c r="M65" s="27" t="str">
        <f t="shared" si="1"/>
        <v>OK</v>
      </c>
      <c r="N65" s="24"/>
      <c r="O65" s="24"/>
      <c r="P65" s="24"/>
      <c r="Q65" s="24"/>
      <c r="R65" s="26"/>
      <c r="S65" s="26"/>
      <c r="T65" s="26"/>
      <c r="U65" s="24"/>
      <c r="V65" s="24"/>
      <c r="W65" s="24"/>
      <c r="X65" s="24"/>
      <c r="Y65" s="24"/>
      <c r="Z65" s="24"/>
      <c r="AA65" s="24"/>
    </row>
    <row r="66" spans="1:27" ht="30" customHeight="1" x14ac:dyDescent="0.25">
      <c r="A66" s="69"/>
      <c r="B66" s="39">
        <v>63</v>
      </c>
      <c r="C66" s="66"/>
      <c r="D66" s="36" t="s">
        <v>14</v>
      </c>
      <c r="E66" s="43" t="s">
        <v>9</v>
      </c>
      <c r="F66" s="45" t="s">
        <v>31</v>
      </c>
      <c r="G66" s="39" t="s">
        <v>32</v>
      </c>
      <c r="H66" s="39" t="s">
        <v>37</v>
      </c>
      <c r="I66" s="39" t="s">
        <v>10</v>
      </c>
      <c r="J66" s="38">
        <v>135</v>
      </c>
      <c r="K66" s="29">
        <f>0</f>
        <v>0</v>
      </c>
      <c r="L66" s="28">
        <f t="shared" si="0"/>
        <v>0</v>
      </c>
      <c r="M66" s="27" t="str">
        <f t="shared" si="1"/>
        <v>OK</v>
      </c>
      <c r="N66" s="24"/>
      <c r="O66" s="24"/>
      <c r="P66" s="24"/>
      <c r="Q66" s="24"/>
      <c r="R66" s="26"/>
      <c r="S66" s="26"/>
      <c r="T66" s="26"/>
      <c r="U66" s="24"/>
      <c r="V66" s="24"/>
      <c r="W66" s="24"/>
      <c r="X66" s="24"/>
      <c r="Y66" s="24"/>
      <c r="Z66" s="24"/>
      <c r="AA66" s="24"/>
    </row>
    <row r="67" spans="1:27" ht="30" customHeight="1" x14ac:dyDescent="0.25">
      <c r="A67" s="69"/>
      <c r="B67" s="39">
        <v>64</v>
      </c>
      <c r="C67" s="66"/>
      <c r="D67" s="36" t="s">
        <v>162</v>
      </c>
      <c r="E67" s="43" t="s">
        <v>9</v>
      </c>
      <c r="F67" s="45" t="s">
        <v>31</v>
      </c>
      <c r="G67" s="39" t="s">
        <v>32</v>
      </c>
      <c r="H67" s="39" t="s">
        <v>9</v>
      </c>
      <c r="I67" s="39" t="s">
        <v>10</v>
      </c>
      <c r="J67" s="38">
        <v>365</v>
      </c>
      <c r="K67" s="29">
        <f>0</f>
        <v>0</v>
      </c>
      <c r="L67" s="28">
        <f t="shared" si="0"/>
        <v>0</v>
      </c>
      <c r="M67" s="27" t="str">
        <f t="shared" si="1"/>
        <v>OK</v>
      </c>
      <c r="N67" s="24"/>
      <c r="O67" s="24"/>
      <c r="P67" s="24"/>
      <c r="Q67" s="24"/>
      <c r="R67" s="26"/>
      <c r="S67" s="26"/>
      <c r="T67" s="26"/>
      <c r="U67" s="24"/>
      <c r="V67" s="24"/>
      <c r="W67" s="24"/>
      <c r="X67" s="24"/>
      <c r="Y67" s="24"/>
      <c r="Z67" s="24"/>
      <c r="AA67" s="24"/>
    </row>
    <row r="68" spans="1:27" ht="30" customHeight="1" x14ac:dyDescent="0.25">
      <c r="A68" s="70"/>
      <c r="B68" s="39">
        <v>65</v>
      </c>
      <c r="C68" s="67"/>
      <c r="D68" s="36" t="s">
        <v>33</v>
      </c>
      <c r="E68" s="43" t="s">
        <v>9</v>
      </c>
      <c r="F68" s="45" t="s">
        <v>31</v>
      </c>
      <c r="G68" s="39" t="s">
        <v>32</v>
      </c>
      <c r="H68" s="39" t="s">
        <v>9</v>
      </c>
      <c r="I68" s="39" t="s">
        <v>10</v>
      </c>
      <c r="J68" s="38">
        <v>100</v>
      </c>
      <c r="K68" s="29">
        <f>0</f>
        <v>0</v>
      </c>
      <c r="L68" s="28">
        <f t="shared" si="0"/>
        <v>0</v>
      </c>
      <c r="M68" s="27" t="str">
        <f t="shared" si="1"/>
        <v>OK</v>
      </c>
      <c r="N68" s="24"/>
      <c r="O68" s="24"/>
      <c r="P68" s="24"/>
      <c r="Q68" s="24"/>
      <c r="R68" s="26"/>
      <c r="S68" s="26"/>
      <c r="T68" s="26"/>
      <c r="U68" s="24"/>
      <c r="V68" s="24"/>
      <c r="W68" s="24"/>
      <c r="X68" s="24"/>
      <c r="Y68" s="24"/>
      <c r="Z68" s="24"/>
      <c r="AA68" s="24"/>
    </row>
    <row r="69" spans="1:27" ht="30" customHeight="1" x14ac:dyDescent="0.25">
      <c r="A69" s="78" t="s">
        <v>169</v>
      </c>
      <c r="B69" s="46">
        <v>66</v>
      </c>
      <c r="C69" s="75" t="s">
        <v>97</v>
      </c>
      <c r="D69" s="48" t="s">
        <v>30</v>
      </c>
      <c r="E69" s="50" t="s">
        <v>9</v>
      </c>
      <c r="F69" s="52" t="s">
        <v>31</v>
      </c>
      <c r="G69" s="46" t="s">
        <v>32</v>
      </c>
      <c r="H69" s="46" t="s">
        <v>9</v>
      </c>
      <c r="I69" s="46" t="s">
        <v>10</v>
      </c>
      <c r="J69" s="49">
        <v>140</v>
      </c>
      <c r="K69" s="29">
        <f>1</f>
        <v>1</v>
      </c>
      <c r="L69" s="28">
        <f t="shared" ref="L69:L81" si="2">K69-SUM(N69:AA69)</f>
        <v>1</v>
      </c>
      <c r="M69" s="27" t="str">
        <f t="shared" ref="M69:M81" si="3">IF(L69&lt;0,"ATENÇÃO","OK")</f>
        <v>OK</v>
      </c>
      <c r="N69" s="24"/>
      <c r="O69" s="24"/>
      <c r="P69" s="24"/>
      <c r="Q69" s="24"/>
      <c r="R69" s="26"/>
      <c r="S69" s="26"/>
      <c r="T69" s="26"/>
      <c r="U69" s="24"/>
      <c r="V69" s="24"/>
      <c r="W69" s="24"/>
      <c r="X69" s="24"/>
      <c r="Y69" s="24"/>
      <c r="Z69" s="24"/>
      <c r="AA69" s="24"/>
    </row>
    <row r="70" spans="1:27" ht="30" customHeight="1" x14ac:dyDescent="0.25">
      <c r="A70" s="79"/>
      <c r="B70" s="46">
        <v>67</v>
      </c>
      <c r="C70" s="76"/>
      <c r="D70" s="48" t="s">
        <v>8</v>
      </c>
      <c r="E70" s="50" t="s">
        <v>9</v>
      </c>
      <c r="F70" s="52" t="s">
        <v>31</v>
      </c>
      <c r="G70" s="46" t="s">
        <v>32</v>
      </c>
      <c r="H70" s="46" t="s">
        <v>9</v>
      </c>
      <c r="I70" s="46" t="s">
        <v>10</v>
      </c>
      <c r="J70" s="49">
        <v>530</v>
      </c>
      <c r="K70" s="29">
        <f>40</f>
        <v>40</v>
      </c>
      <c r="L70" s="28">
        <f t="shared" si="2"/>
        <v>40</v>
      </c>
      <c r="M70" s="27" t="str">
        <f t="shared" si="3"/>
        <v>OK</v>
      </c>
      <c r="N70" s="24"/>
      <c r="O70" s="24"/>
      <c r="P70" s="24"/>
      <c r="Q70" s="24"/>
      <c r="R70" s="26"/>
      <c r="S70" s="26"/>
      <c r="T70" s="26"/>
      <c r="U70" s="24"/>
      <c r="V70" s="24"/>
      <c r="W70" s="24"/>
      <c r="X70" s="24"/>
      <c r="Y70" s="24"/>
      <c r="Z70" s="24"/>
      <c r="AA70" s="24"/>
    </row>
    <row r="71" spans="1:27" ht="30" customHeight="1" x14ac:dyDescent="0.25">
      <c r="A71" s="79"/>
      <c r="B71" s="46">
        <v>68</v>
      </c>
      <c r="C71" s="76"/>
      <c r="D71" s="48" t="s">
        <v>11</v>
      </c>
      <c r="E71" s="50" t="s">
        <v>9</v>
      </c>
      <c r="F71" s="52" t="s">
        <v>31</v>
      </c>
      <c r="G71" s="46" t="s">
        <v>32</v>
      </c>
      <c r="H71" s="46" t="s">
        <v>9</v>
      </c>
      <c r="I71" s="46" t="s">
        <v>10</v>
      </c>
      <c r="J71" s="49">
        <v>660</v>
      </c>
      <c r="K71" s="29">
        <f>18</f>
        <v>18</v>
      </c>
      <c r="L71" s="28">
        <f t="shared" si="2"/>
        <v>18</v>
      </c>
      <c r="M71" s="27" t="str">
        <f t="shared" si="3"/>
        <v>OK</v>
      </c>
      <c r="N71" s="24"/>
      <c r="O71" s="24"/>
      <c r="P71" s="24"/>
      <c r="Q71" s="24"/>
      <c r="R71" s="26"/>
      <c r="S71" s="26"/>
      <c r="T71" s="26"/>
      <c r="U71" s="24"/>
      <c r="V71" s="24"/>
      <c r="W71" s="24"/>
      <c r="X71" s="24"/>
      <c r="Y71" s="24"/>
      <c r="Z71" s="24"/>
      <c r="AA71" s="24"/>
    </row>
    <row r="72" spans="1:27" ht="30" customHeight="1" x14ac:dyDescent="0.25">
      <c r="A72" s="79"/>
      <c r="B72" s="46">
        <v>69</v>
      </c>
      <c r="C72" s="76"/>
      <c r="D72" s="48" t="s">
        <v>12</v>
      </c>
      <c r="E72" s="50" t="s">
        <v>9</v>
      </c>
      <c r="F72" s="52" t="s">
        <v>31</v>
      </c>
      <c r="G72" s="46" t="s">
        <v>32</v>
      </c>
      <c r="H72" s="46" t="s">
        <v>9</v>
      </c>
      <c r="I72" s="46" t="s">
        <v>10</v>
      </c>
      <c r="J72" s="49">
        <v>760</v>
      </c>
      <c r="K72" s="29">
        <f>3</f>
        <v>3</v>
      </c>
      <c r="L72" s="28">
        <f t="shared" si="2"/>
        <v>3</v>
      </c>
      <c r="M72" s="27" t="str">
        <f t="shared" si="3"/>
        <v>OK</v>
      </c>
      <c r="N72" s="24"/>
      <c r="O72" s="24"/>
      <c r="P72" s="24"/>
      <c r="Q72" s="24"/>
      <c r="R72" s="26"/>
      <c r="S72" s="26"/>
      <c r="T72" s="26"/>
      <c r="U72" s="24"/>
      <c r="V72" s="24"/>
      <c r="W72" s="24"/>
      <c r="X72" s="24"/>
      <c r="Y72" s="24"/>
      <c r="Z72" s="24"/>
      <c r="AA72" s="24"/>
    </row>
    <row r="73" spans="1:27" ht="30" customHeight="1" x14ac:dyDescent="0.25">
      <c r="A73" s="79"/>
      <c r="B73" s="46">
        <v>70</v>
      </c>
      <c r="C73" s="76"/>
      <c r="D73" s="48" t="s">
        <v>13</v>
      </c>
      <c r="E73" s="50" t="s">
        <v>9</v>
      </c>
      <c r="F73" s="52" t="s">
        <v>31</v>
      </c>
      <c r="G73" s="46" t="s">
        <v>32</v>
      </c>
      <c r="H73" s="46" t="s">
        <v>37</v>
      </c>
      <c r="I73" s="46" t="s">
        <v>10</v>
      </c>
      <c r="J73" s="49">
        <v>70</v>
      </c>
      <c r="K73" s="29">
        <f>130</f>
        <v>130</v>
      </c>
      <c r="L73" s="28">
        <f t="shared" si="2"/>
        <v>130</v>
      </c>
      <c r="M73" s="27" t="str">
        <f t="shared" si="3"/>
        <v>OK</v>
      </c>
      <c r="N73" s="24"/>
      <c r="O73" s="24"/>
      <c r="P73" s="24"/>
      <c r="Q73" s="24"/>
      <c r="R73" s="26"/>
      <c r="S73" s="26"/>
      <c r="T73" s="26"/>
      <c r="U73" s="24"/>
      <c r="V73" s="24"/>
      <c r="W73" s="24"/>
      <c r="X73" s="24"/>
      <c r="Y73" s="24"/>
      <c r="Z73" s="24"/>
      <c r="AA73" s="24"/>
    </row>
    <row r="74" spans="1:27" ht="30" customHeight="1" x14ac:dyDescent="0.25">
      <c r="A74" s="79"/>
      <c r="B74" s="46">
        <v>71</v>
      </c>
      <c r="C74" s="76"/>
      <c r="D74" s="48" t="s">
        <v>161</v>
      </c>
      <c r="E74" s="50" t="s">
        <v>9</v>
      </c>
      <c r="F74" s="52" t="s">
        <v>31</v>
      </c>
      <c r="G74" s="46" t="s">
        <v>32</v>
      </c>
      <c r="H74" s="46" t="s">
        <v>37</v>
      </c>
      <c r="I74" s="46" t="s">
        <v>10</v>
      </c>
      <c r="J74" s="49">
        <v>75</v>
      </c>
      <c r="K74" s="29">
        <f>40</f>
        <v>40</v>
      </c>
      <c r="L74" s="28">
        <f t="shared" si="2"/>
        <v>40</v>
      </c>
      <c r="M74" s="27" t="str">
        <f t="shared" si="3"/>
        <v>OK</v>
      </c>
      <c r="N74" s="24"/>
      <c r="O74" s="24"/>
      <c r="P74" s="24"/>
      <c r="Q74" s="24"/>
      <c r="R74" s="26"/>
      <c r="S74" s="26"/>
      <c r="T74" s="26"/>
      <c r="U74" s="24"/>
      <c r="V74" s="24"/>
      <c r="W74" s="24"/>
      <c r="X74" s="24"/>
      <c r="Y74" s="24"/>
      <c r="Z74" s="24"/>
      <c r="AA74" s="24"/>
    </row>
    <row r="75" spans="1:27" ht="30" customHeight="1" x14ac:dyDescent="0.25">
      <c r="A75" s="79"/>
      <c r="B75" s="46">
        <v>72</v>
      </c>
      <c r="C75" s="76"/>
      <c r="D75" s="48" t="s">
        <v>14</v>
      </c>
      <c r="E75" s="50" t="s">
        <v>9</v>
      </c>
      <c r="F75" s="52" t="s">
        <v>31</v>
      </c>
      <c r="G75" s="46" t="s">
        <v>32</v>
      </c>
      <c r="H75" s="46" t="s">
        <v>37</v>
      </c>
      <c r="I75" s="46" t="s">
        <v>10</v>
      </c>
      <c r="J75" s="49">
        <v>80</v>
      </c>
      <c r="K75" s="29">
        <f>5</f>
        <v>5</v>
      </c>
      <c r="L75" s="28">
        <f t="shared" si="2"/>
        <v>5</v>
      </c>
      <c r="M75" s="27" t="str">
        <f t="shared" si="3"/>
        <v>OK</v>
      </c>
      <c r="N75" s="24"/>
      <c r="O75" s="24"/>
      <c r="P75" s="24"/>
      <c r="Q75" s="24"/>
      <c r="R75" s="26"/>
      <c r="S75" s="26"/>
      <c r="T75" s="26"/>
      <c r="U75" s="24"/>
      <c r="V75" s="24"/>
      <c r="W75" s="24"/>
      <c r="X75" s="24"/>
      <c r="Y75" s="24"/>
      <c r="Z75" s="24"/>
      <c r="AA75" s="24"/>
    </row>
    <row r="76" spans="1:27" ht="30" customHeight="1" x14ac:dyDescent="0.25">
      <c r="A76" s="79"/>
      <c r="B76" s="46">
        <v>73</v>
      </c>
      <c r="C76" s="76"/>
      <c r="D76" s="48" t="s">
        <v>162</v>
      </c>
      <c r="E76" s="50" t="s">
        <v>9</v>
      </c>
      <c r="F76" s="52" t="s">
        <v>31</v>
      </c>
      <c r="G76" s="46" t="s">
        <v>32</v>
      </c>
      <c r="H76" s="46" t="s">
        <v>9</v>
      </c>
      <c r="I76" s="46" t="s">
        <v>10</v>
      </c>
      <c r="J76" s="49">
        <v>150</v>
      </c>
      <c r="K76" s="29">
        <f>5</f>
        <v>5</v>
      </c>
      <c r="L76" s="28">
        <f t="shared" si="2"/>
        <v>5</v>
      </c>
      <c r="M76" s="27" t="str">
        <f t="shared" si="3"/>
        <v>OK</v>
      </c>
      <c r="N76" s="24"/>
      <c r="O76" s="24"/>
      <c r="P76" s="24"/>
      <c r="Q76" s="24"/>
      <c r="R76" s="26"/>
      <c r="S76" s="26"/>
      <c r="T76" s="26"/>
      <c r="U76" s="24"/>
      <c r="V76" s="24"/>
      <c r="W76" s="24"/>
      <c r="X76" s="24"/>
      <c r="Y76" s="24"/>
      <c r="Z76" s="24"/>
      <c r="AA76" s="24"/>
    </row>
    <row r="77" spans="1:27" ht="30" customHeight="1" x14ac:dyDescent="0.25">
      <c r="A77" s="79"/>
      <c r="B77" s="46">
        <v>74</v>
      </c>
      <c r="C77" s="76"/>
      <c r="D77" s="48" t="s">
        <v>33</v>
      </c>
      <c r="E77" s="50" t="s">
        <v>9</v>
      </c>
      <c r="F77" s="52" t="s">
        <v>31</v>
      </c>
      <c r="G77" s="46" t="s">
        <v>32</v>
      </c>
      <c r="H77" s="46" t="s">
        <v>9</v>
      </c>
      <c r="I77" s="46" t="s">
        <v>10</v>
      </c>
      <c r="J77" s="49">
        <v>150</v>
      </c>
      <c r="K77" s="29">
        <f>25</f>
        <v>25</v>
      </c>
      <c r="L77" s="28">
        <f t="shared" si="2"/>
        <v>25</v>
      </c>
      <c r="M77" s="27" t="str">
        <f t="shared" si="3"/>
        <v>OK</v>
      </c>
      <c r="N77" s="24"/>
      <c r="O77" s="24"/>
      <c r="P77" s="24"/>
      <c r="Q77" s="24"/>
      <c r="R77" s="26"/>
      <c r="S77" s="26"/>
      <c r="T77" s="26"/>
      <c r="U77" s="24"/>
      <c r="V77" s="24"/>
      <c r="W77" s="24"/>
      <c r="X77" s="24"/>
      <c r="Y77" s="24"/>
      <c r="Z77" s="24"/>
      <c r="AA77" s="24"/>
    </row>
    <row r="78" spans="1:27" ht="30" customHeight="1" x14ac:dyDescent="0.25">
      <c r="A78" s="80"/>
      <c r="B78" s="46">
        <v>75</v>
      </c>
      <c r="C78" s="77"/>
      <c r="D78" s="48" t="s">
        <v>170</v>
      </c>
      <c r="E78" s="50" t="s">
        <v>9</v>
      </c>
      <c r="F78" s="52" t="s">
        <v>31</v>
      </c>
      <c r="G78" s="46" t="s">
        <v>32</v>
      </c>
      <c r="H78" s="46" t="s">
        <v>9</v>
      </c>
      <c r="I78" s="46" t="s">
        <v>10</v>
      </c>
      <c r="J78" s="49">
        <v>300</v>
      </c>
      <c r="K78" s="29">
        <f>6</f>
        <v>6</v>
      </c>
      <c r="L78" s="28">
        <f t="shared" si="2"/>
        <v>6</v>
      </c>
      <c r="M78" s="27" t="str">
        <f t="shared" si="3"/>
        <v>OK</v>
      </c>
      <c r="N78" s="24"/>
      <c r="O78" s="24"/>
      <c r="P78" s="24"/>
      <c r="Q78" s="24"/>
      <c r="R78" s="26"/>
      <c r="S78" s="26"/>
      <c r="T78" s="26"/>
      <c r="U78" s="24"/>
      <c r="V78" s="24"/>
      <c r="W78" s="24"/>
      <c r="X78" s="24"/>
      <c r="Y78" s="24"/>
      <c r="Z78" s="24"/>
      <c r="AA78" s="24"/>
    </row>
    <row r="79" spans="1:27" ht="30" customHeight="1" x14ac:dyDescent="0.25">
      <c r="A79" s="68" t="s">
        <v>171</v>
      </c>
      <c r="B79" s="39">
        <v>76</v>
      </c>
      <c r="C79" s="65" t="s">
        <v>36</v>
      </c>
      <c r="D79" s="36" t="s">
        <v>8</v>
      </c>
      <c r="E79" s="43" t="s">
        <v>9</v>
      </c>
      <c r="F79" s="45" t="s">
        <v>31</v>
      </c>
      <c r="G79" s="39" t="s">
        <v>32</v>
      </c>
      <c r="H79" s="39" t="s">
        <v>9</v>
      </c>
      <c r="I79" s="39" t="s">
        <v>10</v>
      </c>
      <c r="J79" s="38">
        <v>1001</v>
      </c>
      <c r="K79" s="29">
        <f>0</f>
        <v>0</v>
      </c>
      <c r="L79" s="28">
        <f t="shared" si="2"/>
        <v>0</v>
      </c>
      <c r="M79" s="27" t="str">
        <f t="shared" si="3"/>
        <v>OK</v>
      </c>
      <c r="N79" s="24"/>
      <c r="O79" s="24"/>
      <c r="P79" s="24"/>
      <c r="Q79" s="24"/>
      <c r="R79" s="26"/>
      <c r="S79" s="26"/>
      <c r="T79" s="26"/>
      <c r="U79" s="24"/>
      <c r="V79" s="24"/>
      <c r="W79" s="24"/>
      <c r="X79" s="24"/>
      <c r="Y79" s="24"/>
      <c r="Z79" s="24"/>
      <c r="AA79" s="24"/>
    </row>
    <row r="80" spans="1:27" ht="30" customHeight="1" x14ac:dyDescent="0.25">
      <c r="A80" s="69"/>
      <c r="B80" s="39">
        <v>77</v>
      </c>
      <c r="C80" s="66"/>
      <c r="D80" s="36" t="s">
        <v>13</v>
      </c>
      <c r="E80" s="43" t="s">
        <v>9</v>
      </c>
      <c r="F80" s="45" t="s">
        <v>31</v>
      </c>
      <c r="G80" s="39" t="s">
        <v>32</v>
      </c>
      <c r="H80" s="39" t="s">
        <v>37</v>
      </c>
      <c r="I80" s="39" t="s">
        <v>10</v>
      </c>
      <c r="J80" s="38">
        <v>130</v>
      </c>
      <c r="K80" s="29">
        <f>0</f>
        <v>0</v>
      </c>
      <c r="L80" s="28">
        <f t="shared" si="2"/>
        <v>0</v>
      </c>
      <c r="M80" s="27" t="str">
        <f t="shared" si="3"/>
        <v>OK</v>
      </c>
      <c r="N80" s="24"/>
      <c r="O80" s="24"/>
      <c r="P80" s="24"/>
      <c r="Q80" s="24"/>
      <c r="R80" s="26"/>
      <c r="S80" s="26"/>
      <c r="T80" s="26"/>
      <c r="U80" s="24"/>
      <c r="V80" s="24"/>
      <c r="W80" s="24"/>
      <c r="X80" s="24"/>
      <c r="Y80" s="24"/>
      <c r="Z80" s="24"/>
      <c r="AA80" s="24"/>
    </row>
    <row r="81" spans="1:27" ht="30" customHeight="1" x14ac:dyDescent="0.25">
      <c r="A81" s="70"/>
      <c r="B81" s="39">
        <v>78</v>
      </c>
      <c r="C81" s="67"/>
      <c r="D81" s="36" t="s">
        <v>162</v>
      </c>
      <c r="E81" s="43" t="s">
        <v>9</v>
      </c>
      <c r="F81" s="45" t="s">
        <v>31</v>
      </c>
      <c r="G81" s="39" t="s">
        <v>32</v>
      </c>
      <c r="H81" s="39" t="s">
        <v>9</v>
      </c>
      <c r="I81" s="39" t="s">
        <v>10</v>
      </c>
      <c r="J81" s="38">
        <v>200</v>
      </c>
      <c r="K81" s="29">
        <f>0</f>
        <v>0</v>
      </c>
      <c r="L81" s="28">
        <f t="shared" si="2"/>
        <v>0</v>
      </c>
      <c r="M81" s="27" t="str">
        <f t="shared" si="3"/>
        <v>OK</v>
      </c>
      <c r="N81" s="24"/>
      <c r="O81" s="24"/>
      <c r="P81" s="24"/>
      <c r="Q81" s="24"/>
      <c r="R81" s="26"/>
      <c r="S81" s="26"/>
      <c r="T81" s="26"/>
      <c r="U81" s="24"/>
      <c r="V81" s="24"/>
      <c r="W81" s="24"/>
      <c r="X81" s="24"/>
      <c r="Y81" s="24"/>
      <c r="Z81" s="24"/>
      <c r="AA81" s="24"/>
    </row>
    <row r="82" spans="1:27" ht="15.75" thickBot="1" x14ac:dyDescent="0.3">
      <c r="K82" s="4">
        <f>SUM(K4:K81)</f>
        <v>398</v>
      </c>
      <c r="N82" s="32">
        <f t="shared" ref="N82:AA82" si="4">SUMPRODUCT($J$4:$J$81,N4:N81)</f>
        <v>0</v>
      </c>
      <c r="O82" s="32">
        <f t="shared" si="4"/>
        <v>0</v>
      </c>
      <c r="P82" s="32">
        <f t="shared" si="4"/>
        <v>0</v>
      </c>
      <c r="Q82" s="32">
        <f t="shared" si="4"/>
        <v>0</v>
      </c>
      <c r="R82" s="32">
        <f t="shared" si="4"/>
        <v>0</v>
      </c>
      <c r="S82" s="32">
        <f t="shared" si="4"/>
        <v>0</v>
      </c>
      <c r="T82" s="32">
        <f t="shared" si="4"/>
        <v>0</v>
      </c>
      <c r="U82" s="32">
        <f t="shared" si="4"/>
        <v>0</v>
      </c>
      <c r="V82" s="32">
        <f t="shared" si="4"/>
        <v>0</v>
      </c>
      <c r="W82" s="32">
        <f t="shared" si="4"/>
        <v>0</v>
      </c>
      <c r="X82" s="32">
        <f t="shared" si="4"/>
        <v>0</v>
      </c>
      <c r="Y82" s="32">
        <f t="shared" si="4"/>
        <v>0</v>
      </c>
      <c r="Z82" s="32">
        <f t="shared" si="4"/>
        <v>0</v>
      </c>
      <c r="AA82" s="32">
        <f t="shared" si="4"/>
        <v>0</v>
      </c>
    </row>
    <row r="83" spans="1:27" ht="15" x14ac:dyDescent="0.25">
      <c r="D83" s="33" t="s">
        <v>57</v>
      </c>
    </row>
    <row r="84" spans="1:27" ht="15" x14ac:dyDescent="0.25">
      <c r="D84" s="34" t="s">
        <v>58</v>
      </c>
    </row>
    <row r="85" spans="1:27" ht="15.75" thickBot="1" x14ac:dyDescent="0.3">
      <c r="D85" s="35" t="s">
        <v>59</v>
      </c>
    </row>
    <row r="86" spans="1:27" ht="15" x14ac:dyDescent="0.25"/>
    <row r="87" spans="1:27" ht="15" x14ac:dyDescent="0.25"/>
    <row r="88" spans="1:27" ht="15" x14ac:dyDescent="0.25"/>
    <row r="89" spans="1:27" ht="15" x14ac:dyDescent="0.25"/>
    <row r="90" spans="1:27" ht="15" x14ac:dyDescent="0.25"/>
    <row r="91" spans="1:27" ht="15" x14ac:dyDescent="0.25"/>
    <row r="92" spans="1:27" ht="15" x14ac:dyDescent="0.25"/>
  </sheetData>
  <mergeCells count="29">
    <mergeCell ref="A69:A78"/>
    <mergeCell ref="C69:C78"/>
    <mergeCell ref="A79:A81"/>
    <mergeCell ref="C79:C81"/>
    <mergeCell ref="A38:A48"/>
    <mergeCell ref="C38:C48"/>
    <mergeCell ref="A49:A59"/>
    <mergeCell ref="C49:C59"/>
    <mergeCell ref="A60:A68"/>
    <mergeCell ref="C60:C68"/>
    <mergeCell ref="W1:W2"/>
    <mergeCell ref="X1:X2"/>
    <mergeCell ref="Y1:Y2"/>
    <mergeCell ref="Z1:Z2"/>
    <mergeCell ref="AA1:AA2"/>
    <mergeCell ref="T1:T2"/>
    <mergeCell ref="U1:U2"/>
    <mergeCell ref="V1:V2"/>
    <mergeCell ref="A1:C1"/>
    <mergeCell ref="D1:J1"/>
    <mergeCell ref="K1:M1"/>
    <mergeCell ref="N1:N2"/>
    <mergeCell ref="O1:O2"/>
    <mergeCell ref="P1:P2"/>
    <mergeCell ref="A2:J2"/>
    <mergeCell ref="K2:M2"/>
    <mergeCell ref="Q1:Q2"/>
    <mergeCell ref="R1:R2"/>
    <mergeCell ref="S1:S2"/>
  </mergeCells>
  <conditionalFormatting sqref="M1 M3:M1048576">
    <cfRule type="cellIs" dxfId="15" priority="2" operator="equal">
      <formula>"ATENÇÃO"</formula>
    </cfRule>
  </conditionalFormatting>
  <conditionalFormatting sqref="N4:AA81">
    <cfRule type="cellIs" dxfId="14" priority="1" operator="greaterThan">
      <formula>0</formula>
    </cfRule>
  </conditionalFormatting>
  <pageMargins left="0.511811024" right="0.511811024" top="0.78740157499999996" bottom="0.78740157499999996" header="0.31496062000000002" footer="0.31496062000000002"/>
  <pageSetup paperSize="9" scale="60"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REITORIA_SEMS</vt:lpstr>
      <vt:lpstr>REITORIA_MUSEU</vt:lpstr>
      <vt:lpstr>CAV</vt:lpstr>
      <vt:lpstr>CCT</vt:lpstr>
      <vt:lpstr>CEAD</vt:lpstr>
      <vt:lpstr>CEART</vt:lpstr>
      <vt:lpstr>CEAVI</vt:lpstr>
      <vt:lpstr>CEFID</vt:lpstr>
      <vt:lpstr>CEO</vt:lpstr>
      <vt:lpstr>CEPLAN</vt:lpstr>
      <vt:lpstr>CERES</vt:lpstr>
      <vt:lpstr>CESFI</vt:lpstr>
      <vt:lpstr>CESMO</vt:lpstr>
      <vt:lpstr>ESAG</vt:lpstr>
      <vt:lpstr>FAED</vt:lpstr>
      <vt:lpstr>GESTOR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ELAINE CRISTINA SUZUKI GIRARDI</cp:lastModifiedBy>
  <cp:lastPrinted>2017-02-14T17:35:15Z</cp:lastPrinted>
  <dcterms:created xsi:type="dcterms:W3CDTF">2010-06-19T20:43:11Z</dcterms:created>
  <dcterms:modified xsi:type="dcterms:W3CDTF">2024-06-06T13:17:15Z</dcterms:modified>
</cp:coreProperties>
</file>