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Internos/Edital Ranqueamento 2025-1/"/>
    </mc:Choice>
  </mc:AlternateContent>
  <xr:revisionPtr revIDLastSave="100" documentId="13_ncr:1_{152B7629-7C1C-994A-A3F3-B95A0E6C39F6}" xr6:coauthVersionLast="47" xr6:coauthVersionMax="47" xr10:uidLastSave="{44C9BB6E-764A-D54F-94A5-8B48DDB39097}"/>
  <bookViews>
    <workbookView xWindow="8320" yWindow="500" windowWidth="27520" windowHeight="19380" xr2:uid="{C58B569C-8161-E748-97AD-8638923F7631}"/>
  </bookViews>
  <sheets>
    <sheet name="Candid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75" i="1"/>
  <c r="E76" i="1"/>
  <c r="E77" i="1"/>
  <c r="E78" i="1"/>
  <c r="E79" i="1"/>
  <c r="E80" i="1"/>
  <c r="E81" i="1"/>
  <c r="E82" i="1"/>
  <c r="E83" i="1"/>
  <c r="G74" i="1"/>
  <c r="G75" i="1"/>
  <c r="G76" i="1"/>
  <c r="G77" i="1"/>
  <c r="G78" i="1"/>
  <c r="G79" i="1"/>
  <c r="G80" i="1"/>
  <c r="G81" i="1"/>
  <c r="G82" i="1"/>
  <c r="G83" i="1"/>
  <c r="G69" i="1"/>
  <c r="G70" i="1"/>
  <c r="G61" i="1"/>
  <c r="G62" i="1"/>
  <c r="G63" i="1"/>
  <c r="G64" i="1"/>
  <c r="G65" i="1"/>
  <c r="G51" i="1"/>
  <c r="G58" i="1" s="1"/>
  <c r="G52" i="1"/>
  <c r="G53" i="1"/>
  <c r="G54" i="1"/>
  <c r="G55" i="1"/>
  <c r="G56" i="1"/>
  <c r="G57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G45" i="1"/>
  <c r="G46" i="1"/>
  <c r="G21" i="1"/>
  <c r="G23" i="1"/>
  <c r="E69" i="1" l="1"/>
  <c r="E70" i="1"/>
  <c r="E61" i="1"/>
  <c r="E62" i="1"/>
  <c r="E63" i="1"/>
  <c r="E64" i="1"/>
  <c r="E65" i="1"/>
  <c r="E51" i="1"/>
  <c r="E52" i="1"/>
  <c r="E53" i="1"/>
  <c r="E54" i="1"/>
  <c r="E55" i="1"/>
  <c r="E56" i="1"/>
  <c r="E57" i="1"/>
  <c r="E21" i="1" l="1"/>
  <c r="E23" i="1"/>
  <c r="G12" i="1"/>
  <c r="G14" i="1"/>
  <c r="G16" i="1"/>
  <c r="E12" i="1"/>
  <c r="E14" i="1"/>
  <c r="E16" i="1"/>
  <c r="G84" i="1"/>
  <c r="C93" i="1" s="1"/>
  <c r="G71" i="1"/>
  <c r="C92" i="1" s="1"/>
  <c r="G66" i="1"/>
  <c r="C91" i="1" s="1"/>
  <c r="G47" i="1"/>
  <c r="C89" i="1" s="1"/>
  <c r="C90" i="1"/>
  <c r="E34" i="1"/>
  <c r="E35" i="1"/>
  <c r="E36" i="1"/>
  <c r="E37" i="1"/>
  <c r="E38" i="1"/>
  <c r="G24" i="1"/>
  <c r="C88" i="1" s="1"/>
  <c r="E84" i="1"/>
  <c r="B93" i="1" s="1"/>
  <c r="E71" i="1"/>
  <c r="B92" i="1" s="1"/>
  <c r="E66" i="1"/>
  <c r="B91" i="1" s="1"/>
  <c r="E58" i="1"/>
  <c r="B90" i="1" s="1"/>
  <c r="E44" i="1"/>
  <c r="E28" i="1"/>
  <c r="E29" i="1"/>
  <c r="E30" i="1"/>
  <c r="E31" i="1"/>
  <c r="E32" i="1"/>
  <c r="E40" i="1"/>
  <c r="E41" i="1"/>
  <c r="E42" i="1"/>
  <c r="E43" i="1"/>
  <c r="E45" i="1"/>
  <c r="E46" i="1"/>
  <c r="G17" i="1" l="1"/>
  <c r="C87" i="1" s="1"/>
  <c r="E17" i="1"/>
  <c r="B87" i="1" s="1"/>
  <c r="E24" i="1"/>
  <c r="B88" i="1" s="1"/>
  <c r="E47" i="1"/>
  <c r="B89" i="1" s="1"/>
  <c r="B94" i="1" l="1"/>
  <c r="C94" i="1"/>
</calcChain>
</file>

<file path=xl/sharedStrings.xml><?xml version="1.0" encoding="utf-8"?>
<sst xmlns="http://schemas.openxmlformats.org/spreadsheetml/2006/main" count="211" uniqueCount="147">
  <si>
    <t>Critério</t>
  </si>
  <si>
    <t xml:space="preserve"> </t>
  </si>
  <si>
    <t>Média geral*5</t>
  </si>
  <si>
    <t>Média*2</t>
  </si>
  <si>
    <t>Nº artigos*60</t>
  </si>
  <si>
    <t>Nº artigos*50</t>
  </si>
  <si>
    <t>Nº artigos*40</t>
  </si>
  <si>
    <t>Nº artigos*30</t>
  </si>
  <si>
    <t>Nº artigos*10</t>
  </si>
  <si>
    <t>Total parcial IV</t>
  </si>
  <si>
    <t>Total parcial V</t>
  </si>
  <si>
    <t>Total parcial VI</t>
  </si>
  <si>
    <t>Total parcial VII</t>
  </si>
  <si>
    <t>No de resumos*3</t>
  </si>
  <si>
    <t>No de resumos*1</t>
  </si>
  <si>
    <t>No palestras*5</t>
  </si>
  <si>
    <t>No concursos*2</t>
  </si>
  <si>
    <t>No concursos*1</t>
  </si>
  <si>
    <t>No anos*4</t>
  </si>
  <si>
    <t>No produtos*5</t>
  </si>
  <si>
    <t>No patentes*40</t>
  </si>
  <si>
    <t>No prêmios*2</t>
  </si>
  <si>
    <t>No eventos*7</t>
  </si>
  <si>
    <t>No eventos*2</t>
  </si>
  <si>
    <t>No semestres*1</t>
  </si>
  <si>
    <t>Peso</t>
  </si>
  <si>
    <t>Valor informado</t>
  </si>
  <si>
    <t>Total de pontos</t>
  </si>
  <si>
    <t>Validado pela comissão</t>
  </si>
  <si>
    <t>Pontuação final</t>
  </si>
  <si>
    <t xml:space="preserve">Nome: </t>
  </si>
  <si>
    <t>Geral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</si>
  <si>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</si>
  <si>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a que se referem. Exemplo: o comprovante de um artigo publicado em revista de fator de impacto 2 deverá conter, no alto da página e a direita, a seguinte anotação: III.a.1-Artigo Fator de impacto ≥2. Comprovantes não numerados não terão sua pontuação considerada.</t>
  </si>
  <si>
    <t>A apresentação de certificados falsos desclassificará imediatamente o candidato no edital.</t>
  </si>
  <si>
    <t>Casos omissos serão deliberados pela comissão.</t>
  </si>
  <si>
    <t>Limite:</t>
  </si>
  <si>
    <t>Média* no créd*0,2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</si>
  <si>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</si>
  <si>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</si>
  <si>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</si>
  <si>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</si>
  <si>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</si>
  <si>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</si>
  <si>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</si>
  <si>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</si>
  <si>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</si>
  <si>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</si>
  <si>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</si>
  <si>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1.1 - Curso de Graduação</t>
  </si>
  <si>
    <t>1.1.1 - Média geral obtida na graduação (todas as disciplinas)</t>
  </si>
  <si>
    <t>1.2 - Curso de Especialização concluído (apenas cursos na área de Zootecnia ou afins)</t>
  </si>
  <si>
    <t>1.2.1 Média geral obtida nas disciplinas cursadas</t>
  </si>
  <si>
    <t>1.3 - Pós-graduação stricto senso</t>
  </si>
  <si>
    <t>1.3.1 - Média geral obtida nas disciplinas cursadas multiplicado pelo número de créditos concluídos</t>
  </si>
  <si>
    <t xml:space="preserve"> 2 – ATIVIDADES DE FORMAÇÃO COMPLEMENTAR  (Pontuação do item limitada a 200 pontos)</t>
  </si>
  <si>
    <t>2.2.1 - Congressos, simpósios, seminários, workshops ou encontros na área</t>
  </si>
  <si>
    <t>Nº de horas*0,05</t>
  </si>
  <si>
    <t>Nº eventos*1</t>
  </si>
  <si>
    <t>3 – ATIVIDADES CIENTÍFICAS (Pontuação do item limitada a 200 pontos)</t>
  </si>
  <si>
    <t>3.1.1. - Artigo publicado ou aceito em periódico (Fator de impacto ≥2)</t>
  </si>
  <si>
    <t>3.1.2 - Artigo publicado ou aceito em periódico (Fator de impacto ≥1 e &lt;2)</t>
  </si>
  <si>
    <t>3.1.3. - Artigo publicado ou aceito em periódico (Fator de impacto ≥0,5 e&lt;1)</t>
  </si>
  <si>
    <t>3.1.4 - Artigo publicado ou aceito em periódico (Fator de impacto &lt;0,5)</t>
  </si>
  <si>
    <t>3.1.5 - Artigo publicado ou aceito em periódico (sem fator de impacto)</t>
  </si>
  <si>
    <t>3.2.1 - Artigo publicado ou aceito em periódico (Fator de impacto ≥2)</t>
  </si>
  <si>
    <t>3.2.2 - Artigo publicado ou aceito em periódico (Fator de impacto ≥1 e &lt;2)</t>
  </si>
  <si>
    <t>3.2.4 - Artigo publicado ou aceito em periódico (Fator de impacto &lt;0,5)</t>
  </si>
  <si>
    <t>3.2.5 - Artigo publicado ou aceito em periódico (sem fator de impacto)</t>
  </si>
  <si>
    <t>3.3 - Livros</t>
  </si>
  <si>
    <t xml:space="preserve">3.3.1 - Livro com ISBN </t>
  </si>
  <si>
    <t>3.3.2 - Capítulo de livro com ISBN</t>
  </si>
  <si>
    <t>3.3.3 - Livro ou capítulo de livro sem ISBN</t>
  </si>
  <si>
    <t>Nº livro/capít.*2</t>
  </si>
  <si>
    <t>3.4 - Artigo em revista técnica ou boletim técnico</t>
  </si>
  <si>
    <t>3.7 - Palestras</t>
  </si>
  <si>
    <t>Total parcial Item 3</t>
  </si>
  <si>
    <t>Total parcial Item 2</t>
  </si>
  <si>
    <t>Total parcial Item 1</t>
  </si>
  <si>
    <t>4 - ATIVIDADES UNIVERSITÁRIAS (com vínculo empregatício)</t>
  </si>
  <si>
    <t>Nº artigos*12</t>
  </si>
  <si>
    <t>Nº artigos*8</t>
  </si>
  <si>
    <t>Nº artigos*2</t>
  </si>
  <si>
    <t>Nº livros*50</t>
  </si>
  <si>
    <t>Nº capítulos*25</t>
  </si>
  <si>
    <t>Nº artigos/boletins*5</t>
  </si>
  <si>
    <t>4.1.2 - Cursos extracurriculares ministrados na especialidade</t>
  </si>
  <si>
    <t>4.3 - Orientação de alunos em iniciação científica</t>
  </si>
  <si>
    <t>4.4 - Coordenador de projetos de pesquisa/extensão</t>
  </si>
  <si>
    <t>4.5 - Coordenador de projetos de pesquisa/extensão aprovado com recurso por agência de fomento</t>
  </si>
  <si>
    <t>4.6 - Participação em Bancas Acadêmicas ou Banca de Concurso Público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</si>
  <si>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</si>
  <si>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</si>
  <si>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</si>
  <si>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Nº cursos*1</t>
  </si>
  <si>
    <t>Nº de orient.*2</t>
  </si>
  <si>
    <t>Nº projetos*2</t>
  </si>
  <si>
    <t>Nº projetos*6</t>
  </si>
  <si>
    <t>Nº particip.*2</t>
  </si>
  <si>
    <t>Nº orient.*1</t>
  </si>
  <si>
    <t>Nº partic.*0,5</t>
  </si>
  <si>
    <t>Nº partic.*0,3</t>
  </si>
  <si>
    <t xml:space="preserve"> 5 - ATIVIDADES PROFISSIONAIS NOS ÚLTIMOS CINCO ANOS (exceto magistério em ensino superior)</t>
  </si>
  <si>
    <t>5.1 - Magistério em ensino fundamental, médio ou profissionalizante</t>
  </si>
  <si>
    <t>5.2 - Atividades profissionais com vínculo empregatício na área de conhecimento</t>
  </si>
  <si>
    <t>5.3 - Orientação de monografia ou estágios de conclusão de Curso profissionalizante</t>
  </si>
  <si>
    <t>5.4 - Participação em bancas de trabalhos de conclusão de curso profissionalizante</t>
  </si>
  <si>
    <t>5.5 - Participação em demais bancas acadêmicas de graduação.</t>
  </si>
  <si>
    <t>Meses completos de vínculo*1,0</t>
  </si>
  <si>
    <t>Meses completos de vínculo*0,5</t>
  </si>
  <si>
    <t xml:space="preserve"> 6 - APROVAÇÃO EM CONCURSO PÚBLICO OU PROCESSO SELETIVO</t>
  </si>
  <si>
    <t>6.1 - Aprovação em Concurso para Magistério Superior</t>
  </si>
  <si>
    <t>6.2 - Aprovação em Concurso para cargo profissional</t>
  </si>
  <si>
    <t>4.2 - Orientação de alunos (monografia, TCC ou iniciação científica)</t>
  </si>
  <si>
    <t xml:space="preserve"> 7 - OUTRAS FUNÇÕES E ATIVIDADES e</t>
  </si>
  <si>
    <t>7.1 - Participação em funções administrativas de chefia em entidades públicas ou privadas (máximo 5 anos) e</t>
  </si>
  <si>
    <t xml:space="preserve">7.2 - Desenvolvimento de softwares ou produtos </t>
  </si>
  <si>
    <t>7.4 - Patente licenciada de produto ou processo</t>
  </si>
  <si>
    <t>7.3 - Patente registrada de produto ou processo</t>
  </si>
  <si>
    <t>7.3 - Desenvolvimento de produto ou processo com transferência de tecnologia registrada</t>
  </si>
  <si>
    <t>No produtos*20</t>
  </si>
  <si>
    <t>No patentes*20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</si>
  <si>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</si>
  <si>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</si>
  <si>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2.2 - Participação em eventos</t>
  </si>
  <si>
    <r>
      <t>2.1 - Bolsista</t>
    </r>
    <r>
      <rPr>
        <vertAlign val="superscript"/>
        <sz val="12"/>
        <color theme="1"/>
        <rFont val="Calibri (Body)"/>
      </rPr>
      <t>b</t>
    </r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</si>
  <si>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</si>
  <si>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</si>
  <si>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</si>
  <si>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</si>
  <si>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r>
      <t xml:space="preserve">7.9 - Participação em Centros Acadêmicos e empresas juniores </t>
    </r>
    <r>
      <rPr>
        <vertAlign val="superscript"/>
        <sz val="12"/>
        <color theme="1"/>
        <rFont val="Calibri (Body)"/>
      </rPr>
      <t>a,g</t>
    </r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</si>
  <si>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</si>
  <si>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</si>
  <si>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7.6 - Organização de eventos científicos em nível nacional e internacional</t>
  </si>
  <si>
    <t>7.7 - Organização de eventos científicos em nível local ou regional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</si>
  <si>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</si>
  <si>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</si>
  <si>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</si>
  <si>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</si>
  <si>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</si>
  <si>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Calibri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</si>
  <si>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Calibri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</si>
  <si>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</si>
  <si>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Comprovado por ata registrada em cartório ou órgãos universitários.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</si>
  <si>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Calibri"/>
        <family val="2"/>
        <scheme val="minor"/>
      </rPr>
      <t>Lauréas de conclusão ou eventos.</t>
    </r>
  </si>
  <si>
    <t>2.1.1 - Atuação como Bolsista, remunerado ou voluntário,  de Pesquisa, Extensão, Ensino, PET e Monitoria</t>
  </si>
  <si>
    <t>3.2.3 - Artigo publicado ou aceito em periódico (Fator de impacto ≥0,5 e &lt;1)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</si>
</sst>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50">
    <dxf>
      <numFmt numFmtId="0" formatCode="General"/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alignment horizontal="center" textRotation="0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6C55F-9221-2B4F-AACA-AACC8A47EE6D}" name="I" displayName="I" ref="A10:G16" totalsRowShown="0">
  <autoFilter ref="A10:G16" xr:uid="{A0F6C55F-9221-2B4F-AACA-AACC8A47EE6D}"/>
  <tableColumns count="7">
    <tableColumn id="1" xr3:uid="{FC74B4E5-65BB-3641-9977-08ED0A328461}" name=" 1 – DESEMPENHO ACADÊMICOa"/>
    <tableColumn id="2" xr3:uid="{80F5E17D-B971-B748-A9AE-91FE33D54FBD}" name="Critério"/>
    <tableColumn id="3" xr3:uid="{50FEF5FB-A9E4-8C40-9C33-45C189C534A1}" name="Peso" dataDxfId="49"/>
    <tableColumn id="4" xr3:uid="{831E6561-98AA-934E-8F38-5E00B6AB6C83}" name="Valor informado" dataDxfId="48"/>
    <tableColumn id="5" xr3:uid="{423B7469-150B-7C4B-BAA2-FC549B3DADE8}" name="Total de pontos" dataDxfId="47">
      <calculatedColumnFormula>I[[#This Row],[Peso]]*I[[#This Row],[Valor informado]]</calculatedColumnFormula>
    </tableColumn>
    <tableColumn id="6" xr3:uid="{8CAC2528-6841-B24D-BA3A-B0FDEEBA3A98}" name="Validado pela comissão" dataDxfId="46"/>
    <tableColumn id="7" xr3:uid="{8ADEFA51-DAD1-C64B-B541-AB6766E4FFF4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E40958-3B8B-4149-AE11-0B53A96AB74F}" name="II" displayName="II" ref="A19:G23" totalsRowShown="0" headerRowDxfId="44">
  <autoFilter ref="A19:G23" xr:uid="{61E40958-3B8B-4149-AE11-0B53A96AB74F}"/>
  <tableColumns count="7">
    <tableColumn id="1" xr3:uid="{8DC17200-E865-6F47-9252-442D525520D1}" name=" 2 – ATIVIDADES DE FORMAÇÃO COMPLEMENTAR  (Pontuação do item limitada a 200 pontos)"/>
    <tableColumn id="2" xr3:uid="{8C453950-26A5-2C49-A74F-88294407A59E}" name="Critério"/>
    <tableColumn id="3" xr3:uid="{535DBCCC-6D02-E440-8374-F254CB9B84FB}" name="Peso" dataDxfId="43"/>
    <tableColumn id="4" xr3:uid="{A94F1D3E-29E0-D54F-8552-48FC1F73B5B5}" name="Valor informado" dataDxfId="42"/>
    <tableColumn id="5" xr3:uid="{1362B33E-52FB-CD40-A046-C62746303B37}" name="Total de pontos" dataDxfId="41">
      <calculatedColumnFormula>II[[#This Row],[Peso]]*II[[#This Row],[Valor informado]]</calculatedColumnFormula>
    </tableColumn>
    <tableColumn id="6" xr3:uid="{E223FF52-BC30-4D4E-B094-3CB7F8D4296C}" name="Validado pela comissão" dataDxfId="40"/>
    <tableColumn id="7" xr3:uid="{4DC974C4-3FFD-EF4B-B1EF-AF5B73B82C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523A4B-8EAC-114C-8108-CD938F4CC8FE}" name="Geral" displayName="Geral" ref="A86:C94" totalsRowShown="0">
  <autoFilter ref="A86:C94" xr:uid="{D3523A4B-8EAC-114C-8108-CD938F4CC8FE}"/>
  <tableColumns count="3">
    <tableColumn id="1" xr3:uid="{FA8AD675-A0C3-6248-9565-CB05C6185F0E}" name="Geral" dataDxfId="38"/>
    <tableColumn id="2" xr3:uid="{F0339B66-8E1D-824B-8D7F-B69DB7C67B63}" name="Informado pelo candidato" dataDxfId="37"/>
    <tableColumn id="3" xr3:uid="{AFC987EC-4AAD-2D4B-B012-F27D515E73E2}" name="Validado pela comissão" dataDxfId="36">
      <calculatedColumnFormula>SUM(C80:C86)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249C8D-D540-134A-B282-C4D7DDA3C401}" name="VII" displayName="VII" ref="A73:G83" totalsRowShown="0" headerRowDxfId="35">
  <autoFilter ref="A73:G83" xr:uid="{61249C8D-D540-134A-B282-C4D7DDA3C401}"/>
  <tableColumns count="7">
    <tableColumn id="1" xr3:uid="{E8BD99B5-BF89-FB43-AD77-F4166F2A4C52}" name=" 7 - OUTRAS FUNÇÕES E ATIVIDADES e" dataDxfId="34"/>
    <tableColumn id="2" xr3:uid="{5E8E35AD-D74E-4B44-A636-7225477CC7BC}" name="Critério" dataDxfId="33"/>
    <tableColumn id="3" xr3:uid="{566356A8-672D-8140-9EE9-89FE830A8A21}" name="Peso" dataDxfId="32"/>
    <tableColumn id="4" xr3:uid="{589A25BC-3430-EE4B-AA91-B54D7B0BD181}" name="Valor informado" dataDxfId="31"/>
    <tableColumn id="5" xr3:uid="{62D37A96-1077-AF46-9653-EF54E12CDF74}" name="Total de pontos" dataDxfId="2">
      <calculatedColumnFormula>VII[[#This Row],[Peso]]*VII[[#This Row],[Valor informado]]</calculatedColumnFormula>
    </tableColumn>
    <tableColumn id="6" xr3:uid="{B7E5FC28-88A8-8D4F-BBA9-E8687451550C}" name="Validado pela comissão" dataDxfId="30"/>
    <tableColumn id="7" xr3:uid="{227A4111-4496-8C46-988D-4132356AB39F}" name="Pontuação final" dataDxfId="1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6661D7-2230-D54F-A331-E3A97231EA95}" name="VI" displayName="VI" ref="A68:G70" totalsRowShown="0" headerRowDxfId="29">
  <autoFilter ref="A68:G70" xr:uid="{226661D7-2230-D54F-A331-E3A97231EA95}"/>
  <tableColumns count="7">
    <tableColumn id="1" xr3:uid="{37712E96-9630-F447-A3CD-D6F539C3F907}" name=" 6 - APROVAÇÃO EM CONCURSO PÚBLICO OU PROCESSO SELETIVO" dataDxfId="28"/>
    <tableColumn id="2" xr3:uid="{A909BF1C-CEA9-8D4E-BC81-1E40DFA5BB4F}" name="Critério"/>
    <tableColumn id="3" xr3:uid="{381C99E6-291D-2F4A-9705-1575199A264C}" name="Peso" dataDxfId="27"/>
    <tableColumn id="4" xr3:uid="{98088638-A11D-A34C-BEDD-53226BFFC2E1}" name="Valor informado" dataDxfId="4"/>
    <tableColumn id="5" xr3:uid="{4F9C6C5E-C35E-E846-81AC-8AB46352A34F}" name="Total de pontos" dataDxfId="3">
      <calculatedColumnFormula>VI[[#This Row],[Peso]]*VI[[#This Row],[Valor informado]]</calculatedColumnFormula>
    </tableColumn>
    <tableColumn id="6" xr3:uid="{3B83D0D2-2B9C-E140-A783-4EFA5B85B3E1}" name="Validado pela comissão" dataDxfId="26"/>
    <tableColumn id="7" xr3:uid="{29A6EF04-9DE8-5A4E-8E5B-9CC8006ADCA0}" name="Pontuação final" dataDxfId="25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8306F7-5352-9C4D-8B8C-C97A00FFCC24}" name="V" displayName="V" ref="A60:G65" totalsRowShown="0" headerRowDxfId="24">
  <autoFilter ref="A60:G65" xr:uid="{E18306F7-5352-9C4D-8B8C-C97A00FFCC24}"/>
  <tableColumns count="7">
    <tableColumn id="1" xr3:uid="{4EE6F234-477C-DF49-9D9D-D06C92E25C5B}" name=" 5 - ATIVIDADES PROFISSIONAIS NOS ÚLTIMOS CINCO ANOS (exceto magistério em ensino superior)" dataDxfId="23"/>
    <tableColumn id="2" xr3:uid="{54250AD5-F51A-224A-B346-6C3881EFB5D1}" name="Critério"/>
    <tableColumn id="3" xr3:uid="{DF392CCC-49C8-1741-92C8-2594664A3B03}" name="Peso" dataDxfId="22"/>
    <tableColumn id="4" xr3:uid="{CEBF1064-4464-1A43-81E4-CD05621037C3}" name="Valor informado" dataDxfId="0"/>
    <tableColumn id="5" xr3:uid="{2A7AFB0E-F980-514D-8045-9C4B2BAE67D0}" name="Total de pontos" dataDxfId="21">
      <calculatedColumnFormula>V[[#This Row],[Peso]]*V[[#This Row],[Valor informado]]</calculatedColumnFormula>
    </tableColumn>
    <tableColumn id="6" xr3:uid="{8259F1E2-BE93-114F-B728-BAEA05AEA34C}" name="Validado pela comissão" dataDxfId="20"/>
    <tableColumn id="7" xr3:uid="{73B1FF88-5404-0E4D-8FB6-C4A0E03B3C16}" name="Pontuação final" dataDxfId="19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E6E794C-DF20-BB42-BC2D-DF0A426F0F57}" name="IV" displayName="IV" ref="A49:G57" totalsRowShown="0" headerRowDxfId="18">
  <autoFilter ref="A49:G57" xr:uid="{9E6E794C-DF20-BB42-BC2D-DF0A426F0F57}"/>
  <tableColumns count="7">
    <tableColumn id="1" xr3:uid="{9C213D10-217E-6745-85F4-F623840C352C}" name="4 - ATIVIDADES UNIVERSITÁRIAS (com vínculo empregatício)" dataDxfId="17"/>
    <tableColumn id="2" xr3:uid="{A368D89B-0646-6D42-B237-A7AB10827F3E}" name="Critério"/>
    <tableColumn id="3" xr3:uid="{C776EF88-4CCD-1342-8420-0A89E9284497}" name="Peso" dataDxfId="16"/>
    <tableColumn id="4" xr3:uid="{12869620-8AB9-1349-BB79-3D2CD7559713}" name="Valor informado" dataDxfId="15"/>
    <tableColumn id="5" xr3:uid="{FE69AA96-82A1-7948-A5B4-6C5A8E604C0C}" name="Total de pontos" dataDxfId="14">
      <calculatedColumnFormula>IV[[#This Row],[Peso]]*IV[[#This Row],[Valor informado]]</calculatedColumnFormula>
    </tableColumn>
    <tableColumn id="6" xr3:uid="{8E5651E3-FE94-AB4B-9EA0-D3EFFC17C25A}" name="Validado pela comissão" dataDxfId="13"/>
    <tableColumn id="7" xr3:uid="{B93D1C3F-3CBE-4740-8233-B96CC8C51527}" name="Pontuação final" dataDxfId="12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D485B-24C0-7742-AFB6-CF330D4F0364}" name="III" displayName="III" ref="A26:G46" totalsRowShown="0" headerRowDxfId="11">
  <autoFilter ref="A26:G46" xr:uid="{DB8D485B-24C0-7742-AFB6-CF330D4F0364}"/>
  <tableColumns count="7">
    <tableColumn id="1" xr3:uid="{17699A8A-3BCE-F84C-975E-B37286BEB9DA}" name="3 – ATIVIDADES CIENTÍFICAS (Pontuação do item limitada a 200 pontos)" dataDxfId="10"/>
    <tableColumn id="2" xr3:uid="{4E4B7886-00DE-164D-949C-E2488F888A2D}" name="Critério"/>
    <tableColumn id="3" xr3:uid="{BC38FBF7-9B8B-8C45-A12E-0C32D875F9FC}" name="Peso" dataDxfId="9"/>
    <tableColumn id="4" xr3:uid="{8145B932-4A15-B543-9058-3B3FF8D10376}" name="Valor informado" dataDxfId="8"/>
    <tableColumn id="5" xr3:uid="{C5D0C9EF-32B9-564F-94FD-74D19A70E1CB}" name="Total de pontos" dataDxfId="7">
      <calculatedColumnFormula>III[[#This Row],[Peso]]*III[[#This Row],[Valor informado]]</calculatedColumnFormula>
    </tableColumn>
    <tableColumn id="6" xr3:uid="{9C634B7D-ADD8-7C40-B278-984EED15A18D}" name="Validado pela comissão" dataDxfId="6"/>
    <tableColumn id="7" xr3:uid="{D7FF8A33-1F46-3E42-B157-E7B8599947B8}" name="Pontuação final" dataDxfId="5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5ACB-4D5B-C74A-8818-1E269C7BC671}">
  <sheetPr>
    <pageSetUpPr fitToPage="1"/>
  </sheetPr>
  <dimension ref="A1:G104"/>
  <sheetViews>
    <sheetView tabSelected="1" zoomScale="110" zoomScaleNormal="110" workbookViewId="0">
      <selection activeCell="B9" sqref="B9:E9"/>
    </sheetView>
  </sheetViews>
  <sheetFormatPr baseColWidth="10" defaultColWidth="11.1640625" defaultRowHeight="16" x14ac:dyDescent="0.2"/>
  <cols>
    <col min="1" max="1" width="88.5" style="1" customWidth="1"/>
    <col min="2" max="2" width="28.1640625" bestFit="1" customWidth="1"/>
    <col min="3" max="3" width="10.83203125" style="3"/>
    <col min="4" max="4" width="16.83203125" style="3" customWidth="1"/>
    <col min="5" max="5" width="16.1640625" style="3" customWidth="1"/>
    <col min="6" max="6" width="22.83203125" style="3" customWidth="1"/>
    <col min="7" max="7" width="16.1640625" style="3" customWidth="1"/>
  </cols>
  <sheetData>
    <row r="1" spans="1:7" ht="32" customHeight="1" x14ac:dyDescent="0.2">
      <c r="A1" s="11" t="s">
        <v>32</v>
      </c>
      <c r="B1" s="11"/>
      <c r="C1" s="11"/>
      <c r="D1" s="11"/>
      <c r="E1" s="11"/>
      <c r="F1" s="11"/>
      <c r="G1" s="11"/>
    </row>
    <row r="2" spans="1:7" s="1" customFormat="1" ht="36" customHeight="1" x14ac:dyDescent="0.2">
      <c r="A2" s="12" t="s">
        <v>33</v>
      </c>
      <c r="B2" s="12"/>
      <c r="C2" s="12"/>
      <c r="D2" s="12"/>
      <c r="E2" s="12"/>
      <c r="F2" s="12"/>
      <c r="G2" s="12"/>
    </row>
    <row r="3" spans="1:7" s="1" customFormat="1" ht="16" customHeight="1" x14ac:dyDescent="0.2">
      <c r="A3" s="12" t="s">
        <v>122</v>
      </c>
      <c r="B3" s="12"/>
      <c r="C3" s="12"/>
      <c r="D3" s="12"/>
      <c r="E3" s="12"/>
      <c r="F3" s="12"/>
      <c r="G3" s="12"/>
    </row>
    <row r="4" spans="1:7" s="1" customFormat="1" ht="16" customHeight="1" x14ac:dyDescent="0.2">
      <c r="A4" s="12" t="s">
        <v>123</v>
      </c>
      <c r="B4" s="12"/>
      <c r="C4" s="12"/>
      <c r="D4" s="12"/>
      <c r="E4" s="12"/>
      <c r="F4" s="12"/>
      <c r="G4" s="12"/>
    </row>
    <row r="5" spans="1:7" ht="16" customHeight="1" x14ac:dyDescent="0.2">
      <c r="A5" s="11" t="s">
        <v>38</v>
      </c>
      <c r="B5" s="11"/>
      <c r="C5" s="11"/>
      <c r="D5" s="11"/>
      <c r="E5" s="11"/>
      <c r="F5" s="11"/>
      <c r="G5" s="11"/>
    </row>
    <row r="6" spans="1:7" ht="16" customHeight="1" x14ac:dyDescent="0.2">
      <c r="A6" s="11" t="s">
        <v>39</v>
      </c>
      <c r="B6" s="11"/>
      <c r="C6" s="11"/>
      <c r="D6" s="11"/>
      <c r="E6" s="11"/>
      <c r="F6" s="11"/>
      <c r="G6" s="11"/>
    </row>
    <row r="7" spans="1:7" ht="16" customHeight="1" x14ac:dyDescent="0.2">
      <c r="A7" s="11" t="s">
        <v>34</v>
      </c>
      <c r="B7" s="11"/>
      <c r="C7" s="11"/>
      <c r="D7" s="11"/>
      <c r="E7" s="11"/>
      <c r="F7" s="11"/>
      <c r="G7" s="11"/>
    </row>
    <row r="8" spans="1:7" ht="16" customHeight="1" x14ac:dyDescent="0.2">
      <c r="A8" s="11" t="s">
        <v>35</v>
      </c>
      <c r="B8" s="11"/>
      <c r="C8" s="11"/>
      <c r="D8" s="11"/>
      <c r="E8" s="11"/>
      <c r="F8" s="11"/>
      <c r="G8" s="11"/>
    </row>
    <row r="9" spans="1:7" ht="20" x14ac:dyDescent="0.25">
      <c r="A9" s="10" t="s">
        <v>30</v>
      </c>
      <c r="B9" s="13"/>
      <c r="C9" s="13"/>
      <c r="D9" s="13"/>
      <c r="E9" s="13"/>
    </row>
    <row r="10" spans="1:7" ht="20" x14ac:dyDescent="0.2">
      <c r="A10" s="1" t="s">
        <v>131</v>
      </c>
      <c r="B10" t="s">
        <v>0</v>
      </c>
      <c r="C10" s="3" t="s">
        <v>25</v>
      </c>
      <c r="D10" s="3" t="s">
        <v>26</v>
      </c>
      <c r="E10" s="3" t="s">
        <v>27</v>
      </c>
      <c r="F10" s="3" t="s">
        <v>28</v>
      </c>
      <c r="G10" s="3" t="s">
        <v>29</v>
      </c>
    </row>
    <row r="11" spans="1:7" x14ac:dyDescent="0.2">
      <c r="A11" t="s">
        <v>49</v>
      </c>
      <c r="B11" t="s">
        <v>1</v>
      </c>
      <c r="C11" s="3" t="s">
        <v>1</v>
      </c>
      <c r="D11" s="9"/>
      <c r="F11" s="9"/>
    </row>
    <row r="12" spans="1:7" x14ac:dyDescent="0.2">
      <c r="A12" t="s">
        <v>50</v>
      </c>
      <c r="B12" t="s">
        <v>2</v>
      </c>
      <c r="C12" s="3">
        <v>5</v>
      </c>
      <c r="D12" s="9"/>
      <c r="E12" s="3">
        <f>I[[#This Row],[Peso]]*I[[#This Row],[Valor informado]]</f>
        <v>0</v>
      </c>
      <c r="F12" s="9"/>
      <c r="G12" s="3">
        <f>I[[#This Row],[Peso]]*I[[#This Row],[Validado pela comissão]]</f>
        <v>0</v>
      </c>
    </row>
    <row r="13" spans="1:7" x14ac:dyDescent="0.2">
      <c r="A13" t="s">
        <v>51</v>
      </c>
      <c r="B13" t="s">
        <v>1</v>
      </c>
      <c r="C13" s="3" t="s">
        <v>1</v>
      </c>
      <c r="D13" s="9"/>
      <c r="F13" s="9"/>
    </row>
    <row r="14" spans="1:7" x14ac:dyDescent="0.2">
      <c r="A14" t="s">
        <v>52</v>
      </c>
      <c r="B14" t="s">
        <v>3</v>
      </c>
      <c r="C14" s="3">
        <v>2</v>
      </c>
      <c r="D14" s="9"/>
      <c r="E14" s="3">
        <f>I[[#This Row],[Peso]]*I[[#This Row],[Valor informado]]</f>
        <v>0</v>
      </c>
      <c r="F14" s="9"/>
      <c r="G14" s="3">
        <f>I[[#This Row],[Peso]]*I[[#This Row],[Validado pela comissão]]</f>
        <v>0</v>
      </c>
    </row>
    <row r="15" spans="1:7" x14ac:dyDescent="0.2">
      <c r="A15" t="s">
        <v>53</v>
      </c>
      <c r="B15" t="s">
        <v>1</v>
      </c>
      <c r="C15" s="3" t="s">
        <v>1</v>
      </c>
      <c r="D15" s="9"/>
      <c r="F15" s="9"/>
    </row>
    <row r="16" spans="1:7" ht="18" customHeight="1" x14ac:dyDescent="0.2">
      <c r="A16" t="s">
        <v>54</v>
      </c>
      <c r="B16" t="s">
        <v>37</v>
      </c>
      <c r="C16" s="3">
        <v>0.2</v>
      </c>
      <c r="D16" s="9"/>
      <c r="E16" s="3">
        <f>I[[#This Row],[Peso]]*I[[#This Row],[Valor informado]]</f>
        <v>0</v>
      </c>
      <c r="F16" s="9"/>
      <c r="G16" s="3">
        <f>I[[#This Row],[Peso]]*I[[#This Row],[Validado pela comissão]]</f>
        <v>0</v>
      </c>
    </row>
    <row r="17" spans="1:7" ht="17" x14ac:dyDescent="0.2">
      <c r="A17" s="1" t="s">
        <v>78</v>
      </c>
      <c r="D17" s="3" t="s">
        <v>1</v>
      </c>
      <c r="E17" s="3">
        <f>SUM(I[Total de pontos])</f>
        <v>0</v>
      </c>
      <c r="G17" s="3">
        <f>SUM(I[Pontuação final])</f>
        <v>0</v>
      </c>
    </row>
    <row r="18" spans="1:7" ht="16" customHeight="1" x14ac:dyDescent="0.2"/>
    <row r="19" spans="1:7" ht="16" customHeight="1" x14ac:dyDescent="0.2">
      <c r="A19" s="1" t="s">
        <v>55</v>
      </c>
      <c r="B19" s="2" t="s">
        <v>0</v>
      </c>
      <c r="C19" s="4" t="s">
        <v>25</v>
      </c>
      <c r="D19" s="4" t="s">
        <v>26</v>
      </c>
      <c r="E19" s="4" t="s">
        <v>27</v>
      </c>
      <c r="F19" s="4" t="s">
        <v>28</v>
      </c>
      <c r="G19" s="5" t="s">
        <v>29</v>
      </c>
    </row>
    <row r="20" spans="1:7" ht="16" customHeight="1" x14ac:dyDescent="0.2">
      <c r="A20" t="s">
        <v>125</v>
      </c>
      <c r="B20" t="s">
        <v>1</v>
      </c>
      <c r="C20" s="3" t="s">
        <v>1</v>
      </c>
      <c r="D20" s="9"/>
      <c r="F20" s="9"/>
    </row>
    <row r="21" spans="1:7" ht="16" customHeight="1" x14ac:dyDescent="0.2">
      <c r="A21" t="s">
        <v>145</v>
      </c>
      <c r="B21" t="s">
        <v>57</v>
      </c>
      <c r="C21" s="3">
        <v>0.05</v>
      </c>
      <c r="D21" s="9"/>
      <c r="E21" s="3">
        <f>II[[#This Row],[Peso]]*II[[#This Row],[Valor informado]]</f>
        <v>0</v>
      </c>
      <c r="F21" s="9"/>
      <c r="G21" s="3">
        <f>II[[#This Row],[Peso]]*II[[#This Row],[Validado pela comissão]]</f>
        <v>0</v>
      </c>
    </row>
    <row r="22" spans="1:7" ht="16" customHeight="1" x14ac:dyDescent="0.2">
      <c r="A22" t="s">
        <v>124</v>
      </c>
      <c r="B22" t="s">
        <v>1</v>
      </c>
      <c r="C22" s="3" t="s">
        <v>1</v>
      </c>
      <c r="D22" s="9"/>
      <c r="F22" s="9"/>
    </row>
    <row r="23" spans="1:7" ht="16" customHeight="1" x14ac:dyDescent="0.2">
      <c r="A23" t="s">
        <v>56</v>
      </c>
      <c r="B23" t="s">
        <v>58</v>
      </c>
      <c r="C23" s="3">
        <v>1</v>
      </c>
      <c r="D23" s="9"/>
      <c r="E23" s="3">
        <f>II[[#This Row],[Peso]]*II[[#This Row],[Valor informado]]</f>
        <v>0</v>
      </c>
      <c r="F23" s="9"/>
      <c r="G23" s="3">
        <f>II[[#This Row],[Peso]]*II[[#This Row],[Validado pela comissão]]</f>
        <v>0</v>
      </c>
    </row>
    <row r="24" spans="1:7" ht="16" customHeight="1" x14ac:dyDescent="0.2">
      <c r="A24" s="1" t="s">
        <v>77</v>
      </c>
      <c r="B24" t="s">
        <v>36</v>
      </c>
      <c r="C24" s="3">
        <v>200</v>
      </c>
      <c r="D24" s="3" t="s">
        <v>1</v>
      </c>
      <c r="E24" s="3">
        <f>IF(SUM(II[Total de pontos])&gt;$C$24,$C$24,SUM(II[Total de pontos]))</f>
        <v>0</v>
      </c>
      <c r="G24" s="3">
        <f>IF(SUM(II[Pontuação final])&gt;$C$24,$C$24,SUM(II[Pontuação final]))</f>
        <v>0</v>
      </c>
    </row>
    <row r="25" spans="1:7" ht="16" customHeight="1" x14ac:dyDescent="0.2"/>
    <row r="26" spans="1:7" ht="16" customHeight="1" x14ac:dyDescent="0.2">
      <c r="A26" s="1" t="s">
        <v>59</v>
      </c>
      <c r="B26" s="2" t="s">
        <v>0</v>
      </c>
      <c r="C26" s="4" t="s">
        <v>25</v>
      </c>
      <c r="D26" s="4" t="s">
        <v>26</v>
      </c>
      <c r="E26" s="4" t="s">
        <v>27</v>
      </c>
      <c r="F26" s="4" t="s">
        <v>28</v>
      </c>
      <c r="G26" s="5" t="s">
        <v>29</v>
      </c>
    </row>
    <row r="27" spans="1:7" ht="54" x14ac:dyDescent="0.2">
      <c r="A27" s="1" t="s">
        <v>126</v>
      </c>
      <c r="B27" t="s">
        <v>1</v>
      </c>
      <c r="C27" s="3" t="s">
        <v>1</v>
      </c>
      <c r="D27" s="9"/>
      <c r="F27" s="9"/>
    </row>
    <row r="28" spans="1:7" ht="17" x14ac:dyDescent="0.2">
      <c r="A28" s="1" t="s">
        <v>60</v>
      </c>
      <c r="B28" t="s">
        <v>4</v>
      </c>
      <c r="C28" s="3">
        <v>60</v>
      </c>
      <c r="D28" s="9"/>
      <c r="E28" s="3">
        <f>III[[#This Row],[Peso]]*III[[#This Row],[Valor informado]]</f>
        <v>0</v>
      </c>
      <c r="F28" s="9"/>
      <c r="G28" s="3">
        <f>III[[#This Row],[Peso]]*III[[#This Row],[Validado pela comissão]]</f>
        <v>0</v>
      </c>
    </row>
    <row r="29" spans="1:7" ht="17" x14ac:dyDescent="0.2">
      <c r="A29" s="1" t="s">
        <v>61</v>
      </c>
      <c r="B29" t="s">
        <v>5</v>
      </c>
      <c r="C29" s="3">
        <v>50</v>
      </c>
      <c r="D29" s="9"/>
      <c r="E29" s="3">
        <f>III[[#This Row],[Peso]]*III[[#This Row],[Valor informado]]</f>
        <v>0</v>
      </c>
      <c r="F29" s="9"/>
      <c r="G29" s="3">
        <f>III[[#This Row],[Peso]]*III[[#This Row],[Validado pela comissão]]</f>
        <v>0</v>
      </c>
    </row>
    <row r="30" spans="1:7" ht="17" x14ac:dyDescent="0.2">
      <c r="A30" s="1" t="s">
        <v>62</v>
      </c>
      <c r="B30" t="s">
        <v>6</v>
      </c>
      <c r="C30" s="3">
        <v>40</v>
      </c>
      <c r="D30" s="9"/>
      <c r="E30" s="3">
        <f>III[[#This Row],[Peso]]*III[[#This Row],[Valor informado]]</f>
        <v>0</v>
      </c>
      <c r="F30" s="9"/>
      <c r="G30" s="3">
        <f>III[[#This Row],[Peso]]*III[[#This Row],[Validado pela comissão]]</f>
        <v>0</v>
      </c>
    </row>
    <row r="31" spans="1:7" ht="17" x14ac:dyDescent="0.2">
      <c r="A31" s="1" t="s">
        <v>63</v>
      </c>
      <c r="B31" t="s">
        <v>7</v>
      </c>
      <c r="C31" s="3">
        <v>30</v>
      </c>
      <c r="D31" s="9"/>
      <c r="E31" s="3">
        <f>III[[#This Row],[Peso]]*III[[#This Row],[Valor informado]]</f>
        <v>0</v>
      </c>
      <c r="F31" s="9"/>
      <c r="G31" s="3">
        <f>III[[#This Row],[Peso]]*III[[#This Row],[Validado pela comissão]]</f>
        <v>0</v>
      </c>
    </row>
    <row r="32" spans="1:7" ht="17" x14ac:dyDescent="0.2">
      <c r="A32" s="1" t="s">
        <v>64</v>
      </c>
      <c r="B32" t="s">
        <v>8</v>
      </c>
      <c r="C32" s="3">
        <v>10</v>
      </c>
      <c r="D32" s="9"/>
      <c r="E32" s="3">
        <f>III[[#This Row],[Peso]]*III[[#This Row],[Valor informado]]</f>
        <v>0</v>
      </c>
      <c r="F32" s="9"/>
      <c r="G32" s="3">
        <f>III[[#This Row],[Peso]]*III[[#This Row],[Validado pela comissão]]</f>
        <v>0</v>
      </c>
    </row>
    <row r="33" spans="1:7" ht="54" x14ac:dyDescent="0.2">
      <c r="A33" s="1" t="s">
        <v>127</v>
      </c>
      <c r="D33" s="9"/>
      <c r="F33" s="9"/>
    </row>
    <row r="34" spans="1:7" ht="17" customHeight="1" x14ac:dyDescent="0.2">
      <c r="A34" s="1" t="s">
        <v>65</v>
      </c>
      <c r="B34" t="s">
        <v>80</v>
      </c>
      <c r="C34" s="3">
        <v>12</v>
      </c>
      <c r="D34" s="9"/>
      <c r="E34" s="3">
        <f>III[[#This Row],[Peso]]*III[[#This Row],[Valor informado]]</f>
        <v>0</v>
      </c>
      <c r="F34" s="9"/>
      <c r="G34" s="3">
        <f>III[[#This Row],[Peso]]*III[[#This Row],[Validado pela comissão]]</f>
        <v>0</v>
      </c>
    </row>
    <row r="35" spans="1:7" ht="17" customHeight="1" x14ac:dyDescent="0.2">
      <c r="A35" s="1" t="s">
        <v>66</v>
      </c>
      <c r="B35" t="s">
        <v>8</v>
      </c>
      <c r="C35" s="3">
        <v>10</v>
      </c>
      <c r="D35" s="9"/>
      <c r="E35" s="3">
        <f>III[[#This Row],[Peso]]*III[[#This Row],[Valor informado]]</f>
        <v>0</v>
      </c>
      <c r="F35" s="9"/>
      <c r="G35" s="3">
        <f>III[[#This Row],[Peso]]*III[[#This Row],[Validado pela comissão]]</f>
        <v>0</v>
      </c>
    </row>
    <row r="36" spans="1:7" ht="17" customHeight="1" x14ac:dyDescent="0.2">
      <c r="A36" s="1" t="s">
        <v>146</v>
      </c>
      <c r="B36" t="s">
        <v>81</v>
      </c>
      <c r="C36" s="3">
        <v>8</v>
      </c>
      <c r="D36" s="9"/>
      <c r="E36" s="3">
        <f>III[[#This Row],[Peso]]*III[[#This Row],[Valor informado]]</f>
        <v>0</v>
      </c>
      <c r="F36" s="9"/>
      <c r="G36" s="3">
        <f>III[[#This Row],[Peso]]*III[[#This Row],[Validado pela comissão]]</f>
        <v>0</v>
      </c>
    </row>
    <row r="37" spans="1:7" ht="17" customHeight="1" x14ac:dyDescent="0.2">
      <c r="A37" s="1" t="s">
        <v>67</v>
      </c>
      <c r="B37" t="s">
        <v>4</v>
      </c>
      <c r="C37" s="3">
        <v>6</v>
      </c>
      <c r="D37" s="9"/>
      <c r="E37" s="3">
        <f>III[[#This Row],[Peso]]*III[[#This Row],[Valor informado]]</f>
        <v>0</v>
      </c>
      <c r="F37" s="9"/>
      <c r="G37" s="3">
        <f>III[[#This Row],[Peso]]*III[[#This Row],[Validado pela comissão]]</f>
        <v>0</v>
      </c>
    </row>
    <row r="38" spans="1:7" ht="17" customHeight="1" x14ac:dyDescent="0.2">
      <c r="A38" s="1" t="s">
        <v>68</v>
      </c>
      <c r="B38" t="s">
        <v>82</v>
      </c>
      <c r="C38" s="3">
        <v>2</v>
      </c>
      <c r="D38" s="9"/>
      <c r="E38" s="3">
        <f>III[[#This Row],[Peso]]*III[[#This Row],[Valor informado]]</f>
        <v>0</v>
      </c>
      <c r="F38" s="9"/>
      <c r="G38" s="3">
        <f>III[[#This Row],[Peso]]*III[[#This Row],[Validado pela comissão]]</f>
        <v>0</v>
      </c>
    </row>
    <row r="39" spans="1:7" ht="17" customHeight="1" x14ac:dyDescent="0.2">
      <c r="A39" s="1" t="s">
        <v>69</v>
      </c>
      <c r="B39" t="s">
        <v>1</v>
      </c>
      <c r="C39" s="3" t="s">
        <v>1</v>
      </c>
      <c r="D39" s="9"/>
      <c r="F39" s="9"/>
    </row>
    <row r="40" spans="1:7" ht="17" customHeight="1" x14ac:dyDescent="0.2">
      <c r="A40" s="1" t="s">
        <v>70</v>
      </c>
      <c r="B40" t="s">
        <v>83</v>
      </c>
      <c r="C40" s="3">
        <v>50</v>
      </c>
      <c r="D40" s="9"/>
      <c r="E40" s="3">
        <f>III[[#This Row],[Peso]]*III[[#This Row],[Valor informado]]</f>
        <v>0</v>
      </c>
      <c r="F40" s="9"/>
      <c r="G40" s="3">
        <f>III[[#This Row],[Peso]]*III[[#This Row],[Validado pela comissão]]</f>
        <v>0</v>
      </c>
    </row>
    <row r="41" spans="1:7" ht="17" customHeight="1" x14ac:dyDescent="0.2">
      <c r="A41" s="1" t="s">
        <v>71</v>
      </c>
      <c r="B41" t="s">
        <v>84</v>
      </c>
      <c r="C41" s="3">
        <v>25</v>
      </c>
      <c r="D41" s="9"/>
      <c r="E41" s="3">
        <f>III[[#This Row],[Peso]]*III[[#This Row],[Valor informado]]</f>
        <v>0</v>
      </c>
      <c r="F41" s="9"/>
      <c r="G41" s="3">
        <f>III[[#This Row],[Peso]]*III[[#This Row],[Validado pela comissão]]</f>
        <v>0</v>
      </c>
    </row>
    <row r="42" spans="1:7" ht="17" customHeight="1" x14ac:dyDescent="0.2">
      <c r="A42" s="1" t="s">
        <v>72</v>
      </c>
      <c r="B42" t="s">
        <v>73</v>
      </c>
      <c r="C42" s="3">
        <v>2</v>
      </c>
      <c r="D42" s="9"/>
      <c r="E42" s="3">
        <f>III[[#This Row],[Peso]]*III[[#This Row],[Valor informado]]</f>
        <v>0</v>
      </c>
      <c r="F42" s="9"/>
      <c r="G42" s="3">
        <f>III[[#This Row],[Peso]]*III[[#This Row],[Validado pela comissão]]</f>
        <v>0</v>
      </c>
    </row>
    <row r="43" spans="1:7" ht="17" customHeight="1" x14ac:dyDescent="0.2">
      <c r="A43" s="1" t="s">
        <v>74</v>
      </c>
      <c r="B43" t="s">
        <v>85</v>
      </c>
      <c r="C43" s="3">
        <v>5</v>
      </c>
      <c r="D43" s="9"/>
      <c r="E43" s="3">
        <f>III[[#This Row],[Peso]]*III[[#This Row],[Valor informado]]</f>
        <v>0</v>
      </c>
      <c r="F43" s="9"/>
      <c r="G43" s="3">
        <f>III[[#This Row],[Peso]]*III[[#This Row],[Validado pela comissão]]</f>
        <v>0</v>
      </c>
    </row>
    <row r="44" spans="1:7" ht="17" customHeight="1" x14ac:dyDescent="0.2">
      <c r="A44" s="1" t="s">
        <v>128</v>
      </c>
      <c r="B44" t="s">
        <v>13</v>
      </c>
      <c r="C44" s="3">
        <v>3</v>
      </c>
      <c r="D44" s="9"/>
      <c r="E44" s="3">
        <f>III[[#This Row],[Peso]]*III[[#This Row],[Valor informado]]</f>
        <v>0</v>
      </c>
      <c r="F44" s="9"/>
      <c r="G44" s="3">
        <f>III[[#This Row],[Peso]]*III[[#This Row],[Validado pela comissão]]</f>
        <v>0</v>
      </c>
    </row>
    <row r="45" spans="1:7" ht="17" customHeight="1" x14ac:dyDescent="0.2">
      <c r="A45" s="1" t="s">
        <v>129</v>
      </c>
      <c r="B45" t="s">
        <v>14</v>
      </c>
      <c r="C45" s="3">
        <v>1</v>
      </c>
      <c r="D45" s="9"/>
      <c r="E45" s="3">
        <f>III[[#This Row],[Peso]]*III[[#This Row],[Valor informado]]</f>
        <v>0</v>
      </c>
      <c r="F45" s="9"/>
      <c r="G45" s="3">
        <f>III[[#This Row],[Peso]]*III[[#This Row],[Validado pela comissão]]</f>
        <v>0</v>
      </c>
    </row>
    <row r="46" spans="1:7" ht="17" customHeight="1" x14ac:dyDescent="0.2">
      <c r="A46" s="1" t="s">
        <v>75</v>
      </c>
      <c r="B46" t="s">
        <v>15</v>
      </c>
      <c r="C46" s="3">
        <v>5</v>
      </c>
      <c r="D46" s="9"/>
      <c r="E46" s="3">
        <f>III[[#This Row],[Peso]]*III[[#This Row],[Valor informado]]</f>
        <v>0</v>
      </c>
      <c r="F46" s="9"/>
      <c r="G46" s="3">
        <f>III[[#This Row],[Peso]]*III[[#This Row],[Validado pela comissão]]</f>
        <v>0</v>
      </c>
    </row>
    <row r="47" spans="1:7" ht="17" customHeight="1" x14ac:dyDescent="0.2">
      <c r="A47" s="1" t="s">
        <v>76</v>
      </c>
      <c r="B47" t="s">
        <v>36</v>
      </c>
      <c r="C47" s="3">
        <v>200</v>
      </c>
      <c r="D47" s="3" t="s">
        <v>1</v>
      </c>
      <c r="E47" s="3">
        <f>IF(SUM(III[Total de pontos])&gt;C47,C47,SUM(III[Total de pontos]))</f>
        <v>0</v>
      </c>
      <c r="G47" s="3">
        <f>IF(SUM(III[Pontuação final])&gt;C47,C47,SUM(III[Pontuação final]))</f>
        <v>0</v>
      </c>
    </row>
    <row r="49" spans="1:7" ht="17" x14ac:dyDescent="0.2">
      <c r="A49" s="1" t="s">
        <v>79</v>
      </c>
      <c r="B49" s="2" t="s">
        <v>0</v>
      </c>
      <c r="C49" s="4" t="s">
        <v>25</v>
      </c>
      <c r="D49" s="4" t="s">
        <v>26</v>
      </c>
      <c r="E49" s="4" t="s">
        <v>27</v>
      </c>
      <c r="F49" s="4" t="s">
        <v>28</v>
      </c>
      <c r="G49" s="5" t="s">
        <v>29</v>
      </c>
    </row>
    <row r="50" spans="1:7" ht="17" x14ac:dyDescent="0.2">
      <c r="A50" s="1" t="s">
        <v>91</v>
      </c>
      <c r="B50" t="s">
        <v>1</v>
      </c>
      <c r="C50" s="3" t="s">
        <v>1</v>
      </c>
      <c r="D50" s="9"/>
      <c r="F50" s="9"/>
    </row>
    <row r="51" spans="1:7" ht="20" x14ac:dyDescent="0.2">
      <c r="A51" s="1" t="s">
        <v>92</v>
      </c>
      <c r="B51" t="s">
        <v>93</v>
      </c>
      <c r="C51" s="3">
        <v>3</v>
      </c>
      <c r="D51" s="9"/>
      <c r="E51" s="3">
        <f>IV[[#This Row],[Peso]]*IV[[#This Row],[Valor informado]]</f>
        <v>0</v>
      </c>
      <c r="F51" s="9"/>
      <c r="G51" s="3">
        <f>IV[[#This Row],[Peso]]*IV[[#This Row],[Validado pela comissão]]</f>
        <v>0</v>
      </c>
    </row>
    <row r="52" spans="1:7" x14ac:dyDescent="0.2">
      <c r="A52" t="s">
        <v>86</v>
      </c>
      <c r="B52" t="s">
        <v>94</v>
      </c>
      <c r="C52" s="3">
        <v>1</v>
      </c>
      <c r="D52" s="9"/>
      <c r="E52" s="3">
        <f>IV[[#This Row],[Peso]]*IV[[#This Row],[Valor informado]]</f>
        <v>0</v>
      </c>
      <c r="F52" s="9"/>
      <c r="G52" s="3">
        <f>IV[[#This Row],[Peso]]*IV[[#This Row],[Validado pela comissão]]</f>
        <v>0</v>
      </c>
    </row>
    <row r="53" spans="1:7" ht="17" x14ac:dyDescent="0.2">
      <c r="A53" s="1" t="s">
        <v>113</v>
      </c>
      <c r="B53" t="s">
        <v>95</v>
      </c>
      <c r="C53" s="3">
        <v>2</v>
      </c>
      <c r="D53" s="9"/>
      <c r="E53" s="3">
        <f>IV[[#This Row],[Peso]]*IV[[#This Row],[Valor informado]]</f>
        <v>0</v>
      </c>
      <c r="F53" s="9"/>
      <c r="G53" s="3">
        <f>IV[[#This Row],[Peso]]*IV[[#This Row],[Validado pela comissão]]</f>
        <v>0</v>
      </c>
    </row>
    <row r="54" spans="1:7" ht="17" x14ac:dyDescent="0.2">
      <c r="A54" s="1" t="s">
        <v>87</v>
      </c>
      <c r="B54" t="s">
        <v>95</v>
      </c>
      <c r="C54" s="3">
        <v>2</v>
      </c>
      <c r="D54" s="9"/>
      <c r="E54" s="3">
        <f>IV[[#This Row],[Peso]]*IV[[#This Row],[Valor informado]]</f>
        <v>0</v>
      </c>
      <c r="F54" s="9"/>
      <c r="G54" s="3">
        <f>IV[[#This Row],[Peso]]*IV[[#This Row],[Validado pela comissão]]</f>
        <v>0</v>
      </c>
    </row>
    <row r="55" spans="1:7" ht="17" x14ac:dyDescent="0.2">
      <c r="A55" s="1" t="s">
        <v>88</v>
      </c>
      <c r="B55" t="s">
        <v>96</v>
      </c>
      <c r="C55" s="3">
        <v>10</v>
      </c>
      <c r="D55" s="9"/>
      <c r="E55" s="3">
        <f>IV[[#This Row],[Peso]]*IV[[#This Row],[Valor informado]]</f>
        <v>0</v>
      </c>
      <c r="F55" s="9"/>
      <c r="G55" s="3">
        <f>IV[[#This Row],[Peso]]*IV[[#This Row],[Validado pela comissão]]</f>
        <v>0</v>
      </c>
    </row>
    <row r="56" spans="1:7" ht="17" x14ac:dyDescent="0.2">
      <c r="A56" s="1" t="s">
        <v>89</v>
      </c>
      <c r="B56" t="s">
        <v>97</v>
      </c>
      <c r="C56" s="3">
        <v>50</v>
      </c>
      <c r="D56" s="9"/>
      <c r="E56" s="3">
        <f>IV[[#This Row],[Peso]]*IV[[#This Row],[Valor informado]]</f>
        <v>0</v>
      </c>
      <c r="F56" s="9"/>
      <c r="G56" s="3">
        <f>IV[[#This Row],[Peso]]*IV[[#This Row],[Validado pela comissão]]</f>
        <v>0</v>
      </c>
    </row>
    <row r="57" spans="1:7" ht="17" x14ac:dyDescent="0.2">
      <c r="A57" s="1" t="s">
        <v>90</v>
      </c>
      <c r="B57" t="s">
        <v>98</v>
      </c>
      <c r="C57" s="3">
        <v>2</v>
      </c>
      <c r="D57" s="9"/>
      <c r="E57" s="3">
        <f>IV[[#This Row],[Peso]]*IV[[#This Row],[Valor informado]]</f>
        <v>0</v>
      </c>
      <c r="F57" s="9"/>
      <c r="G57" s="3">
        <f>IV[[#This Row],[Peso]]*IV[[#This Row],[Validado pela comissão]]</f>
        <v>0</v>
      </c>
    </row>
    <row r="58" spans="1:7" ht="17" x14ac:dyDescent="0.2">
      <c r="A58" s="1" t="s">
        <v>9</v>
      </c>
      <c r="D58" s="3" t="s">
        <v>1</v>
      </c>
      <c r="E58" s="3">
        <f>SUM(IV[Total de pontos])</f>
        <v>0</v>
      </c>
      <c r="G58" s="3">
        <f>SUM(G51:G57)</f>
        <v>0</v>
      </c>
    </row>
    <row r="60" spans="1:7" ht="17" x14ac:dyDescent="0.2">
      <c r="A60" s="1" t="s">
        <v>102</v>
      </c>
      <c r="B60" s="2" t="s">
        <v>0</v>
      </c>
      <c r="C60" s="4" t="s">
        <v>25</v>
      </c>
      <c r="D60" s="4" t="s">
        <v>26</v>
      </c>
      <c r="E60" s="4" t="s">
        <v>27</v>
      </c>
      <c r="F60" s="4" t="s">
        <v>28</v>
      </c>
      <c r="G60" s="5" t="s">
        <v>29</v>
      </c>
    </row>
    <row r="61" spans="1:7" ht="17" x14ac:dyDescent="0.2">
      <c r="A61" s="1" t="s">
        <v>103</v>
      </c>
      <c r="B61" t="s">
        <v>108</v>
      </c>
      <c r="C61" s="3">
        <v>1</v>
      </c>
      <c r="D61" s="9"/>
      <c r="E61" s="3">
        <f>V[[#This Row],[Peso]]*V[[#This Row],[Valor informado]]</f>
        <v>0</v>
      </c>
      <c r="F61" s="9"/>
      <c r="G61" s="3">
        <f>V[[#This Row],[Peso]]*V[[#This Row],[Validado pela comissão]]</f>
        <v>0</v>
      </c>
    </row>
    <row r="62" spans="1:7" ht="17" x14ac:dyDescent="0.2">
      <c r="A62" s="1" t="s">
        <v>104</v>
      </c>
      <c r="B62" t="s">
        <v>109</v>
      </c>
      <c r="C62" s="3">
        <v>0.5</v>
      </c>
      <c r="D62" s="9"/>
      <c r="E62" s="3">
        <f>V[[#This Row],[Peso]]*V[[#This Row],[Valor informado]]</f>
        <v>0</v>
      </c>
      <c r="F62" s="9"/>
      <c r="G62" s="3">
        <f>V[[#This Row],[Peso]]*V[[#This Row],[Validado pela comissão]]</f>
        <v>0</v>
      </c>
    </row>
    <row r="63" spans="1:7" ht="17" x14ac:dyDescent="0.2">
      <c r="A63" s="1" t="s">
        <v>105</v>
      </c>
      <c r="B63" t="s">
        <v>99</v>
      </c>
      <c r="C63" s="3">
        <v>1</v>
      </c>
      <c r="D63" s="9"/>
      <c r="E63" s="3">
        <f>V[[#This Row],[Peso]]*V[[#This Row],[Valor informado]]</f>
        <v>0</v>
      </c>
      <c r="F63" s="9"/>
      <c r="G63" s="3">
        <f>V[[#This Row],[Peso]]*V[[#This Row],[Validado pela comissão]]</f>
        <v>0</v>
      </c>
    </row>
    <row r="64" spans="1:7" ht="17" x14ac:dyDescent="0.2">
      <c r="A64" s="1" t="s">
        <v>106</v>
      </c>
      <c r="B64" t="s">
        <v>100</v>
      </c>
      <c r="C64" s="3">
        <v>0.5</v>
      </c>
      <c r="D64" s="9"/>
      <c r="E64" s="3">
        <f>V[[#This Row],[Peso]]*V[[#This Row],[Valor informado]]</f>
        <v>0</v>
      </c>
      <c r="F64" s="9"/>
      <c r="G64" s="3">
        <f>V[[#This Row],[Peso]]*V[[#This Row],[Validado pela comissão]]</f>
        <v>0</v>
      </c>
    </row>
    <row r="65" spans="1:7" ht="17" x14ac:dyDescent="0.2">
      <c r="A65" s="1" t="s">
        <v>107</v>
      </c>
      <c r="B65" t="s">
        <v>101</v>
      </c>
      <c r="C65" s="3">
        <v>0.3</v>
      </c>
      <c r="D65" s="9"/>
      <c r="E65" s="3">
        <f>V[[#This Row],[Peso]]*V[[#This Row],[Valor informado]]</f>
        <v>0</v>
      </c>
      <c r="F65" s="9"/>
      <c r="G65" s="3">
        <f>V[[#This Row],[Peso]]*V[[#This Row],[Validado pela comissão]]</f>
        <v>0</v>
      </c>
    </row>
    <row r="66" spans="1:7" ht="17" x14ac:dyDescent="0.2">
      <c r="A66" s="1" t="s">
        <v>10</v>
      </c>
      <c r="D66" s="14"/>
      <c r="E66" s="3">
        <f>SUM(V[Total de pontos])</f>
        <v>0</v>
      </c>
      <c r="G66" s="3">
        <f>SUM(V[Pontuação final])</f>
        <v>0</v>
      </c>
    </row>
    <row r="68" spans="1:7" ht="17" x14ac:dyDescent="0.2">
      <c r="A68" s="1" t="s">
        <v>110</v>
      </c>
      <c r="B68" s="2" t="s">
        <v>0</v>
      </c>
      <c r="C68" s="4" t="s">
        <v>25</v>
      </c>
      <c r="D68" s="4" t="s">
        <v>26</v>
      </c>
      <c r="E68" s="4" t="s">
        <v>27</v>
      </c>
      <c r="F68" s="4" t="s">
        <v>28</v>
      </c>
      <c r="G68" s="5" t="s">
        <v>29</v>
      </c>
    </row>
    <row r="69" spans="1:7" ht="17" x14ac:dyDescent="0.2">
      <c r="A69" s="1" t="s">
        <v>111</v>
      </c>
      <c r="B69" t="s">
        <v>16</v>
      </c>
      <c r="C69" s="3">
        <v>2</v>
      </c>
      <c r="D69" s="9"/>
      <c r="E69" s="3">
        <f>VI[[#This Row],[Peso]]*VI[[#This Row],[Valor informado]]</f>
        <v>0</v>
      </c>
      <c r="F69" s="9"/>
      <c r="G69" s="3">
        <f>VI[[#This Row],[Peso]]*VI[[#This Row],[Validado pela comissão]]</f>
        <v>0</v>
      </c>
    </row>
    <row r="70" spans="1:7" ht="17" x14ac:dyDescent="0.2">
      <c r="A70" s="1" t="s">
        <v>112</v>
      </c>
      <c r="B70" t="s">
        <v>17</v>
      </c>
      <c r="C70" s="3">
        <v>1</v>
      </c>
      <c r="D70" s="9"/>
      <c r="E70" s="3">
        <f>VI[[#This Row],[Peso]]*VI[[#This Row],[Valor informado]]</f>
        <v>0</v>
      </c>
      <c r="F70" s="9"/>
      <c r="G70" s="3">
        <f>VI[[#This Row],[Peso]]*VI[[#This Row],[Validado pela comissão]]</f>
        <v>0</v>
      </c>
    </row>
    <row r="71" spans="1:7" ht="17" x14ac:dyDescent="0.2">
      <c r="A71" s="1" t="s">
        <v>11</v>
      </c>
      <c r="D71" s="3" t="s">
        <v>1</v>
      </c>
      <c r="E71" s="3">
        <f>SUM(VI[Total de pontos])</f>
        <v>0</v>
      </c>
      <c r="G71" s="3">
        <f>SUM(VI[Pontuação final])</f>
        <v>0</v>
      </c>
    </row>
    <row r="73" spans="1:7" ht="17" x14ac:dyDescent="0.2">
      <c r="A73" s="1" t="s">
        <v>114</v>
      </c>
      <c r="B73" s="2" t="s">
        <v>0</v>
      </c>
      <c r="C73" s="4" t="s">
        <v>25</v>
      </c>
      <c r="D73" s="4" t="s">
        <v>26</v>
      </c>
      <c r="E73" s="4" t="s">
        <v>27</v>
      </c>
      <c r="F73" s="4" t="s">
        <v>28</v>
      </c>
      <c r="G73" s="5" t="s">
        <v>29</v>
      </c>
    </row>
    <row r="74" spans="1:7" ht="34" x14ac:dyDescent="0.2">
      <c r="A74" s="1" t="s">
        <v>115</v>
      </c>
      <c r="B74" t="s">
        <v>18</v>
      </c>
      <c r="C74" s="3">
        <v>4</v>
      </c>
      <c r="D74" s="9"/>
      <c r="E74" s="3">
        <f>VII[[#This Row],[Peso]]*VII[[#This Row],[Valor informado]]</f>
        <v>0</v>
      </c>
      <c r="F74" s="9"/>
      <c r="G74" s="3">
        <f>VII[[#This Row],[Peso]]*VII[[#This Row],[Validado pela comissão]]</f>
        <v>0</v>
      </c>
    </row>
    <row r="75" spans="1:7" ht="17" x14ac:dyDescent="0.2">
      <c r="A75" s="1" t="s">
        <v>116</v>
      </c>
      <c r="B75" t="s">
        <v>19</v>
      </c>
      <c r="C75" s="3">
        <v>5</v>
      </c>
      <c r="D75" s="9"/>
      <c r="E75" s="3">
        <f>VII[[#This Row],[Peso]]*VII[[#This Row],[Valor informado]]</f>
        <v>0</v>
      </c>
      <c r="F75" s="9"/>
      <c r="G75" s="3">
        <f>VII[[#This Row],[Peso]]*VII[[#This Row],[Validado pela comissão]]</f>
        <v>0</v>
      </c>
    </row>
    <row r="76" spans="1:7" ht="17" x14ac:dyDescent="0.2">
      <c r="A76" s="1" t="s">
        <v>119</v>
      </c>
      <c r="B76" t="s">
        <v>120</v>
      </c>
      <c r="C76" s="3">
        <v>20</v>
      </c>
      <c r="D76" s="9"/>
      <c r="E76" s="3">
        <f>VII[[#This Row],[Peso]]*VII[[#This Row],[Valor informado]]</f>
        <v>0</v>
      </c>
      <c r="F76" s="9"/>
      <c r="G76" s="3">
        <f>VII[[#This Row],[Peso]]*VII[[#This Row],[Validado pela comissão]]</f>
        <v>0</v>
      </c>
    </row>
    <row r="77" spans="1:7" ht="17" x14ac:dyDescent="0.2">
      <c r="A77" s="1" t="s">
        <v>118</v>
      </c>
      <c r="B77" t="s">
        <v>121</v>
      </c>
      <c r="C77" s="3">
        <v>20</v>
      </c>
      <c r="D77" s="9"/>
      <c r="E77" s="3">
        <f>VII[[#This Row],[Peso]]*VII[[#This Row],[Valor informado]]</f>
        <v>0</v>
      </c>
      <c r="F77" s="9"/>
      <c r="G77" s="3">
        <f>VII[[#This Row],[Peso]]*VII[[#This Row],[Validado pela comissão]]</f>
        <v>0</v>
      </c>
    </row>
    <row r="78" spans="1:7" ht="17" x14ac:dyDescent="0.2">
      <c r="A78" s="1" t="s">
        <v>117</v>
      </c>
      <c r="B78" t="s">
        <v>20</v>
      </c>
      <c r="C78" s="3">
        <v>60</v>
      </c>
      <c r="D78" s="9"/>
      <c r="E78" s="3">
        <f>VII[[#This Row],[Peso]]*VII[[#This Row],[Valor informado]]</f>
        <v>0</v>
      </c>
      <c r="F78" s="9"/>
      <c r="G78" s="3">
        <f>VII[[#This Row],[Peso]]*VII[[#This Row],[Validado pela comissão]]</f>
        <v>0</v>
      </c>
    </row>
    <row r="79" spans="1:7" ht="20" x14ac:dyDescent="0.2">
      <c r="A79" s="1" t="s">
        <v>132</v>
      </c>
      <c r="B79" t="s">
        <v>21</v>
      </c>
      <c r="C79" s="3">
        <v>2</v>
      </c>
      <c r="D79" s="9"/>
      <c r="E79" s="3">
        <f>VII[[#This Row],[Peso]]*VII[[#This Row],[Valor informado]]</f>
        <v>0</v>
      </c>
      <c r="F79" s="9"/>
      <c r="G79" s="3">
        <f>VII[[#This Row],[Peso]]*VII[[#This Row],[Validado pela comissão]]</f>
        <v>0</v>
      </c>
    </row>
    <row r="80" spans="1:7" ht="17" x14ac:dyDescent="0.2">
      <c r="A80" s="1" t="s">
        <v>133</v>
      </c>
      <c r="B80" t="s">
        <v>22</v>
      </c>
      <c r="C80" s="3">
        <v>7</v>
      </c>
      <c r="D80" s="9"/>
      <c r="E80" s="3">
        <f>VII[[#This Row],[Peso]]*VII[[#This Row],[Valor informado]]</f>
        <v>0</v>
      </c>
      <c r="F80" s="9"/>
      <c r="G80" s="3">
        <f>VII[[#This Row],[Peso]]*VII[[#This Row],[Validado pela comissão]]</f>
        <v>0</v>
      </c>
    </row>
    <row r="81" spans="1:7" ht="17" x14ac:dyDescent="0.2">
      <c r="A81" s="1" t="s">
        <v>134</v>
      </c>
      <c r="B81" t="s">
        <v>23</v>
      </c>
      <c r="C81" s="3">
        <v>2</v>
      </c>
      <c r="D81" s="9"/>
      <c r="E81" s="3">
        <f>VII[[#This Row],[Peso]]*VII[[#This Row],[Valor informado]]</f>
        <v>0</v>
      </c>
      <c r="F81" s="9"/>
      <c r="G81" s="3">
        <f>VII[[#This Row],[Peso]]*VII[[#This Row],[Validado pela comissão]]</f>
        <v>0</v>
      </c>
    </row>
    <row r="82" spans="1:7" ht="20" x14ac:dyDescent="0.2">
      <c r="A82" s="1" t="s">
        <v>135</v>
      </c>
      <c r="B82" t="s">
        <v>24</v>
      </c>
      <c r="C82" s="3">
        <v>1</v>
      </c>
      <c r="D82" s="9"/>
      <c r="E82" s="3">
        <f>VII[[#This Row],[Peso]]*VII[[#This Row],[Valor informado]]</f>
        <v>0</v>
      </c>
      <c r="F82" s="9"/>
      <c r="G82" s="3">
        <f>VII[[#This Row],[Peso]]*VII[[#This Row],[Validado pela comissão]]</f>
        <v>0</v>
      </c>
    </row>
    <row r="83" spans="1:7" ht="20" x14ac:dyDescent="0.2">
      <c r="A83" s="1" t="s">
        <v>130</v>
      </c>
      <c r="B83" t="s">
        <v>24</v>
      </c>
      <c r="C83" s="3">
        <v>1</v>
      </c>
      <c r="D83" s="9"/>
      <c r="E83" s="3">
        <f>VII[[#This Row],[Peso]]*VII[[#This Row],[Valor informado]]</f>
        <v>0</v>
      </c>
      <c r="F83" s="9"/>
      <c r="G83" s="3">
        <f>VII[[#This Row],[Peso]]*VII[[#This Row],[Validado pela comissão]]</f>
        <v>0</v>
      </c>
    </row>
    <row r="84" spans="1:7" ht="17" x14ac:dyDescent="0.2">
      <c r="A84" s="1" t="s">
        <v>12</v>
      </c>
      <c r="D84" s="3" t="s">
        <v>1</v>
      </c>
      <c r="E84" s="3">
        <f>SUM(VII[Total de pontos])</f>
        <v>0</v>
      </c>
      <c r="G84" s="3">
        <f>SUM(VII[Pontuação final])</f>
        <v>0</v>
      </c>
    </row>
    <row r="85" spans="1:7" x14ac:dyDescent="0.2">
      <c r="D85" s="3" t="s">
        <v>1</v>
      </c>
    </row>
    <row r="86" spans="1:7" ht="51" x14ac:dyDescent="0.2">
      <c r="A86" s="1" t="s">
        <v>31</v>
      </c>
      <c r="B86" s="6" t="s">
        <v>40</v>
      </c>
      <c r="C86" s="7" t="s">
        <v>28</v>
      </c>
      <c r="D86"/>
      <c r="E86"/>
      <c r="F86"/>
      <c r="G86"/>
    </row>
    <row r="87" spans="1:7" ht="17" x14ac:dyDescent="0.2">
      <c r="A87" s="1" t="s">
        <v>41</v>
      </c>
      <c r="B87" s="3">
        <f>E17</f>
        <v>0</v>
      </c>
      <c r="C87" s="3">
        <f>G17</f>
        <v>0</v>
      </c>
      <c r="D87"/>
      <c r="E87"/>
      <c r="F87"/>
      <c r="G87"/>
    </row>
    <row r="88" spans="1:7" ht="17" x14ac:dyDescent="0.2">
      <c r="A88" s="1" t="s">
        <v>42</v>
      </c>
      <c r="B88" s="3">
        <f>E24</f>
        <v>0</v>
      </c>
      <c r="C88" s="3">
        <f>G24</f>
        <v>0</v>
      </c>
      <c r="D88"/>
      <c r="E88"/>
      <c r="F88"/>
      <c r="G88"/>
    </row>
    <row r="89" spans="1:7" ht="17" x14ac:dyDescent="0.2">
      <c r="A89" s="1" t="s">
        <v>43</v>
      </c>
      <c r="B89" s="3">
        <f>E47</f>
        <v>0</v>
      </c>
      <c r="C89" s="3">
        <f>G47</f>
        <v>0</v>
      </c>
      <c r="D89"/>
      <c r="E89"/>
      <c r="F89"/>
      <c r="G89"/>
    </row>
    <row r="90" spans="1:7" ht="17" x14ac:dyDescent="0.2">
      <c r="A90" s="1" t="s">
        <v>44</v>
      </c>
      <c r="B90" s="3">
        <f>E58</f>
        <v>0</v>
      </c>
      <c r="C90" s="3">
        <f>G58</f>
        <v>0</v>
      </c>
      <c r="D90"/>
      <c r="E90"/>
      <c r="F90"/>
      <c r="G90"/>
    </row>
    <row r="91" spans="1:7" ht="17" x14ac:dyDescent="0.2">
      <c r="A91" s="1" t="s">
        <v>45</v>
      </c>
      <c r="B91" s="3">
        <f>E66</f>
        <v>0</v>
      </c>
      <c r="C91" s="3">
        <f>G66</f>
        <v>0</v>
      </c>
      <c r="D91"/>
      <c r="E91"/>
      <c r="F91"/>
      <c r="G91"/>
    </row>
    <row r="92" spans="1:7" ht="17" x14ac:dyDescent="0.2">
      <c r="A92" s="1" t="s">
        <v>46</v>
      </c>
      <c r="B92" s="3">
        <f>E71</f>
        <v>0</v>
      </c>
      <c r="C92" s="3">
        <f>G71</f>
        <v>0</v>
      </c>
      <c r="D92"/>
      <c r="E92"/>
      <c r="F92"/>
      <c r="G92"/>
    </row>
    <row r="93" spans="1:7" ht="17" x14ac:dyDescent="0.2">
      <c r="A93" s="1" t="s">
        <v>47</v>
      </c>
      <c r="B93" s="3">
        <f>E84</f>
        <v>0</v>
      </c>
      <c r="C93" s="3">
        <f>G84</f>
        <v>0</v>
      </c>
      <c r="D93"/>
      <c r="E93"/>
      <c r="F93"/>
      <c r="G93"/>
    </row>
    <row r="94" spans="1:7" ht="17" x14ac:dyDescent="0.2">
      <c r="A94" s="1" t="s">
        <v>48</v>
      </c>
      <c r="B94" s="3">
        <f>SUM(B87:B93)</f>
        <v>0</v>
      </c>
      <c r="C94" s="3">
        <f t="shared" ref="C94" si="0">SUM(C87:C93)</f>
        <v>0</v>
      </c>
      <c r="D94"/>
      <c r="E94"/>
      <c r="F94"/>
      <c r="G94"/>
    </row>
    <row r="96" spans="1:7" x14ac:dyDescent="0.2">
      <c r="A96" s="11" t="s">
        <v>136</v>
      </c>
      <c r="B96" s="11"/>
      <c r="C96" s="11"/>
      <c r="D96" s="11"/>
      <c r="E96" s="11"/>
      <c r="F96" s="11"/>
      <c r="G96" s="11"/>
    </row>
    <row r="97" spans="1:7" ht="32" customHeight="1" x14ac:dyDescent="0.2">
      <c r="A97" s="11" t="s">
        <v>137</v>
      </c>
      <c r="B97" s="11"/>
      <c r="C97" s="11"/>
      <c r="D97" s="11"/>
      <c r="E97" s="11"/>
      <c r="F97" s="11"/>
      <c r="G97" s="11"/>
    </row>
    <row r="98" spans="1:7" ht="17" customHeight="1" x14ac:dyDescent="0.2">
      <c r="A98" s="11" t="s">
        <v>138</v>
      </c>
      <c r="B98" s="11"/>
      <c r="C98" s="11"/>
      <c r="D98" s="11"/>
      <c r="E98" s="11"/>
      <c r="F98" s="11"/>
      <c r="G98" s="11"/>
    </row>
    <row r="99" spans="1:7" ht="17" customHeight="1" x14ac:dyDescent="0.2">
      <c r="A99" s="11" t="s">
        <v>139</v>
      </c>
      <c r="B99" s="11"/>
      <c r="C99" s="11"/>
      <c r="D99" s="11"/>
      <c r="E99" s="11"/>
      <c r="F99" s="11"/>
      <c r="G99" s="11"/>
    </row>
    <row r="100" spans="1:7" ht="16" customHeight="1" x14ac:dyDescent="0.2">
      <c r="A100" s="11" t="s">
        <v>140</v>
      </c>
      <c r="B100" s="11"/>
      <c r="C100" s="11"/>
      <c r="D100" s="11"/>
      <c r="E100" s="11"/>
      <c r="F100" s="11"/>
      <c r="G100" s="11"/>
    </row>
    <row r="101" spans="1:7" ht="48" customHeight="1" x14ac:dyDescent="0.2">
      <c r="A101" s="11" t="s">
        <v>141</v>
      </c>
      <c r="B101" s="11"/>
      <c r="C101" s="11"/>
      <c r="D101" s="11"/>
      <c r="E101" s="11"/>
      <c r="F101" s="11"/>
      <c r="G101" s="11"/>
    </row>
    <row r="102" spans="1:7" ht="16" customHeight="1" x14ac:dyDescent="0.2">
      <c r="A102" s="8" t="s">
        <v>144</v>
      </c>
      <c r="B102" s="8"/>
      <c r="C102" s="8"/>
      <c r="D102" s="8"/>
      <c r="E102" s="8"/>
      <c r="F102" s="8"/>
      <c r="G102" s="8"/>
    </row>
    <row r="103" spans="1:7" ht="32" customHeight="1" x14ac:dyDescent="0.2">
      <c r="A103" s="11" t="s">
        <v>142</v>
      </c>
      <c r="B103" s="11"/>
      <c r="C103" s="11"/>
      <c r="D103" s="11"/>
      <c r="E103" s="11"/>
      <c r="F103" s="11"/>
      <c r="G103" s="11"/>
    </row>
    <row r="104" spans="1:7" ht="16" customHeight="1" x14ac:dyDescent="0.2">
      <c r="A104" s="11" t="s">
        <v>143</v>
      </c>
      <c r="B104" s="11"/>
      <c r="C104" s="11"/>
      <c r="D104" s="11"/>
      <c r="E104" s="11"/>
      <c r="F104" s="11"/>
      <c r="G104" s="11"/>
    </row>
  </sheetData>
  <sheetProtection algorithmName="SHA-512" hashValue="pOvu8HuAQ25hpBu2N/fI0vtBo8bkQ5ET0CpRUtWpx7PEEgfLrDa4cj++GPNSFDm+AwcrueBxH3RQdwScDMaC+A==" saltValue="/jZ3nJNu97MzGAmI+0XwLQ==" spinCount="100000" sheet="1" objects="1" scenarios="1"/>
  <mergeCells count="17">
    <mergeCell ref="A101:G101"/>
    <mergeCell ref="A103:G103"/>
    <mergeCell ref="A104:G104"/>
    <mergeCell ref="A8:G8"/>
    <mergeCell ref="A96:G96"/>
    <mergeCell ref="A97:G97"/>
    <mergeCell ref="A100:G100"/>
    <mergeCell ref="A99:G99"/>
    <mergeCell ref="A7:G7"/>
    <mergeCell ref="A98:G98"/>
    <mergeCell ref="A1:G1"/>
    <mergeCell ref="A5:G5"/>
    <mergeCell ref="A2:G2"/>
    <mergeCell ref="A6:G6"/>
    <mergeCell ref="A3:G3"/>
    <mergeCell ref="A4:G4"/>
    <mergeCell ref="B9:E9"/>
  </mergeCells>
  <pageMargins left="0.25" right="0.25" top="0.75" bottom="0.75" header="0.3" footer="0.3"/>
  <pageSetup paperSize="9" scale="46" fitToHeight="2"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7" ma:contentTypeDescription="Create a new document." ma:contentTypeScope="" ma:versionID="2a3845b8211669c251fe01a26c48f09f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6280426832892e353f801aeb43438c42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E3A20F-C03A-41E1-BE42-E8CF7F9C9A54}">
  <ds:schemaRefs>
    <ds:schemaRef ds:uri="http://schemas.openxmlformats.org/package/2006/metadata/core-properties"/>
    <ds:schemaRef ds:uri="http://www.w3.org/XML/1998/namespace"/>
    <ds:schemaRef ds:uri="http://purl.org/dc/elements/1.1/"/>
    <ds:schemaRef ds:uri="3882b650-f18d-40fc-af7e-385b990dc1fc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276a0792-b412-4c14-ad69-82678461807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56FC6E1-C711-4CF4-9710-BCA5C556A5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2b650-f18d-40fc-af7e-385b990dc1fc"/>
    <ds:schemaRef ds:uri="276a0792-b412-4c14-ad69-826784618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9DBE7-E582-47A7-A2B6-6C2714548C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Rogério Ferreira</cp:lastModifiedBy>
  <cp:lastPrinted>2024-05-20T19:51:02Z</cp:lastPrinted>
  <dcterms:created xsi:type="dcterms:W3CDTF">2023-08-13T23:37:13Z</dcterms:created>
  <dcterms:modified xsi:type="dcterms:W3CDTF">2025-02-24T20:38:52Z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