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mpras\Gestão de Projetos\PROJETOS DE EXTENSÃO 2022 2023\"/>
    </mc:Choice>
  </mc:AlternateContent>
  <bookViews>
    <workbookView xWindow="0" yWindow="0" windowWidth="20490" windowHeight="7650" tabRatio="951" firstSheet="22" activeTab="34"/>
  </bookViews>
  <sheets>
    <sheet name="Prog. Ritmo e Mov." sheetId="1" r:id="rId1"/>
    <sheet name="Lazer e Saúde" sheetId="2" r:id="rId2"/>
    <sheet name="ACOLHEDOR" sheetId="3" r:id="rId3"/>
    <sheet name="DESENVOLVER" sheetId="4" r:id="rId4"/>
    <sheet name="COVID 19" sheetId="5" r:id="rId5"/>
    <sheet name="NuReab" sheetId="6" r:id="rId6"/>
    <sheet name="IntegrAçao" sheetId="7" r:id="rId7"/>
    <sheet name="Escola de Postura" sheetId="8" r:id="rId8"/>
    <sheet name="BRINCANDO DE RESPIRAR" sheetId="9" r:id="rId9"/>
    <sheet name="NUSIM - REABLITAÇÃO NA SAÚDE IN" sheetId="10" r:id="rId10"/>
    <sheet name="Diabetter -" sheetId="11" r:id="rId11"/>
    <sheet name="NÚCLEO DE ENSINO - DARLAN" sheetId="12" r:id="rId12"/>
    <sheet name="Saúde sem Quedas" sheetId="13" r:id="rId13"/>
    <sheet name="NEPEGEM -" sheetId="14" r:id="rId14"/>
    <sheet name="RESTAURA" sheetId="15" r:id="rId15"/>
    <sheet name="PSICOLOGIA DO ESPORTE" sheetId="16" r:id="rId16"/>
    <sheet name="TRIAORTO" sheetId="17" r:id="rId17"/>
    <sheet name="GETI" sheetId="25" r:id="rId18"/>
    <sheet name="ATLETISMO PARA TODOS" sheetId="19" r:id="rId19"/>
    <sheet name="PROTETIZAÇÃO " sheetId="20" r:id="rId20"/>
    <sheet name="Atenção à Saúde Neurofuncional" sheetId="21" r:id="rId21"/>
    <sheet name="EstimulAção" sheetId="22" r:id="rId22"/>
    <sheet name="Núcleo de Cardiologia" sheetId="23" r:id="rId23"/>
    <sheet name="NÚCLEO DE Est. GINASTICA" sheetId="24" r:id="rId24"/>
    <sheet name="Fisio Desportiva" sheetId="35" r:id="rId25"/>
    <sheet name="Basquetebol" sheetId="36" r:id="rId26"/>
    <sheet name="Saúde do Trabalhador" sheetId="38" r:id="rId27"/>
    <sheet name="Prog Ativ. Motora Adap" sheetId="37" r:id="rId28"/>
    <sheet name="Rebailitar e integrar" sheetId="41" r:id="rId29"/>
    <sheet name="AVC" sheetId="42" r:id="rId30"/>
    <sheet name="Atividades Aquáticas" sheetId="44" r:id="rId31"/>
    <sheet name="INTERVENÇÃO MOTORA" sheetId="39" state="hidden" r:id="rId32"/>
    <sheet name="FOCO" sheetId="40" r:id="rId33"/>
    <sheet name="APRIMORAMENTO ESPORTIVO " sheetId="46" r:id="rId34"/>
    <sheet name="Saldos" sheetId="45" r:id="rId35"/>
  </sheets>
  <externalReferences>
    <externalReference r:id="rId36"/>
  </externalReferences>
  <definedNames>
    <definedName name="_xlnm.Print_Area" localSheetId="34">Saldos!$A$1:$AI$18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6" l="1"/>
  <c r="H13" i="40" l="1"/>
  <c r="H9" i="46" l="1"/>
  <c r="L24" i="46"/>
  <c r="H13" i="7" l="1"/>
  <c r="L28" i="7"/>
  <c r="H17" i="4" l="1"/>
  <c r="H13" i="22" l="1"/>
  <c r="Y13" i="45" l="1"/>
  <c r="Z13" i="45"/>
  <c r="AA13" i="45"/>
  <c r="AC13" i="45"/>
  <c r="C13" i="45"/>
  <c r="F13" i="45"/>
  <c r="G13" i="45"/>
  <c r="K13" i="45"/>
  <c r="L13" i="45"/>
  <c r="H16" i="40" l="1"/>
  <c r="H16" i="5" l="1"/>
  <c r="H13" i="44" l="1"/>
  <c r="I17" i="44" l="1"/>
  <c r="H17" i="12" l="1"/>
  <c r="H16" i="12"/>
  <c r="H15" i="22" l="1"/>
  <c r="H16" i="36" l="1"/>
  <c r="F18" i="14" l="1"/>
  <c r="C18" i="16"/>
  <c r="J52" i="7" l="1"/>
  <c r="J28" i="41" l="1"/>
  <c r="E13" i="41" l="1"/>
  <c r="J49" i="41" l="1"/>
  <c r="E17" i="41" s="1"/>
  <c r="J48" i="40" l="1"/>
  <c r="J31" i="24" l="1"/>
  <c r="C18" i="14" l="1"/>
  <c r="F18" i="6" l="1"/>
  <c r="J45" i="4" l="1"/>
  <c r="F18" i="1" l="1"/>
  <c r="C18" i="19" l="1"/>
  <c r="F18" i="19"/>
  <c r="F18" i="21"/>
  <c r="F18" i="15"/>
  <c r="C18" i="20"/>
  <c r="F18" i="20"/>
  <c r="F18" i="35"/>
  <c r="F18" i="24"/>
  <c r="F18" i="4"/>
  <c r="F18" i="12"/>
  <c r="F18" i="23"/>
  <c r="C18" i="6" l="1"/>
  <c r="L41" i="46" l="1"/>
  <c r="J41" i="46"/>
  <c r="L38" i="46"/>
  <c r="H12" i="46" s="1"/>
  <c r="J38" i="46"/>
  <c r="L31" i="46"/>
  <c r="J31" i="46"/>
  <c r="L28" i="46"/>
  <c r="H10" i="46" s="1"/>
  <c r="J28" i="46"/>
  <c r="I10" i="46" s="1"/>
  <c r="AH7" i="45" s="1"/>
  <c r="J24" i="46"/>
  <c r="L21" i="46"/>
  <c r="J21" i="46"/>
  <c r="E8" i="46" s="1"/>
  <c r="F14" i="46"/>
  <c r="C14" i="46"/>
  <c r="B14" i="46"/>
  <c r="H13" i="46"/>
  <c r="H11" i="46"/>
  <c r="H8" i="46"/>
  <c r="C18" i="15"/>
  <c r="C18" i="4"/>
  <c r="C18" i="21"/>
  <c r="C11" i="45"/>
  <c r="C12" i="45"/>
  <c r="C18" i="24"/>
  <c r="I14" i="41"/>
  <c r="AD7" i="45" s="1"/>
  <c r="I12" i="41"/>
  <c r="AD5" i="45" s="1"/>
  <c r="C18" i="1"/>
  <c r="AH11" i="45"/>
  <c r="AH12" i="45"/>
  <c r="J40" i="6"/>
  <c r="J37" i="6"/>
  <c r="J34" i="6"/>
  <c r="E15" i="6" s="1"/>
  <c r="J31" i="6"/>
  <c r="E14" i="6" s="1"/>
  <c r="J28" i="6"/>
  <c r="E13" i="6" s="1"/>
  <c r="J47" i="8"/>
  <c r="E17" i="23"/>
  <c r="J49" i="23"/>
  <c r="E16" i="23" s="1"/>
  <c r="J42" i="23"/>
  <c r="E15" i="23" s="1"/>
  <c r="J39" i="23"/>
  <c r="E14" i="23" s="1"/>
  <c r="J28" i="23"/>
  <c r="E13" i="23" s="1"/>
  <c r="J25" i="23"/>
  <c r="E12" i="23" s="1"/>
  <c r="L37" i="25"/>
  <c r="H14" i="25" s="1"/>
  <c r="L28" i="25"/>
  <c r="H13" i="25" s="1"/>
  <c r="L25" i="25"/>
  <c r="H12" i="25" s="1"/>
  <c r="J51" i="25"/>
  <c r="E17" i="25" s="1"/>
  <c r="J47" i="25"/>
  <c r="E16" i="25" s="1"/>
  <c r="J40" i="25"/>
  <c r="E15" i="25" s="1"/>
  <c r="J37" i="25"/>
  <c r="E14" i="25" s="1"/>
  <c r="J28" i="25"/>
  <c r="E13" i="25" s="1"/>
  <c r="I12" i="46" l="1"/>
  <c r="AH9" i="45" s="1"/>
  <c r="I11" i="46"/>
  <c r="AH8" i="45" s="1"/>
  <c r="I13" i="46"/>
  <c r="AH10" i="45" s="1"/>
  <c r="H14" i="46"/>
  <c r="I9" i="46"/>
  <c r="AH6" i="45" s="1"/>
  <c r="I8" i="46"/>
  <c r="E14" i="46"/>
  <c r="G12" i="45"/>
  <c r="I14" i="6"/>
  <c r="G7" i="45" s="1"/>
  <c r="I15" i="6"/>
  <c r="G8" i="45" s="1"/>
  <c r="G11" i="45"/>
  <c r="I11" i="45"/>
  <c r="I12" i="45"/>
  <c r="AH13" i="45" l="1"/>
  <c r="AG10" i="45"/>
  <c r="I14" i="46"/>
  <c r="I13" i="25"/>
  <c r="S6" i="45" s="1"/>
  <c r="I14" i="25"/>
  <c r="S7" i="45" s="1"/>
  <c r="K28" i="22" l="1"/>
  <c r="L37" i="7" l="1"/>
  <c r="H15" i="7" s="1"/>
  <c r="J37" i="7"/>
  <c r="L19" i="39" l="1"/>
  <c r="L18" i="39"/>
  <c r="L17" i="39"/>
  <c r="L16" i="39"/>
  <c r="L15" i="39"/>
  <c r="L14" i="39"/>
  <c r="L13" i="39"/>
  <c r="L12" i="39"/>
  <c r="L20" i="39" l="1"/>
  <c r="H12" i="45" l="1"/>
  <c r="E12" i="45"/>
  <c r="H11" i="45"/>
  <c r="E11" i="45"/>
  <c r="C18" i="41" l="1"/>
  <c r="L51" i="40"/>
  <c r="H17" i="40" s="1"/>
  <c r="J51" i="40"/>
  <c r="E17" i="40" s="1"/>
  <c r="L48" i="40"/>
  <c r="L35" i="40"/>
  <c r="H15" i="40" s="1"/>
  <c r="L31" i="40"/>
  <c r="H14" i="40" s="1"/>
  <c r="J31" i="40"/>
  <c r="L28" i="40"/>
  <c r="J28" i="40"/>
  <c r="L25" i="40"/>
  <c r="H12" i="40" s="1"/>
  <c r="J25" i="40"/>
  <c r="F18" i="40"/>
  <c r="C18" i="40"/>
  <c r="B18" i="40"/>
  <c r="L49" i="39"/>
  <c r="H19" i="39" s="1"/>
  <c r="J49" i="39"/>
  <c r="E19" i="39" s="1"/>
  <c r="L46" i="39"/>
  <c r="H18" i="39" s="1"/>
  <c r="J46" i="39"/>
  <c r="L43" i="39"/>
  <c r="H17" i="39" s="1"/>
  <c r="J43" i="39"/>
  <c r="E17" i="39" s="1"/>
  <c r="L40" i="39"/>
  <c r="H16" i="39" s="1"/>
  <c r="J40" i="39"/>
  <c r="E16" i="39" s="1"/>
  <c r="I16" i="39" s="1"/>
  <c r="L36" i="39"/>
  <c r="H15" i="39" s="1"/>
  <c r="J36" i="39"/>
  <c r="E15" i="39" s="1"/>
  <c r="L33" i="39"/>
  <c r="J33" i="39"/>
  <c r="E14" i="39" s="1"/>
  <c r="L30" i="39"/>
  <c r="H13" i="39" s="1"/>
  <c r="J30" i="39"/>
  <c r="E13" i="39" s="1"/>
  <c r="L27" i="39"/>
  <c r="H12" i="39" s="1"/>
  <c r="J27" i="39"/>
  <c r="E12" i="39" s="1"/>
  <c r="I12" i="39" s="1"/>
  <c r="F20" i="39"/>
  <c r="C20" i="39"/>
  <c r="B20" i="39"/>
  <c r="E18" i="39"/>
  <c r="H14" i="39"/>
  <c r="L41" i="44"/>
  <c r="J41" i="44"/>
  <c r="E17" i="44" s="1"/>
  <c r="L38" i="44"/>
  <c r="H16" i="44" s="1"/>
  <c r="J38" i="44"/>
  <c r="L34" i="44"/>
  <c r="H14" i="44" s="1"/>
  <c r="J34" i="44"/>
  <c r="L31" i="44"/>
  <c r="J31" i="44"/>
  <c r="L28" i="44"/>
  <c r="J28" i="44"/>
  <c r="L25" i="44"/>
  <c r="J25" i="44"/>
  <c r="E12" i="44" s="1"/>
  <c r="F18" i="44"/>
  <c r="C18" i="44"/>
  <c r="B18" i="44"/>
  <c r="L41" i="42"/>
  <c r="H17" i="42" s="1"/>
  <c r="J41" i="42"/>
  <c r="E17" i="42" s="1"/>
  <c r="L38" i="42"/>
  <c r="H16" i="42" s="1"/>
  <c r="J38" i="42"/>
  <c r="E16" i="42" s="1"/>
  <c r="L34" i="42"/>
  <c r="J34" i="42"/>
  <c r="E15" i="42" s="1"/>
  <c r="L31" i="42"/>
  <c r="H14" i="42" s="1"/>
  <c r="J31" i="42"/>
  <c r="L28" i="42"/>
  <c r="H13" i="42" s="1"/>
  <c r="J28" i="42"/>
  <c r="E13" i="42" s="1"/>
  <c r="L25" i="42"/>
  <c r="H12" i="42" s="1"/>
  <c r="J25" i="42"/>
  <c r="E12" i="42" s="1"/>
  <c r="F18" i="42"/>
  <c r="C18" i="42"/>
  <c r="B18" i="42"/>
  <c r="E14" i="42"/>
  <c r="L49" i="41"/>
  <c r="H17" i="41" s="1"/>
  <c r="I17" i="41" s="1"/>
  <c r="AD10" i="45" s="1"/>
  <c r="L43" i="41"/>
  <c r="H16" i="41" s="1"/>
  <c r="J43" i="41"/>
  <c r="E16" i="41" s="1"/>
  <c r="L39" i="41"/>
  <c r="J39" i="41"/>
  <c r="E15" i="41" s="1"/>
  <c r="L36" i="41"/>
  <c r="J36" i="41"/>
  <c r="L28" i="41"/>
  <c r="H13" i="41" s="1"/>
  <c r="I13" i="41" s="1"/>
  <c r="AD6" i="45" s="1"/>
  <c r="L25" i="41"/>
  <c r="J25" i="41"/>
  <c r="F18" i="41"/>
  <c r="B18" i="41"/>
  <c r="F18" i="38"/>
  <c r="F18" i="37"/>
  <c r="L47" i="38"/>
  <c r="J47" i="38"/>
  <c r="L44" i="38"/>
  <c r="J44" i="38"/>
  <c r="L41" i="38"/>
  <c r="H17" i="38" s="1"/>
  <c r="J41" i="38"/>
  <c r="E17" i="38" s="1"/>
  <c r="L38" i="38"/>
  <c r="H16" i="38" s="1"/>
  <c r="J38" i="38"/>
  <c r="L34" i="38"/>
  <c r="J34" i="38"/>
  <c r="L31" i="38"/>
  <c r="H14" i="38" s="1"/>
  <c r="J31" i="38"/>
  <c r="L28" i="38"/>
  <c r="H13" i="38" s="1"/>
  <c r="I13" i="38" s="1"/>
  <c r="AC6" i="45" s="1"/>
  <c r="J28" i="38"/>
  <c r="L25" i="38"/>
  <c r="H12" i="38" s="1"/>
  <c r="J25" i="38"/>
  <c r="E12" i="38" s="1"/>
  <c r="C18" i="38"/>
  <c r="B18" i="38"/>
  <c r="L40" i="37"/>
  <c r="H17" i="37" s="1"/>
  <c r="J40" i="37"/>
  <c r="L37" i="37"/>
  <c r="H16" i="37" s="1"/>
  <c r="J37" i="37"/>
  <c r="E16" i="37" s="1"/>
  <c r="L34" i="37"/>
  <c r="H15" i="37" s="1"/>
  <c r="J34" i="37"/>
  <c r="E15" i="37" s="1"/>
  <c r="L31" i="37"/>
  <c r="H14" i="37" s="1"/>
  <c r="J31" i="37"/>
  <c r="E14" i="37" s="1"/>
  <c r="L28" i="37"/>
  <c r="H13" i="37" s="1"/>
  <c r="J28" i="37"/>
  <c r="E13" i="37" s="1"/>
  <c r="L25" i="37"/>
  <c r="H12" i="37" s="1"/>
  <c r="J25" i="37"/>
  <c r="E12" i="37" s="1"/>
  <c r="C18" i="37"/>
  <c r="B18" i="37"/>
  <c r="E17" i="37"/>
  <c r="L40" i="36"/>
  <c r="H17" i="36" s="1"/>
  <c r="J40" i="36"/>
  <c r="E17" i="36" s="1"/>
  <c r="L37" i="36"/>
  <c r="J37" i="36"/>
  <c r="L34" i="36"/>
  <c r="H15" i="36" s="1"/>
  <c r="J34" i="36"/>
  <c r="E15" i="36" s="1"/>
  <c r="L31" i="36"/>
  <c r="H14" i="36" s="1"/>
  <c r="J31" i="36"/>
  <c r="E14" i="36" s="1"/>
  <c r="L28" i="36"/>
  <c r="H13" i="36" s="1"/>
  <c r="J28" i="36"/>
  <c r="E13" i="36" s="1"/>
  <c r="L25" i="36"/>
  <c r="H12" i="36" s="1"/>
  <c r="J25" i="36"/>
  <c r="E12" i="36" s="1"/>
  <c r="F18" i="36"/>
  <c r="C18" i="36"/>
  <c r="B18" i="36"/>
  <c r="L40" i="35"/>
  <c r="H17" i="35" s="1"/>
  <c r="J40" i="35"/>
  <c r="E17" i="35" s="1"/>
  <c r="L37" i="35"/>
  <c r="H16" i="35" s="1"/>
  <c r="J37" i="35"/>
  <c r="L34" i="35"/>
  <c r="H15" i="35" s="1"/>
  <c r="J34" i="35"/>
  <c r="L31" i="35"/>
  <c r="H14" i="35" s="1"/>
  <c r="J31" i="35"/>
  <c r="L28" i="35"/>
  <c r="H13" i="35" s="1"/>
  <c r="J28" i="35"/>
  <c r="L25" i="35"/>
  <c r="H12" i="35" s="1"/>
  <c r="J25" i="35"/>
  <c r="E12" i="35" s="1"/>
  <c r="C18" i="35"/>
  <c r="B18" i="35"/>
  <c r="C18" i="23"/>
  <c r="F18" i="22"/>
  <c r="C18" i="22"/>
  <c r="F18" i="25"/>
  <c r="C18" i="25"/>
  <c r="L51" i="25"/>
  <c r="H17" i="25" s="1"/>
  <c r="L47" i="25"/>
  <c r="H16" i="25" s="1"/>
  <c r="I16" i="25" s="1"/>
  <c r="S9" i="45" s="1"/>
  <c r="L40" i="25"/>
  <c r="H15" i="25" s="1"/>
  <c r="I15" i="25" s="1"/>
  <c r="S8" i="45" s="1"/>
  <c r="J25" i="25"/>
  <c r="E12" i="25" s="1"/>
  <c r="I12" i="25" s="1"/>
  <c r="S5" i="45" s="1"/>
  <c r="B18" i="25"/>
  <c r="C18" i="17"/>
  <c r="F18" i="16"/>
  <c r="F18" i="13"/>
  <c r="C18" i="13"/>
  <c r="C18" i="12"/>
  <c r="F18" i="11"/>
  <c r="C18" i="11"/>
  <c r="F18" i="10"/>
  <c r="C18" i="10"/>
  <c r="F18" i="9"/>
  <c r="C18" i="9"/>
  <c r="F18" i="8"/>
  <c r="C18" i="8"/>
  <c r="C18" i="7"/>
  <c r="F18" i="7"/>
  <c r="F18" i="5"/>
  <c r="C18" i="5"/>
  <c r="F18" i="3"/>
  <c r="C18" i="3"/>
  <c r="I16" i="41" l="1"/>
  <c r="AD9" i="45" s="1"/>
  <c r="I15" i="38"/>
  <c r="AC8" i="45" s="1"/>
  <c r="I17" i="25"/>
  <c r="S10" i="45" s="1"/>
  <c r="S13" i="45" s="1"/>
  <c r="I13" i="42"/>
  <c r="AE6" i="45" s="1"/>
  <c r="I16" i="44"/>
  <c r="AF9" i="45" s="1"/>
  <c r="AF10" i="45"/>
  <c r="I16" i="42"/>
  <c r="AE9" i="45" s="1"/>
  <c r="I12" i="40"/>
  <c r="I16" i="40"/>
  <c r="AG9" i="45" s="1"/>
  <c r="I12" i="37"/>
  <c r="AB5" i="45" s="1"/>
  <c r="I15" i="35"/>
  <c r="Z8" i="45" s="1"/>
  <c r="I17" i="35"/>
  <c r="Z10" i="45" s="1"/>
  <c r="I13" i="40"/>
  <c r="AG6" i="45" s="1"/>
  <c r="AG13" i="45" s="1"/>
  <c r="I12" i="42"/>
  <c r="AE5" i="45" s="1"/>
  <c r="I13" i="39"/>
  <c r="I12" i="36"/>
  <c r="AA5" i="45" s="1"/>
  <c r="I12" i="38"/>
  <c r="AC5" i="45" s="1"/>
  <c r="I17" i="36"/>
  <c r="AA10" i="45" s="1"/>
  <c r="I15" i="42"/>
  <c r="AE8" i="45" s="1"/>
  <c r="I13" i="35"/>
  <c r="Z6" i="45" s="1"/>
  <c r="I14" i="36"/>
  <c r="AA7" i="45" s="1"/>
  <c r="K15" i="39"/>
  <c r="I15" i="39"/>
  <c r="I19" i="39"/>
  <c r="J19" i="39" s="1"/>
  <c r="K19" i="39"/>
  <c r="I14" i="39"/>
  <c r="K14" i="39"/>
  <c r="I17" i="40"/>
  <c r="I13" i="36"/>
  <c r="AA6" i="45" s="1"/>
  <c r="I13" i="44"/>
  <c r="I15" i="37"/>
  <c r="AB8" i="45" s="1"/>
  <c r="AD11" i="45"/>
  <c r="I16" i="38"/>
  <c r="AC9" i="45" s="1"/>
  <c r="K13" i="39"/>
  <c r="H20" i="39"/>
  <c r="I14" i="40"/>
  <c r="AG7" i="45" s="1"/>
  <c r="I14" i="38"/>
  <c r="AC7" i="45" s="1"/>
  <c r="I14" i="42"/>
  <c r="AE7" i="45" s="1"/>
  <c r="AD12" i="45"/>
  <c r="I17" i="37"/>
  <c r="AB10" i="45" s="1"/>
  <c r="I16" i="37"/>
  <c r="AB9" i="45" s="1"/>
  <c r="I17" i="42"/>
  <c r="AE10" i="45" s="1"/>
  <c r="H18" i="25"/>
  <c r="I16" i="35"/>
  <c r="Z9" i="45" s="1"/>
  <c r="I12" i="35"/>
  <c r="Z5" i="45" s="1"/>
  <c r="I14" i="37"/>
  <c r="AB7" i="45" s="1"/>
  <c r="I12" i="44"/>
  <c r="AF5" i="45" s="1"/>
  <c r="K17" i="39"/>
  <c r="I17" i="39"/>
  <c r="H18" i="40"/>
  <c r="H18" i="38"/>
  <c r="K18" i="39"/>
  <c r="I18" i="39"/>
  <c r="J18" i="39" s="1"/>
  <c r="I17" i="38"/>
  <c r="AC10" i="45" s="1"/>
  <c r="I14" i="44"/>
  <c r="AF7" i="45" s="1"/>
  <c r="AF11" i="45"/>
  <c r="I14" i="35"/>
  <c r="Z7" i="45" s="1"/>
  <c r="I15" i="36"/>
  <c r="AA8" i="45" s="1"/>
  <c r="I16" i="36"/>
  <c r="AA9" i="45" s="1"/>
  <c r="I13" i="37"/>
  <c r="AB6" i="45" s="1"/>
  <c r="H18" i="41"/>
  <c r="D18" i="22"/>
  <c r="I15" i="44"/>
  <c r="AF8" i="45" s="1"/>
  <c r="AF12" i="45"/>
  <c r="I15" i="40"/>
  <c r="AG8" i="45" s="1"/>
  <c r="E18" i="40"/>
  <c r="K16" i="39"/>
  <c r="J16" i="39" s="1"/>
  <c r="K12" i="39"/>
  <c r="E20" i="39"/>
  <c r="E18" i="44"/>
  <c r="H18" i="44"/>
  <c r="E18" i="42"/>
  <c r="H18" i="42"/>
  <c r="E18" i="41"/>
  <c r="H18" i="37"/>
  <c r="E18" i="36"/>
  <c r="E18" i="38"/>
  <c r="E18" i="37"/>
  <c r="H18" i="36"/>
  <c r="E18" i="35"/>
  <c r="H18" i="35"/>
  <c r="E18" i="25"/>
  <c r="AB13" i="45" l="1"/>
  <c r="AE13" i="45"/>
  <c r="AF13" i="45"/>
  <c r="AF6" i="45"/>
  <c r="I18" i="44"/>
  <c r="J17" i="39"/>
  <c r="J13" i="39"/>
  <c r="J15" i="39"/>
  <c r="J14" i="39"/>
  <c r="I18" i="40"/>
  <c r="I20" i="39"/>
  <c r="J12" i="39"/>
  <c r="I18" i="42"/>
  <c r="I18" i="38"/>
  <c r="I18" i="37"/>
  <c r="I18" i="36"/>
  <c r="I18" i="35"/>
  <c r="I18" i="25"/>
  <c r="L40" i="24" l="1"/>
  <c r="H17" i="24" s="1"/>
  <c r="J40" i="24"/>
  <c r="E17" i="24" s="1"/>
  <c r="L37" i="24"/>
  <c r="H16" i="24" s="1"/>
  <c r="J37" i="24"/>
  <c r="L34" i="24"/>
  <c r="J34" i="24"/>
  <c r="L31" i="24"/>
  <c r="L28" i="24"/>
  <c r="J28" i="24"/>
  <c r="L25" i="24"/>
  <c r="H12" i="24" s="1"/>
  <c r="J25" i="24"/>
  <c r="B18" i="24"/>
  <c r="L52" i="23"/>
  <c r="I17" i="23" s="1"/>
  <c r="X10" i="45" s="1"/>
  <c r="L49" i="23"/>
  <c r="H16" i="23" s="1"/>
  <c r="I16" i="23" s="1"/>
  <c r="X9" i="45" s="1"/>
  <c r="L42" i="23"/>
  <c r="H15" i="23" s="1"/>
  <c r="I15" i="23" s="1"/>
  <c r="X8" i="45" s="1"/>
  <c r="L39" i="23"/>
  <c r="H14" i="23" s="1"/>
  <c r="I14" i="23" s="1"/>
  <c r="X7" i="45" s="1"/>
  <c r="L28" i="23"/>
  <c r="H13" i="23" s="1"/>
  <c r="I13" i="23" s="1"/>
  <c r="X6" i="45" s="1"/>
  <c r="L25" i="23"/>
  <c r="H12" i="23" s="1"/>
  <c r="I12" i="23" s="1"/>
  <c r="X5" i="45" s="1"/>
  <c r="B18" i="23"/>
  <c r="L44" i="22"/>
  <c r="J44" i="22"/>
  <c r="E17" i="22" s="1"/>
  <c r="L40" i="22"/>
  <c r="H16" i="22" s="1"/>
  <c r="J40" i="22"/>
  <c r="E16" i="22" s="1"/>
  <c r="L37" i="22"/>
  <c r="J37" i="22"/>
  <c r="E15" i="22" s="1"/>
  <c r="L34" i="22"/>
  <c r="J34" i="22"/>
  <c r="E14" i="22" s="1"/>
  <c r="L27" i="22"/>
  <c r="J27" i="22"/>
  <c r="E13" i="22" s="1"/>
  <c r="L24" i="22"/>
  <c r="H12" i="22" s="1"/>
  <c r="J24" i="22"/>
  <c r="E12" i="22" s="1"/>
  <c r="B18" i="22"/>
  <c r="L40" i="21"/>
  <c r="H17" i="21" s="1"/>
  <c r="J40" i="21"/>
  <c r="E17" i="21" s="1"/>
  <c r="L37" i="21"/>
  <c r="H16" i="21" s="1"/>
  <c r="J37" i="21"/>
  <c r="E16" i="21" s="1"/>
  <c r="L34" i="21"/>
  <c r="H15" i="21" s="1"/>
  <c r="J34" i="21"/>
  <c r="E15" i="21" s="1"/>
  <c r="L31" i="21"/>
  <c r="H14" i="21" s="1"/>
  <c r="J31" i="21"/>
  <c r="E14" i="21" s="1"/>
  <c r="L28" i="21"/>
  <c r="H13" i="21" s="1"/>
  <c r="J28" i="21"/>
  <c r="E13" i="21" s="1"/>
  <c r="L25" i="21"/>
  <c r="H12" i="21" s="1"/>
  <c r="J25" i="21"/>
  <c r="E12" i="21" s="1"/>
  <c r="B18" i="21"/>
  <c r="L40" i="20"/>
  <c r="J40" i="20"/>
  <c r="E17" i="20" s="1"/>
  <c r="L37" i="20"/>
  <c r="H16" i="20" s="1"/>
  <c r="J37" i="20"/>
  <c r="E16" i="20" s="1"/>
  <c r="L34" i="20"/>
  <c r="J34" i="20"/>
  <c r="E15" i="20" s="1"/>
  <c r="L31" i="20"/>
  <c r="J31" i="20"/>
  <c r="E14" i="20" s="1"/>
  <c r="L28" i="20"/>
  <c r="J28" i="20"/>
  <c r="E13" i="20" s="1"/>
  <c r="L25" i="20"/>
  <c r="H12" i="20" s="1"/>
  <c r="J25" i="20"/>
  <c r="B18" i="20"/>
  <c r="L40" i="19"/>
  <c r="H17" i="19" s="1"/>
  <c r="J40" i="19"/>
  <c r="E17" i="19" s="1"/>
  <c r="L37" i="19"/>
  <c r="H16" i="19" s="1"/>
  <c r="J37" i="19"/>
  <c r="E16" i="19" s="1"/>
  <c r="L34" i="19"/>
  <c r="H15" i="19" s="1"/>
  <c r="J34" i="19"/>
  <c r="E15" i="19" s="1"/>
  <c r="L31" i="19"/>
  <c r="H14" i="19" s="1"/>
  <c r="J31" i="19"/>
  <c r="E14" i="19" s="1"/>
  <c r="L28" i="19"/>
  <c r="H13" i="19" s="1"/>
  <c r="J28" i="19"/>
  <c r="E13" i="19" s="1"/>
  <c r="L25" i="19"/>
  <c r="H12" i="19" s="1"/>
  <c r="J25" i="19"/>
  <c r="E12" i="19" s="1"/>
  <c r="B18" i="19"/>
  <c r="L40" i="17"/>
  <c r="J40" i="17"/>
  <c r="E17" i="17" s="1"/>
  <c r="L37" i="17"/>
  <c r="H16" i="17" s="1"/>
  <c r="J37" i="17"/>
  <c r="E16" i="17" s="1"/>
  <c r="L34" i="17"/>
  <c r="H15" i="17" s="1"/>
  <c r="J34" i="17"/>
  <c r="E15" i="17" s="1"/>
  <c r="L31" i="17"/>
  <c r="H14" i="17" s="1"/>
  <c r="J31" i="17"/>
  <c r="E14" i="17" s="1"/>
  <c r="L28" i="17"/>
  <c r="H13" i="17" s="1"/>
  <c r="J28" i="17"/>
  <c r="E13" i="17" s="1"/>
  <c r="L25" i="17"/>
  <c r="H12" i="17" s="1"/>
  <c r="J25" i="17"/>
  <c r="E12" i="17" s="1"/>
  <c r="F18" i="17"/>
  <c r="B18" i="17"/>
  <c r="L39" i="16"/>
  <c r="J39" i="16"/>
  <c r="E17" i="16" s="1"/>
  <c r="L36" i="16"/>
  <c r="J36" i="16"/>
  <c r="E16" i="16" s="1"/>
  <c r="L33" i="16"/>
  <c r="J33" i="16"/>
  <c r="E15" i="16" s="1"/>
  <c r="L30" i="16"/>
  <c r="J30" i="16"/>
  <c r="E14" i="16" s="1"/>
  <c r="L27" i="16"/>
  <c r="J27" i="16"/>
  <c r="E13" i="16" s="1"/>
  <c r="L24" i="16"/>
  <c r="H12" i="16" s="1"/>
  <c r="J24" i="16"/>
  <c r="E12" i="16" s="1"/>
  <c r="B18" i="16"/>
  <c r="L41" i="15"/>
  <c r="H17" i="15" s="1"/>
  <c r="J41" i="15"/>
  <c r="L37" i="15"/>
  <c r="H16" i="15" s="1"/>
  <c r="J37" i="15"/>
  <c r="L34" i="15"/>
  <c r="H15" i="15" s="1"/>
  <c r="J34" i="15"/>
  <c r="L31" i="15"/>
  <c r="H14" i="15" s="1"/>
  <c r="J31" i="15"/>
  <c r="L28" i="15"/>
  <c r="H13" i="15" s="1"/>
  <c r="J28" i="15"/>
  <c r="L25" i="15"/>
  <c r="H12" i="15" s="1"/>
  <c r="J25" i="15"/>
  <c r="E12" i="15" s="1"/>
  <c r="B18" i="15"/>
  <c r="L49" i="14"/>
  <c r="H17" i="14" s="1"/>
  <c r="J49" i="14"/>
  <c r="E17" i="14" s="1"/>
  <c r="L45" i="14"/>
  <c r="H16" i="14" s="1"/>
  <c r="J45" i="14"/>
  <c r="E16" i="14" s="1"/>
  <c r="L34" i="14"/>
  <c r="H15" i="14" s="1"/>
  <c r="J34" i="14"/>
  <c r="E15" i="14" s="1"/>
  <c r="L31" i="14"/>
  <c r="H14" i="14" s="1"/>
  <c r="J31" i="14"/>
  <c r="E14" i="14" s="1"/>
  <c r="L28" i="14"/>
  <c r="H13" i="14" s="1"/>
  <c r="J28" i="14"/>
  <c r="E13" i="14" s="1"/>
  <c r="L25" i="14"/>
  <c r="H12" i="14" s="1"/>
  <c r="J25" i="14"/>
  <c r="E12" i="14" s="1"/>
  <c r="B18" i="14"/>
  <c r="L42" i="13"/>
  <c r="H17" i="13" s="1"/>
  <c r="J42" i="13"/>
  <c r="L39" i="13"/>
  <c r="H16" i="13" s="1"/>
  <c r="J39" i="13"/>
  <c r="L36" i="13"/>
  <c r="H15" i="13" s="1"/>
  <c r="J36" i="13"/>
  <c r="L33" i="13"/>
  <c r="H14" i="13" s="1"/>
  <c r="J33" i="13"/>
  <c r="L28" i="13"/>
  <c r="H13" i="13" s="1"/>
  <c r="J28" i="13"/>
  <c r="E13" i="13" s="1"/>
  <c r="L25" i="13"/>
  <c r="H12" i="13" s="1"/>
  <c r="J25" i="13"/>
  <c r="E12" i="13" s="1"/>
  <c r="B18" i="13"/>
  <c r="L43" i="12"/>
  <c r="J43" i="12"/>
  <c r="E17" i="12" s="1"/>
  <c r="L40" i="12"/>
  <c r="J40" i="12"/>
  <c r="E16" i="12" s="1"/>
  <c r="L37" i="12"/>
  <c r="J37" i="12"/>
  <c r="E15" i="12" s="1"/>
  <c r="L34" i="12"/>
  <c r="J34" i="12"/>
  <c r="E14" i="12" s="1"/>
  <c r="L28" i="12"/>
  <c r="H13" i="12" s="1"/>
  <c r="J28" i="12"/>
  <c r="E13" i="12" s="1"/>
  <c r="L25" i="12"/>
  <c r="H12" i="12" s="1"/>
  <c r="J25" i="12"/>
  <c r="E12" i="12" s="1"/>
  <c r="B18" i="12"/>
  <c r="L40" i="11"/>
  <c r="H17" i="11" s="1"/>
  <c r="J40" i="11"/>
  <c r="E17" i="11" s="1"/>
  <c r="L37" i="11"/>
  <c r="H16" i="11" s="1"/>
  <c r="J37" i="11"/>
  <c r="E16" i="11" s="1"/>
  <c r="L34" i="11"/>
  <c r="H15" i="11" s="1"/>
  <c r="J34" i="11"/>
  <c r="E15" i="11" s="1"/>
  <c r="L31" i="11"/>
  <c r="H14" i="11" s="1"/>
  <c r="J31" i="11"/>
  <c r="E14" i="11" s="1"/>
  <c r="L28" i="11"/>
  <c r="H13" i="11" s="1"/>
  <c r="J28" i="11"/>
  <c r="E13" i="11" s="1"/>
  <c r="L25" i="11"/>
  <c r="H12" i="11" s="1"/>
  <c r="J25" i="11"/>
  <c r="E12" i="11" s="1"/>
  <c r="B18" i="11"/>
  <c r="L41" i="10"/>
  <c r="H17" i="10" s="1"/>
  <c r="J41" i="10"/>
  <c r="E17" i="10" s="1"/>
  <c r="L38" i="10"/>
  <c r="H16" i="10" s="1"/>
  <c r="J38" i="10"/>
  <c r="E16" i="10" s="1"/>
  <c r="L35" i="10"/>
  <c r="H15" i="10" s="1"/>
  <c r="J35" i="10"/>
  <c r="E15" i="10" s="1"/>
  <c r="L32" i="10"/>
  <c r="H14" i="10" s="1"/>
  <c r="J32" i="10"/>
  <c r="E14" i="10" s="1"/>
  <c r="L28" i="10"/>
  <c r="J28" i="10"/>
  <c r="E13" i="10" s="1"/>
  <c r="L25" i="10"/>
  <c r="H12" i="10" s="1"/>
  <c r="J25" i="10"/>
  <c r="E12" i="10" s="1"/>
  <c r="B18" i="10"/>
  <c r="L42" i="9"/>
  <c r="H17" i="9" s="1"/>
  <c r="J42" i="9"/>
  <c r="E17" i="9" s="1"/>
  <c r="L38" i="9"/>
  <c r="H16" i="9" s="1"/>
  <c r="J38" i="9"/>
  <c r="E16" i="9" s="1"/>
  <c r="L35" i="9"/>
  <c r="H15" i="9" s="1"/>
  <c r="J35" i="9"/>
  <c r="E15" i="9" s="1"/>
  <c r="L32" i="9"/>
  <c r="H14" i="9" s="1"/>
  <c r="J32" i="9"/>
  <c r="E14" i="9" s="1"/>
  <c r="L27" i="9"/>
  <c r="H13" i="9" s="1"/>
  <c r="J27" i="9"/>
  <c r="E13" i="9" s="1"/>
  <c r="L24" i="9"/>
  <c r="H12" i="9" s="1"/>
  <c r="J24" i="9"/>
  <c r="E12" i="9" s="1"/>
  <c r="B18" i="9"/>
  <c r="L47" i="8"/>
  <c r="H17" i="8" s="1"/>
  <c r="L43" i="8"/>
  <c r="H16" i="8" s="1"/>
  <c r="J43" i="8"/>
  <c r="L40" i="8"/>
  <c r="H15" i="8" s="1"/>
  <c r="J40" i="8"/>
  <c r="L37" i="8"/>
  <c r="H14" i="8" s="1"/>
  <c r="J37" i="8"/>
  <c r="L28" i="8"/>
  <c r="H13" i="8" s="1"/>
  <c r="J28" i="8"/>
  <c r="L25" i="8"/>
  <c r="H12" i="8" s="1"/>
  <c r="J25" i="8"/>
  <c r="E12" i="8" s="1"/>
  <c r="B18" i="8"/>
  <c r="L52" i="7"/>
  <c r="H17" i="7" s="1"/>
  <c r="L49" i="7"/>
  <c r="H16" i="7" s="1"/>
  <c r="J49" i="7"/>
  <c r="L34" i="7"/>
  <c r="J34" i="7"/>
  <c r="J28" i="7"/>
  <c r="L25" i="7"/>
  <c r="H12" i="7" s="1"/>
  <c r="J25" i="7"/>
  <c r="B18" i="7"/>
  <c r="L40" i="6"/>
  <c r="L37" i="6"/>
  <c r="I16" i="6" s="1"/>
  <c r="G9" i="45" s="1"/>
  <c r="L34" i="6"/>
  <c r="L31" i="6"/>
  <c r="L28" i="6"/>
  <c r="I13" i="6" s="1"/>
  <c r="G6" i="45" s="1"/>
  <c r="L25" i="6"/>
  <c r="J25" i="6"/>
  <c r="E12" i="6" s="1"/>
  <c r="I12" i="6" s="1"/>
  <c r="G5" i="45" s="1"/>
  <c r="B18" i="6"/>
  <c r="L49" i="5"/>
  <c r="J49" i="5"/>
  <c r="L46" i="5"/>
  <c r="J46" i="5"/>
  <c r="F11" i="45" s="1"/>
  <c r="L43" i="5"/>
  <c r="H17" i="5" s="1"/>
  <c r="E17" i="5"/>
  <c r="L40" i="5"/>
  <c r="J40" i="5"/>
  <c r="L37" i="5"/>
  <c r="J37" i="5"/>
  <c r="I15" i="5" s="1"/>
  <c r="F8" i="45" s="1"/>
  <c r="L34" i="5"/>
  <c r="J34" i="5"/>
  <c r="E14" i="5" s="1"/>
  <c r="L28" i="5"/>
  <c r="H13" i="5" s="1"/>
  <c r="J28" i="5"/>
  <c r="E13" i="5" s="1"/>
  <c r="L25" i="5"/>
  <c r="J25" i="5"/>
  <c r="E12" i="5" s="1"/>
  <c r="B18" i="5"/>
  <c r="E16" i="5"/>
  <c r="H12" i="5"/>
  <c r="L45" i="4"/>
  <c r="L42" i="4"/>
  <c r="J42" i="4"/>
  <c r="L39" i="4"/>
  <c r="J39" i="4"/>
  <c r="L36" i="4"/>
  <c r="J36" i="4"/>
  <c r="L28" i="4"/>
  <c r="H13" i="4" s="1"/>
  <c r="J28" i="4"/>
  <c r="L25" i="4"/>
  <c r="H12" i="4" s="1"/>
  <c r="J25" i="4"/>
  <c r="E12" i="4" s="1"/>
  <c r="B18" i="4"/>
  <c r="L51" i="3"/>
  <c r="J51" i="3"/>
  <c r="L48" i="3"/>
  <c r="J48" i="3"/>
  <c r="L45" i="3"/>
  <c r="H17" i="3" s="1"/>
  <c r="J45" i="3"/>
  <c r="L41" i="3"/>
  <c r="H16" i="3" s="1"/>
  <c r="J41" i="3"/>
  <c r="L34" i="3"/>
  <c r="H15" i="3" s="1"/>
  <c r="J34" i="3"/>
  <c r="L31" i="3"/>
  <c r="H14" i="3" s="1"/>
  <c r="J31" i="3"/>
  <c r="L28" i="3"/>
  <c r="H13" i="3" s="1"/>
  <c r="J28" i="3"/>
  <c r="E13" i="3" s="1"/>
  <c r="L25" i="3"/>
  <c r="H12" i="3" s="1"/>
  <c r="J25" i="3"/>
  <c r="E12" i="3" s="1"/>
  <c r="B18" i="3"/>
  <c r="E17" i="3"/>
  <c r="L48" i="2"/>
  <c r="H17" i="2" s="1"/>
  <c r="J48" i="2"/>
  <c r="E17" i="2" s="1"/>
  <c r="L44" i="2"/>
  <c r="H16" i="2" s="1"/>
  <c r="J44" i="2"/>
  <c r="L37" i="2"/>
  <c r="H15" i="2" s="1"/>
  <c r="J37" i="2"/>
  <c r="L31" i="2"/>
  <c r="H14" i="2" s="1"/>
  <c r="J31" i="2"/>
  <c r="E14" i="2" s="1"/>
  <c r="L28" i="2"/>
  <c r="J28" i="2"/>
  <c r="E13" i="2" s="1"/>
  <c r="L25" i="2"/>
  <c r="H12" i="2" s="1"/>
  <c r="J25" i="2"/>
  <c r="E12" i="2" s="1"/>
  <c r="F18" i="2"/>
  <c r="C18" i="2"/>
  <c r="B18" i="2"/>
  <c r="L42" i="1"/>
  <c r="H17" i="1" s="1"/>
  <c r="J42" i="1"/>
  <c r="L39" i="1"/>
  <c r="H16" i="1" s="1"/>
  <c r="J39" i="1"/>
  <c r="L36" i="1"/>
  <c r="H15" i="1" s="1"/>
  <c r="J36" i="1"/>
  <c r="L33" i="1"/>
  <c r="H14" i="1" s="1"/>
  <c r="J33" i="1"/>
  <c r="L28" i="1"/>
  <c r="H13" i="1" s="1"/>
  <c r="J28" i="1"/>
  <c r="L25" i="1"/>
  <c r="H12" i="1" s="1"/>
  <c r="J25" i="1"/>
  <c r="E12" i="1" s="1"/>
  <c r="B18" i="1"/>
  <c r="X13" i="45" l="1"/>
  <c r="H17" i="6"/>
  <c r="I17" i="6" s="1"/>
  <c r="G10" i="45" s="1"/>
  <c r="I12" i="4"/>
  <c r="I17" i="21"/>
  <c r="V10" i="45" s="1"/>
  <c r="I17" i="16"/>
  <c r="Q10" i="45" s="1"/>
  <c r="I17" i="14"/>
  <c r="O10" i="45" s="1"/>
  <c r="I15" i="8"/>
  <c r="I8" i="45" s="1"/>
  <c r="I17" i="8"/>
  <c r="I10" i="45" s="1"/>
  <c r="I15" i="17"/>
  <c r="R8" i="45" s="1"/>
  <c r="I14" i="14"/>
  <c r="O7" i="45" s="1"/>
  <c r="I12" i="20"/>
  <c r="U5" i="45" s="1"/>
  <c r="I12" i="24"/>
  <c r="Y5" i="45" s="1"/>
  <c r="I15" i="3"/>
  <c r="D8" i="45" s="1"/>
  <c r="I12" i="8"/>
  <c r="I5" i="45" s="1"/>
  <c r="I15" i="11"/>
  <c r="L8" i="45" s="1"/>
  <c r="I15" i="12"/>
  <c r="M8" i="45" s="1"/>
  <c r="M12" i="45"/>
  <c r="I14" i="5"/>
  <c r="F7" i="45" s="1"/>
  <c r="I12" i="19"/>
  <c r="T5" i="45" s="1"/>
  <c r="I17" i="11"/>
  <c r="L10" i="45" s="1"/>
  <c r="I17" i="12"/>
  <c r="M10" i="45" s="1"/>
  <c r="I12" i="13"/>
  <c r="N5" i="45" s="1"/>
  <c r="I15" i="14"/>
  <c r="O8" i="45" s="1"/>
  <c r="Q11" i="45"/>
  <c r="I15" i="19"/>
  <c r="T8" i="45" s="1"/>
  <c r="F12" i="45"/>
  <c r="I13" i="1"/>
  <c r="B6" i="45" s="1"/>
  <c r="B13" i="45" s="1"/>
  <c r="I17" i="2"/>
  <c r="C10" i="45" s="1"/>
  <c r="I13" i="13"/>
  <c r="N6" i="45" s="1"/>
  <c r="I17" i="13"/>
  <c r="N10" i="45" s="1"/>
  <c r="I17" i="20"/>
  <c r="U10" i="45" s="1"/>
  <c r="I16" i="8"/>
  <c r="I9" i="45" s="1"/>
  <c r="I16" i="24"/>
  <c r="Y9" i="45" s="1"/>
  <c r="I12" i="2"/>
  <c r="C5" i="45" s="1"/>
  <c r="I12" i="7"/>
  <c r="H5" i="45" s="1"/>
  <c r="I16" i="7"/>
  <c r="H9" i="45" s="1"/>
  <c r="I14" i="13"/>
  <c r="N7" i="45" s="1"/>
  <c r="I13" i="14"/>
  <c r="O6" i="45" s="1"/>
  <c r="I16" i="16"/>
  <c r="Q9" i="45" s="1"/>
  <c r="I13" i="19"/>
  <c r="T6" i="45" s="1"/>
  <c r="T13" i="45" s="1"/>
  <c r="I13" i="8"/>
  <c r="I6" i="45" s="1"/>
  <c r="I13" i="7"/>
  <c r="H6" i="45" s="1"/>
  <c r="I17" i="7"/>
  <c r="H10" i="45" s="1"/>
  <c r="I16" i="12"/>
  <c r="M9" i="45" s="1"/>
  <c r="I15" i="13"/>
  <c r="N8" i="45" s="1"/>
  <c r="I13" i="15"/>
  <c r="P6" i="45" s="1"/>
  <c r="I13" i="16"/>
  <c r="Q6" i="45" s="1"/>
  <c r="I14" i="10"/>
  <c r="K7" i="45" s="1"/>
  <c r="I16" i="17"/>
  <c r="R9" i="45" s="1"/>
  <c r="I13" i="2"/>
  <c r="C6" i="45" s="1"/>
  <c r="I14" i="3"/>
  <c r="D7" i="45" s="1"/>
  <c r="D11" i="45"/>
  <c r="I14" i="8"/>
  <c r="I7" i="45" s="1"/>
  <c r="I16" i="13"/>
  <c r="N9" i="45" s="1"/>
  <c r="I14" i="15"/>
  <c r="P7" i="45" s="1"/>
  <c r="I14" i="16"/>
  <c r="Q7" i="45" s="1"/>
  <c r="Q13" i="45" s="1"/>
  <c r="I16" i="22"/>
  <c r="W9" i="45" s="1"/>
  <c r="E18" i="23"/>
  <c r="H18" i="24"/>
  <c r="I14" i="7"/>
  <c r="H7" i="45" s="1"/>
  <c r="I14" i="17"/>
  <c r="R7" i="45" s="1"/>
  <c r="I16" i="2"/>
  <c r="C9" i="45" s="1"/>
  <c r="I13" i="12"/>
  <c r="M6" i="45" s="1"/>
  <c r="M13" i="45" s="1"/>
  <c r="I14" i="2"/>
  <c r="C7" i="45" s="1"/>
  <c r="E5" i="45"/>
  <c r="I13" i="5"/>
  <c r="F6" i="45" s="1"/>
  <c r="I12" i="9"/>
  <c r="J5" i="45" s="1"/>
  <c r="I16" i="9"/>
  <c r="J9" i="45" s="1"/>
  <c r="I14" i="11"/>
  <c r="L7" i="45" s="1"/>
  <c r="L11" i="45"/>
  <c r="I14" i="12"/>
  <c r="M7" i="45" s="1"/>
  <c r="I12" i="14"/>
  <c r="O5" i="45" s="1"/>
  <c r="I17" i="22"/>
  <c r="W10" i="45" s="1"/>
  <c r="I13" i="21"/>
  <c r="V6" i="45" s="1"/>
  <c r="H18" i="22"/>
  <c r="H18" i="15"/>
  <c r="I17" i="15"/>
  <c r="P10" i="45" s="1"/>
  <c r="I12" i="15"/>
  <c r="P5" i="45" s="1"/>
  <c r="I16" i="15"/>
  <c r="P9" i="45" s="1"/>
  <c r="P13" i="45" s="1"/>
  <c r="I16" i="19"/>
  <c r="T9" i="45" s="1"/>
  <c r="I14" i="21"/>
  <c r="V7" i="45" s="1"/>
  <c r="I12" i="22"/>
  <c r="W5" i="45" s="1"/>
  <c r="I14" i="24"/>
  <c r="Y7" i="45" s="1"/>
  <c r="I17" i="24"/>
  <c r="Y10" i="45" s="1"/>
  <c r="I12" i="11"/>
  <c r="L5" i="45" s="1"/>
  <c r="H18" i="21"/>
  <c r="I13" i="22"/>
  <c r="W6" i="45" s="1"/>
  <c r="W13" i="45" s="1"/>
  <c r="I13" i="17"/>
  <c r="R6" i="45" s="1"/>
  <c r="R13" i="45" s="1"/>
  <c r="D12" i="45"/>
  <c r="I13" i="11"/>
  <c r="L6" i="45" s="1"/>
  <c r="I14" i="1"/>
  <c r="B7" i="45" s="1"/>
  <c r="I13" i="4"/>
  <c r="E6" i="45" s="1"/>
  <c r="I17" i="4"/>
  <c r="E10" i="45" s="1"/>
  <c r="I13" i="9"/>
  <c r="J6" i="45" s="1"/>
  <c r="I17" i="9"/>
  <c r="J10" i="45" s="1"/>
  <c r="H18" i="13"/>
  <c r="I13" i="20"/>
  <c r="U6" i="45" s="1"/>
  <c r="I16" i="4"/>
  <c r="E9" i="45" s="1"/>
  <c r="I12" i="16"/>
  <c r="Q5" i="45" s="1"/>
  <c r="I17" i="1"/>
  <c r="B10" i="45" s="1"/>
  <c r="I13" i="3"/>
  <c r="D6" i="45" s="1"/>
  <c r="I12" i="10"/>
  <c r="K5" i="45" s="1"/>
  <c r="Q12" i="45"/>
  <c r="I12" i="17"/>
  <c r="R5" i="45" s="1"/>
  <c r="I17" i="19"/>
  <c r="T10" i="45" s="1"/>
  <c r="I15" i="15"/>
  <c r="P8" i="45" s="1"/>
  <c r="I15" i="22"/>
  <c r="W8" i="45" s="1"/>
  <c r="B11" i="45"/>
  <c r="H18" i="4"/>
  <c r="I13" i="10"/>
  <c r="K6" i="45" s="1"/>
  <c r="I12" i="3"/>
  <c r="D5" i="45" s="1"/>
  <c r="I15" i="1"/>
  <c r="B8" i="45" s="1"/>
  <c r="B12" i="45"/>
  <c r="I14" i="4"/>
  <c r="E7" i="45" s="1"/>
  <c r="H18" i="5"/>
  <c r="H18" i="6"/>
  <c r="I16" i="10"/>
  <c r="K9" i="45" s="1"/>
  <c r="I14" i="20"/>
  <c r="U7" i="45" s="1"/>
  <c r="I15" i="21"/>
  <c r="V8" i="45" s="1"/>
  <c r="M11" i="45"/>
  <c r="I16" i="14"/>
  <c r="O9" i="45" s="1"/>
  <c r="I16" i="20"/>
  <c r="U9" i="45" s="1"/>
  <c r="U13" i="45" s="1"/>
  <c r="I17" i="3"/>
  <c r="D10" i="45" s="1"/>
  <c r="I15" i="4"/>
  <c r="E8" i="45" s="1"/>
  <c r="I16" i="5"/>
  <c r="F9" i="45" s="1"/>
  <c r="I12" i="5"/>
  <c r="F5" i="45" s="1"/>
  <c r="I15" i="7"/>
  <c r="H8" i="45" s="1"/>
  <c r="I15" i="10"/>
  <c r="K8" i="45" s="1"/>
  <c r="H18" i="10"/>
  <c r="L12" i="45"/>
  <c r="I12" i="12"/>
  <c r="M5" i="45" s="1"/>
  <c r="I15" i="16"/>
  <c r="Q8" i="45" s="1"/>
  <c r="I17" i="17"/>
  <c r="R10" i="45" s="1"/>
  <c r="I14" i="19"/>
  <c r="T7" i="45" s="1"/>
  <c r="I14" i="22"/>
  <c r="W7" i="45" s="1"/>
  <c r="I15" i="24"/>
  <c r="Y8" i="45" s="1"/>
  <c r="I17" i="5"/>
  <c r="F10" i="45" s="1"/>
  <c r="I16" i="11"/>
  <c r="L9" i="45" s="1"/>
  <c r="I12" i="1"/>
  <c r="B5" i="45" s="1"/>
  <c r="I16" i="1"/>
  <c r="B9" i="45" s="1"/>
  <c r="I15" i="2"/>
  <c r="C8" i="45" s="1"/>
  <c r="I14" i="9"/>
  <c r="J7" i="45" s="1"/>
  <c r="I15" i="9"/>
  <c r="J8" i="45" s="1"/>
  <c r="I17" i="10"/>
  <c r="K10" i="45" s="1"/>
  <c r="I15" i="20"/>
  <c r="U8" i="45" s="1"/>
  <c r="I12" i="21"/>
  <c r="V5" i="45" s="1"/>
  <c r="I16" i="21"/>
  <c r="V9" i="45" s="1"/>
  <c r="V13" i="45" s="1"/>
  <c r="I16" i="3"/>
  <c r="D9" i="45" s="1"/>
  <c r="I13" i="24"/>
  <c r="Y6" i="45" s="1"/>
  <c r="H18" i="3"/>
  <c r="H18" i="2"/>
  <c r="E18" i="24"/>
  <c r="H18" i="23"/>
  <c r="E18" i="22"/>
  <c r="E18" i="21"/>
  <c r="E18" i="20"/>
  <c r="H18" i="20"/>
  <c r="E18" i="19"/>
  <c r="H18" i="19"/>
  <c r="E18" i="17"/>
  <c r="H18" i="17"/>
  <c r="E18" i="16"/>
  <c r="E18" i="15"/>
  <c r="E18" i="14"/>
  <c r="H18" i="14"/>
  <c r="E18" i="13"/>
  <c r="E18" i="12"/>
  <c r="H18" i="12"/>
  <c r="E18" i="11"/>
  <c r="H18" i="11"/>
  <c r="E18" i="10"/>
  <c r="E18" i="9"/>
  <c r="H18" i="9"/>
  <c r="E18" i="8"/>
  <c r="H18" i="8"/>
  <c r="E18" i="7"/>
  <c r="H18" i="7"/>
  <c r="E18" i="6"/>
  <c r="E18" i="5"/>
  <c r="E18" i="4"/>
  <c r="E18" i="3"/>
  <c r="E18" i="2"/>
  <c r="H18" i="1"/>
  <c r="E18" i="1"/>
  <c r="J13" i="45" l="1"/>
  <c r="O13" i="45"/>
  <c r="N13" i="45"/>
  <c r="H13" i="45"/>
  <c r="D13" i="45"/>
  <c r="E13" i="45"/>
  <c r="I13" i="45"/>
  <c r="AI10" i="45"/>
  <c r="AI6" i="45"/>
  <c r="AI9" i="45"/>
  <c r="AI5" i="45"/>
  <c r="AI7" i="45"/>
  <c r="I18" i="24"/>
  <c r="I18" i="23"/>
  <c r="I18" i="22"/>
  <c r="I18" i="21"/>
  <c r="I18" i="20"/>
  <c r="I18" i="19"/>
  <c r="I18" i="17"/>
  <c r="I18" i="16"/>
  <c r="I18" i="15"/>
  <c r="I18" i="14"/>
  <c r="I18" i="13"/>
  <c r="I18" i="12"/>
  <c r="I18" i="11"/>
  <c r="I18" i="10"/>
  <c r="I18" i="9"/>
  <c r="I18" i="8"/>
  <c r="I18" i="7"/>
  <c r="I18" i="6"/>
  <c r="I18" i="5"/>
  <c r="I18" i="4"/>
  <c r="I18" i="3"/>
  <c r="I18" i="2"/>
  <c r="I18" i="1"/>
  <c r="I15" i="41" l="1"/>
  <c r="I18" i="41" s="1"/>
  <c r="AD8" i="45" l="1"/>
  <c r="AD13" i="45" s="1"/>
  <c r="AI8" i="45" l="1"/>
  <c r="AI13" i="45" s="1"/>
</calcChain>
</file>

<file path=xl/comments1.xml><?xml version="1.0" encoding="utf-8"?>
<comments xmlns="http://schemas.openxmlformats.org/spreadsheetml/2006/main">
  <authors>
    <author>RICARDO DUARTE FARIAS</author>
  </authors>
  <commentList>
    <comment ref="G15" authorId="0" shapeId="0">
      <text>
        <r>
          <rPr>
            <b/>
            <sz val="9"/>
            <color indexed="81"/>
            <rFont val="Segoe UI"/>
            <family val="2"/>
          </rPr>
          <t>RICARDO DUARTE FARIAS:</t>
        </r>
        <r>
          <rPr>
            <sz val="9"/>
            <color indexed="81"/>
            <rFont val="Segoe UI"/>
            <family val="2"/>
          </rPr>
          <t xml:space="preserve">
RECEBIDO DO PAEX CAMILA</t>
        </r>
      </text>
    </comment>
  </commentList>
</comments>
</file>

<file path=xl/comments2.xml><?xml version="1.0" encoding="utf-8"?>
<comments xmlns="http://schemas.openxmlformats.org/spreadsheetml/2006/main">
  <authors>
    <author>RICARDO DUARTE FARIAS</author>
  </authors>
  <commentList>
    <comment ref="G15" authorId="0" shapeId="0">
      <text>
        <r>
          <rPr>
            <b/>
            <sz val="9"/>
            <color indexed="81"/>
            <rFont val="Segoe UI"/>
            <family val="2"/>
          </rPr>
          <t>RICARDO DUARTE FARIAS:</t>
        </r>
        <r>
          <rPr>
            <sz val="9"/>
            <color indexed="81"/>
            <rFont val="Segoe UI"/>
            <family val="2"/>
          </rPr>
          <t xml:space="preserve">
TRANSFERIDO PARA O PAEX ANA MARIA</t>
        </r>
      </text>
    </comment>
  </commentList>
</comments>
</file>

<file path=xl/sharedStrings.xml><?xml version="1.0" encoding="utf-8"?>
<sst xmlns="http://schemas.openxmlformats.org/spreadsheetml/2006/main" count="1606" uniqueCount="364">
  <si>
    <t>SETOR DE GESTÃO DE PROJETOS</t>
  </si>
  <si>
    <t>Projeto</t>
  </si>
  <si>
    <t>Coordenador</t>
  </si>
  <si>
    <t>Telefone</t>
  </si>
  <si>
    <t>E-mail</t>
  </si>
  <si>
    <t>Orçamento 2018 - 2019</t>
  </si>
  <si>
    <t>Itens</t>
  </si>
  <si>
    <t>Aprovado</t>
  </si>
  <si>
    <t>Crédito 2018</t>
  </si>
  <si>
    <t>Troca Rub 2018</t>
  </si>
  <si>
    <t>Despesa 2018</t>
  </si>
  <si>
    <t>Crédito 2019</t>
  </si>
  <si>
    <t>Troca Rub 2019</t>
  </si>
  <si>
    <t>Despesa 2019</t>
  </si>
  <si>
    <t>Saldo</t>
  </si>
  <si>
    <t>Auditoria</t>
  </si>
  <si>
    <t>Superavit 2018</t>
  </si>
  <si>
    <t>Diárias</t>
  </si>
  <si>
    <t>Consumo</t>
  </si>
  <si>
    <t>Passagens</t>
  </si>
  <si>
    <t>Outros serv. Pessoa Física</t>
  </si>
  <si>
    <t>Outros serv. Pessoa Jurídica</t>
  </si>
  <si>
    <t>Permanente</t>
  </si>
  <si>
    <t>Outras Depesas</t>
  </si>
  <si>
    <t>Impostos</t>
  </si>
  <si>
    <t>TOTAIS</t>
  </si>
  <si>
    <t>Realização da Despesa</t>
  </si>
  <si>
    <t>Rubrica</t>
  </si>
  <si>
    <t>Descrição</t>
  </si>
  <si>
    <t>Qdade</t>
  </si>
  <si>
    <t>Unitário</t>
  </si>
  <si>
    <t>Total 2018</t>
  </si>
  <si>
    <t>Total 2019</t>
  </si>
  <si>
    <t>Programa Ritmo e Movimento</t>
  </si>
  <si>
    <t>Adriana C. de A. Guimarães</t>
  </si>
  <si>
    <t>Lazer e Saúde</t>
  </si>
  <si>
    <t>Alcyane Marinho</t>
  </si>
  <si>
    <t>NuReab - Programa de Reabilitação Pulmonar e Educação para Pacientes com Doença Pulmonar Obstrutiva Crônica (DPOC)</t>
  </si>
  <si>
    <t>Anamaria Fleig Mayer</t>
  </si>
  <si>
    <t>IntegrAçao</t>
  </si>
  <si>
    <t>Andrea Fontoura Motta</t>
  </si>
  <si>
    <t>Escola de Postura e abordagens de avaliação, orientação e intervenção postural</t>
  </si>
  <si>
    <t>Anelise Sonza</t>
  </si>
  <si>
    <t>BRINCANDO DE RESPIRAR</t>
  </si>
  <si>
    <t>Camila I . S Schivinski</t>
  </si>
  <si>
    <t>Clarissa Medeiros da Luz</t>
  </si>
  <si>
    <t>Diabetter - Viva melhor com Diabetes</t>
  </si>
  <si>
    <t>Claudia Mirian de Godoy Marques</t>
  </si>
  <si>
    <t>Darlan Laurício Matte</t>
  </si>
  <si>
    <t>Saúde sem Quedas</t>
  </si>
  <si>
    <t>Deyse Borges Koch</t>
  </si>
  <si>
    <t>NEPEGEM - NUCLEO DE ESTUDOS EM GESTÃO E MARKETING ESPORTIVO</t>
  </si>
  <si>
    <t>Grupo de Estudos da Terceira Idade</t>
  </si>
  <si>
    <t>Jaqueline de Souza</t>
  </si>
  <si>
    <t>Atenção à Saúde Neurofuncional da Pessoa com Lesão da Medula Espinal- 2018</t>
  </si>
  <si>
    <t>Jocemar Ilha</t>
  </si>
  <si>
    <t>EstimulAção: a criança em foco</t>
  </si>
  <si>
    <t>Luciana Sayuri Sanada</t>
  </si>
  <si>
    <t>Núcleo de Cardiologia e Medicina do Exercício</t>
  </si>
  <si>
    <t>Magnus Benetti</t>
  </si>
  <si>
    <t>NÚCLEO DE ESTUDOS EM GINASTICA</t>
  </si>
  <si>
    <t>MARIA HELENA KRAESKI</t>
  </si>
  <si>
    <t>Fisioterapia Desportiva</t>
  </si>
  <si>
    <t>Mayco Morais Nunes</t>
  </si>
  <si>
    <t>Basquetebol para Todos</t>
  </si>
  <si>
    <t>PROGRAMA DE ATIVIDADE MOTORA ADAPTADA</t>
  </si>
  <si>
    <t>RUDNEY DA SILVA</t>
  </si>
  <si>
    <t>Saúde do Trabalhador</t>
  </si>
  <si>
    <t>Programa Reabilitar e Integrar</t>
  </si>
  <si>
    <t>Soraia Cristina Tonon da Luz</t>
  </si>
  <si>
    <t>Stella Maris Michaelsen</t>
  </si>
  <si>
    <t>Atividades Aquáticas para a Comunidade</t>
  </si>
  <si>
    <t>Suzana Matheus Pereira</t>
  </si>
  <si>
    <t>INTERVENÇÃO MOTORA POR MEIO DE UM MODELO GAMIFICADO PARA CRIANÇAS COM TRANSTORNO DO DESENVOLVIMENTO DA COORDENAÇÃOTDC</t>
  </si>
  <si>
    <t>Thais Silva Beltrame</t>
  </si>
  <si>
    <t>Viviane Preichardt Duek</t>
  </si>
  <si>
    <t>Recursos</t>
  </si>
  <si>
    <t>NuReab</t>
  </si>
  <si>
    <t xml:space="preserve">IntegrAção </t>
  </si>
  <si>
    <t>Escola de Postura</t>
  </si>
  <si>
    <t>Brincando de Respirar</t>
  </si>
  <si>
    <t>Diabetter</t>
  </si>
  <si>
    <t>Nepegem</t>
  </si>
  <si>
    <t>Geti</t>
  </si>
  <si>
    <t>Protetização</t>
  </si>
  <si>
    <t>EstimulAção</t>
  </si>
  <si>
    <t>Núcleo de Cardio</t>
  </si>
  <si>
    <t>Núcleo de Est. Ginástica</t>
  </si>
  <si>
    <t>Fisio Desportiva</t>
  </si>
  <si>
    <t>Basquetebol</t>
  </si>
  <si>
    <t>Prog Ativ, Motora adap.</t>
  </si>
  <si>
    <t>Reab e Integrar</t>
  </si>
  <si>
    <t>AVC</t>
  </si>
  <si>
    <t>Atenção à Saúde Neuro.</t>
  </si>
  <si>
    <t xml:space="preserve">Total Creditado </t>
  </si>
  <si>
    <t>Total</t>
  </si>
  <si>
    <t>Gastos</t>
  </si>
  <si>
    <t>Ritmo e Mov.</t>
  </si>
  <si>
    <t>Totais</t>
  </si>
  <si>
    <t>Saldo Orçamentário PAEX</t>
  </si>
  <si>
    <t>vividuek@hotmail.com</t>
  </si>
  <si>
    <t>48 99119-2811</t>
  </si>
  <si>
    <t>nanaguim@terra.com.br</t>
  </si>
  <si>
    <t>(48)32499422 / (48)33218656 / 99811607</t>
  </si>
  <si>
    <t>alcyane.marinho@hotmail.com</t>
  </si>
  <si>
    <t>48 32268380 / 3321-8600 / 48 84162002</t>
  </si>
  <si>
    <t>anamaria.mayer@udesc.br</t>
  </si>
  <si>
    <t>(48)32098808 / (48)3321-8600 / (48)88016686</t>
  </si>
  <si>
    <t>andrea.motta@udesc.br</t>
  </si>
  <si>
    <t>(48)32049067</t>
  </si>
  <si>
    <t>anelise.sonza@gmail.com</t>
  </si>
  <si>
    <t>98608797 / 3321-8600 / 98608397</t>
  </si>
  <si>
    <t>cacaiss@yahoo.com.br</t>
  </si>
  <si>
    <t>4832482812 / 4891232420</t>
  </si>
  <si>
    <t>clarissa.medeiros@udesc.br</t>
  </si>
  <si>
    <t>48 32517646 / 48 3321-8600 / 48 99809040</t>
  </si>
  <si>
    <t>claudia.marques@udesc.br</t>
  </si>
  <si>
    <t>30657496 / 996109882</t>
  </si>
  <si>
    <t>darlan.matte@udesc.br</t>
  </si>
  <si>
    <t>48 3321 8608 / 48 3321 8657 / 48 9923 9498</t>
  </si>
  <si>
    <t>Deyse.Borges@udesc.br</t>
  </si>
  <si>
    <t>32078065 / 91840810</t>
  </si>
  <si>
    <t>33218659 / 33218616</t>
  </si>
  <si>
    <t>jaquelinesz@yahoo.com.br</t>
  </si>
  <si>
    <t>jocemar.ilha@udesc.br</t>
  </si>
  <si>
    <t>(48) 3321-8605 / (48) 9121-0128</t>
  </si>
  <si>
    <t>luciana.sanada@udesc.br</t>
  </si>
  <si>
    <t>48-32047140 / 16-988200303</t>
  </si>
  <si>
    <t>magnus@udesc.br</t>
  </si>
  <si>
    <t>(48) 33481427 / 33218620 / (48) 84049784</t>
  </si>
  <si>
    <t>d2mhk@udesc.br</t>
  </si>
  <si>
    <t>48 32234312</t>
  </si>
  <si>
    <t>mayconunes@yahoo.com.br</t>
  </si>
  <si>
    <t>(48)30253389 / (48)33218600 / (48)88076836</t>
  </si>
  <si>
    <t>48 3228 2980 / 48 33218600 / 48 99310204</t>
  </si>
  <si>
    <t>rudney@udesc.br</t>
  </si>
  <si>
    <t>48 84083698 / 48 33218651
PROEX</t>
  </si>
  <si>
    <t>sandroval@gmail.com</t>
  </si>
  <si>
    <t>3249-1480 / 33218600 / 996198653</t>
  </si>
  <si>
    <t>soraiaudesc@hotmail.com</t>
  </si>
  <si>
    <t>48-84015700</t>
  </si>
  <si>
    <t>michaelsenstella@hotmail.com</t>
  </si>
  <si>
    <t>(48) 3211 8789 / (48) 3321 8600 / (48)988336798</t>
  </si>
  <si>
    <t>suzanamatheus@gmail.com</t>
  </si>
  <si>
    <t>48-84016068</t>
  </si>
  <si>
    <t>thais.beltrame@udesc.br</t>
  </si>
  <si>
    <t>(48) 2442324</t>
  </si>
  <si>
    <t>Gabriel Henrique Treter Gonçalves</t>
  </si>
  <si>
    <t>51 982178885</t>
  </si>
  <si>
    <t>gabriel.goncalves@udesc.br</t>
  </si>
  <si>
    <t>TROCA DE RUBRICA 967,00 DE DIÁRIAS PARA JURÍDICA EM 09/07</t>
  </si>
  <si>
    <t>EDUARDO EUGENIO ARANHA</t>
  </si>
  <si>
    <t>Troca Rub 2020</t>
  </si>
  <si>
    <t>Despesa 2020</t>
  </si>
  <si>
    <t>Troca Rub 2021</t>
  </si>
  <si>
    <t>Despesa 2021</t>
  </si>
  <si>
    <t>Atividades Aquáticas</t>
  </si>
  <si>
    <t>PROGRAMA ACOLHEDOR - PROGRAMA DE APOIO EM EDUCAÇÃO PARA A SAÚDE E DE CUIDADO À PESSOA COM DOR CRÔNICA</t>
  </si>
  <si>
    <t>MICHELINE HENRIQUE KOERICH</t>
  </si>
  <si>
    <t>Acolhedor</t>
  </si>
  <si>
    <t>RESTAURA: FISIOTERAPIA DERMAFUNCIONAL EM QUEIMADOS</t>
  </si>
  <si>
    <t>JULIANO TIBOLA</t>
  </si>
  <si>
    <t>Restaura</t>
  </si>
  <si>
    <t>TriaOrto - Avaliação, orientação e acompanhamento de pacientes ortopédicos</t>
  </si>
  <si>
    <t>RODRIGO OKUBO</t>
  </si>
  <si>
    <t>TRIAORTO</t>
  </si>
  <si>
    <t>ATLETISMO PARA TODOS: PROPOSTA DE UM PROJETO INTEGRADOR</t>
  </si>
  <si>
    <t>JORIS PAZIN</t>
  </si>
  <si>
    <t>Atletismo para todos</t>
  </si>
  <si>
    <t>FABRIZIO CAPUTO</t>
  </si>
  <si>
    <t>TOTAL DIVIDIDO PELA DIREÇÃO DE EXTENSÃO</t>
  </si>
  <si>
    <t xml:space="preserve">Total </t>
  </si>
  <si>
    <t>Despesa 2022</t>
  </si>
  <si>
    <t>Despesa 2023</t>
  </si>
  <si>
    <t>Orçamento 2022-2023</t>
  </si>
  <si>
    <t>Crédito 2022</t>
  </si>
  <si>
    <t>Crédito 2023</t>
  </si>
  <si>
    <t>Total 2022</t>
  </si>
  <si>
    <t>Total 2023</t>
  </si>
  <si>
    <t>Troca Rub 2022</t>
  </si>
  <si>
    <t>Troca Rub 2023</t>
  </si>
  <si>
    <t>Orçamento 2022 - 2023</t>
  </si>
  <si>
    <t>NUSIM - Reabilitação na saúde Integral</t>
  </si>
  <si>
    <t>Núcleo de Ensino, Pesquisa e Extensão em Fisioterapia no Pré e no Pós-Operatório de Cirurgias de Grande Porte do</t>
  </si>
  <si>
    <t>Atenção à Saúde de pessoas pós Acidente Vascular Cerebral (AVC).</t>
  </si>
  <si>
    <t xml:space="preserve">PROTETIZAÇÃO </t>
  </si>
  <si>
    <t>Osvaldo André Furlaneto</t>
  </si>
  <si>
    <t>PROGRAMA DE FORMAÇÃO CONTINUADA DE PROFESSORES DE EDUCAÇÃO FÍSICA - FOCO</t>
  </si>
  <si>
    <t>Rita de Cássia Paula Souza</t>
  </si>
  <si>
    <t>ALEXANDRO ANDRADE</t>
  </si>
  <si>
    <t>PISCOLOGIA DO ESPORTE E DO EXERCÍCIO APLICADA A SAÚDE</t>
  </si>
  <si>
    <t>PROGRAMA DESENVOLVER</t>
  </si>
  <si>
    <t>FRANCISCO ROSA NETO</t>
  </si>
  <si>
    <t>ELAINE PAULIN</t>
  </si>
  <si>
    <t>ATENÇÃO REMOTA À SAÚDE DE INDIVÍDUOS PÓS COVID 10</t>
  </si>
  <si>
    <t>Desenvolver</t>
  </si>
  <si>
    <t>COVID 19</t>
  </si>
  <si>
    <t>Reabilitação na Saúde Integral</t>
  </si>
  <si>
    <t>Núcleo de Ensino</t>
  </si>
  <si>
    <t>Psicologia da esporte</t>
  </si>
  <si>
    <t>FOCO</t>
  </si>
  <si>
    <t>APRIMORAMENTO DO DESENPENHO FÍSICO E ESPORTIVO</t>
  </si>
  <si>
    <t>Aprimoramento Físico e esportivo</t>
  </si>
  <si>
    <t>DIÁRIAS</t>
  </si>
  <si>
    <t>AF 378/2023 FS UNIFORMES</t>
  </si>
  <si>
    <t>FABIANA DE PONTES RUBIRA</t>
  </si>
  <si>
    <t>WEB TRIP - PASSAGEM THAISE HELENA CADORIN</t>
  </si>
  <si>
    <t>FEDERAÇÃO CATARINENSE DE BASQUETE</t>
  </si>
  <si>
    <t>FEDERAÇÃO AQUÁTICA DE NATAÇÃO</t>
  </si>
  <si>
    <t>AF 473/2023 - CASTELAN</t>
  </si>
  <si>
    <t xml:space="preserve">WEB TRIP - FABIANA </t>
  </si>
  <si>
    <t>METROPOLITANA - HOSPEDAGEM THAISE</t>
  </si>
  <si>
    <t>AF 506/2022 - FS INDÚSTRIA</t>
  </si>
  <si>
    <t>AF 505/2023 - CASTELAN INDÚSTRIA</t>
  </si>
  <si>
    <t>Angela Aparecida Garfasli MEI</t>
  </si>
  <si>
    <t>OS 553/2023 - POLIMPRESSO</t>
  </si>
  <si>
    <t>AF 558/2023 EDUCANDO</t>
  </si>
  <si>
    <t>AF 557/2023 - MAG MED</t>
  </si>
  <si>
    <t>AF 5559/2023 - COMERCIAL KS</t>
  </si>
  <si>
    <t>AF 560/2023 - AAZ SAÚDE</t>
  </si>
  <si>
    <t>AF 560/2023 AAZ SAÚDE</t>
  </si>
  <si>
    <t>ECAD</t>
  </si>
  <si>
    <t>EDITORA ATENA SGPE 15321/2023</t>
  </si>
  <si>
    <t>Andrea Monteiro - curso watsu</t>
  </si>
  <si>
    <t>AF 726/2023 FS UNIFORMES</t>
  </si>
  <si>
    <t>Medalhas para projeto TIBUM - ELOART - detalhamento 339031</t>
  </si>
  <si>
    <t>WEB TRIP . SORAIA CHUNG SAURA</t>
  </si>
  <si>
    <t>AF 860/2023 - ADBX</t>
  </si>
  <si>
    <t>AF 859/2023 - AAZ SAÚDE</t>
  </si>
  <si>
    <t>AF 861/2023 - BARONESA</t>
  </si>
  <si>
    <t>AF 862/2023 - EDUCANDO</t>
  </si>
  <si>
    <t>CLAUDIO SAUSEN MALLMANN</t>
  </si>
  <si>
    <t>SORAIA CHUNG SAURA</t>
  </si>
  <si>
    <t xml:space="preserve">OS 956/2023 - BANNER - </t>
  </si>
  <si>
    <t>OS 957/2023 - FOLDER</t>
  </si>
  <si>
    <t>OS 982/2023 - BANNER</t>
  </si>
  <si>
    <t>WEB TRIP - KARINA E JULIANA</t>
  </si>
  <si>
    <t>AF 1179/2023 - COFFEE BREAK - SGPE 24351/2023</t>
  </si>
  <si>
    <t>ASSOCIAÇÃO BRASILEIRA DE FISIOTERAPIA TRAUMATO-ORTOPEDICA - ABRAFITO</t>
  </si>
  <si>
    <t>SOCIEDADE BRASILEIRA DE FISIOTERAPIA</t>
  </si>
  <si>
    <t>Inscrição alunas Mickaelly Aisha e Juliany Zimermann para participação em 13o. Congresso Internacional de Fisioterapia</t>
  </si>
  <si>
    <t>REVISTA</t>
  </si>
  <si>
    <t>AF 1419/2023 COMERCIAL KS</t>
  </si>
  <si>
    <t>AF 1422/2022 - COMERCIAL KS</t>
  </si>
  <si>
    <t>WER TRIP - RAYANE DA CUNHA DE SOUZA</t>
  </si>
  <si>
    <t>CURSO - MAURO GEMELLI</t>
  </si>
  <si>
    <t xml:space="preserve">ADRIANA DE LIMA PIMENTA </t>
  </si>
  <si>
    <t>BANNER</t>
  </si>
  <si>
    <t>WEB TRIP - LENIN STIEBLER</t>
  </si>
  <si>
    <t>BANNERS ARAÇA</t>
  </si>
  <si>
    <t>ADAIR DE LIMA MEDEIROS</t>
  </si>
  <si>
    <t>SOCIEDADE BRASILEIRA DE CARDIOLOGIA - ANDREA</t>
  </si>
  <si>
    <t>SOCIEDADE BRASILEIRA DE CARDIOLOGIA - ANA VALÉRIA</t>
  </si>
  <si>
    <t>SOCIEDADE BRASILEIRA DE CARDIOLOGIA - JHON</t>
  </si>
  <si>
    <t>SOCIEDADE BRASILEIRA DE CARDIOLOGIA - GABRIEL</t>
  </si>
  <si>
    <t>SOCIEDADE BRASILEIRA DE CARDIOLOGIA - GESSICA</t>
  </si>
  <si>
    <t>AF 1742/2023 CASTELAN - JALECOS</t>
  </si>
  <si>
    <t>AF 1743/2023 FS UNIFORMES</t>
  </si>
  <si>
    <t>WEB TRIP - JOÃO MARCELO</t>
  </si>
  <si>
    <t>WEB TRIP GUY GINCIENO</t>
  </si>
  <si>
    <t>WEB TRIP - MANOELA DE SOUSA</t>
  </si>
  <si>
    <t>WEB TRIP MANOELA DE SOUSA</t>
  </si>
  <si>
    <t>WEB TRIP - RAINE CUNHA</t>
  </si>
  <si>
    <t>WEB TRIP - ANDREI SHIMIDT MELO</t>
  </si>
  <si>
    <t>34476 /2023 - Geraldo palestra</t>
  </si>
  <si>
    <t>34564/2023 - Joel Silva</t>
  </si>
  <si>
    <t>AF 1618/2023 - NE 5369 - MODELO ANATÔMICO PELVE - AAZ SAÚDE</t>
  </si>
  <si>
    <t>ARAÇA ne 5404</t>
  </si>
  <si>
    <t>ne 5379 - araçá - peças da esteira</t>
  </si>
  <si>
    <t>NE 5371 - CIRURGICA CERON - 6 OXIMETROS</t>
  </si>
  <si>
    <t>NE 5370 - CIRURGICA CERON - 4 OXIMETROS</t>
  </si>
  <si>
    <t>NE 5380 - APARELHO FISIO EMG / MANFRE KNAUT</t>
  </si>
  <si>
    <t>DIFERENÇA EQUIPAMENTO CLARISSA NUSIM</t>
  </si>
  <si>
    <t>OS 1743/2023 - BANNER</t>
  </si>
  <si>
    <t>AF 1754/2023 FS UNIFORMES</t>
  </si>
  <si>
    <t>ANDREI SHMIDT KAMPFF DE MELO</t>
  </si>
  <si>
    <t>DIÁRIAS - ANA VALÉRIA E ANDREIA - CONGRESSO BALNEÁRIO</t>
  </si>
  <si>
    <t>WEB TRIP - GABRIELA NASCIMENTO</t>
  </si>
  <si>
    <t>joris.pazin@udesc.br</t>
  </si>
  <si>
    <t>ARAÇA - PLACA DE HOMENAGEM - AF 1781 - SGPE 34167/2023</t>
  </si>
  <si>
    <t>OS 1825/2023 - ARAÇA MATERIAL PUBLICITÁRIO - BANNER</t>
  </si>
  <si>
    <t>AF 1845/2023 - FS UNIFORMES</t>
  </si>
  <si>
    <t>AF 1862/2023 - GESSIKA GOEDERT - TOALHAS</t>
  </si>
  <si>
    <t>PRISCILA PERES CANTO</t>
  </si>
  <si>
    <t>Curso Ana Cristina Lima - SGPE 36977/2023</t>
  </si>
  <si>
    <t>AF 1863/2023 - GESSIKA GOEDERT</t>
  </si>
  <si>
    <t>37239/2023 LUIZ FERNANDO VIEIRA</t>
  </si>
  <si>
    <t>Medalhas (100) Eloart - SGPE 18088/2023</t>
  </si>
  <si>
    <t>AF 1864/2023 - FS INDÚSTRIA E COMÉRCIO DE UNIFORMES LTDA</t>
  </si>
  <si>
    <t>OS 1933/2023 ARAÇA MATERIAL PUBLICITÁRIO</t>
  </si>
  <si>
    <t>OS 2004 2023 - 3D IMPRESSÕES - BANNER</t>
  </si>
  <si>
    <t>AF 2012/2023 AAZ SAÚDE - STEPS</t>
  </si>
  <si>
    <t>AF 2013/2023 CONE PLÁSTICO - ADBX</t>
  </si>
  <si>
    <t>AF 2016/2023 ADBX</t>
  </si>
  <si>
    <t>AF 2023/2023 - AAZ SAÚDE COMÉRCIUO DE PRODUTOS MÉDICOS - KIT VENTOSATERAPIA</t>
  </si>
  <si>
    <t>AF 2025/2023 - COMERCIAL KS - TERMOMETRO</t>
  </si>
  <si>
    <t>af 2026/2023 - EDUCANDO - BOLA DE MASSAGEM E BOLA CRAVO</t>
  </si>
  <si>
    <t>AF 2030/2023 AAZ SAÚDE COMÉRCIO - AGULGAS ACUNPUTURA</t>
  </si>
  <si>
    <t>OS 2031/2023 - 3D IMPRESSÃO DIGITAL - BANNER</t>
  </si>
  <si>
    <t>OS 2093/2023 - ARAÇA MATERIAL PUBLICITÁRIO</t>
  </si>
  <si>
    <t>OS 2099/2023 - ARAÇA MATERIAL PUBLICITÁRIO</t>
  </si>
  <si>
    <t>40702 /2023 - Geraldo palestra</t>
  </si>
  <si>
    <t>Banner Araçá - SGPE 3483/2023 - 18/09</t>
  </si>
  <si>
    <t>AF 2186/2026 AAZ SAÚDE</t>
  </si>
  <si>
    <t>METROPOLITANA - HOSPEDAGEM - GUY</t>
  </si>
  <si>
    <t>METROPOLITANA - HOSPEDAGEM - JOÃO MARCELO</t>
  </si>
  <si>
    <t>WEB TRIP - ANDRÉ FUGITA/ARTUR GOSLING/BRUNO BARONE</t>
  </si>
  <si>
    <t>WEB TRIP - CAROLINA DOS REIS MAIER</t>
  </si>
  <si>
    <t>OS 2230/2023 - ARAÇA MATERIAL PUBLICITÁRIO</t>
  </si>
  <si>
    <t xml:space="preserve">METROPOLITANA </t>
  </si>
  <si>
    <t>WEB TRIP - PASSAGENS CEDIDAS AO PROFº MAYCO</t>
  </si>
  <si>
    <t>passagem (ref a dotação extra 26/09) sgpe 42148/2023</t>
  </si>
  <si>
    <t>dotação extra 1220,76 em 26/09</t>
  </si>
  <si>
    <t>OS 2266/2023 - ARAÇA MATERIAL PUBLICITÁRIO</t>
  </si>
  <si>
    <t>sgpe 42311/2023 - Curso Marcos Lisboa Neves</t>
  </si>
  <si>
    <t>AF 2018/2023 COMERCIAL KS</t>
  </si>
  <si>
    <t>AF 2162 2023 - CASTELA  - JALECOS</t>
  </si>
  <si>
    <t xml:space="preserve">AF 2282/2023 - MAG MED </t>
  </si>
  <si>
    <t xml:space="preserve">METROPOLITANA - GABRIELA NASCIMENTO </t>
  </si>
  <si>
    <t>AF 2299/2023 - FS UNIFORMES</t>
  </si>
  <si>
    <t>AF 2300/2023 - DOUGLAS CORDEIRO</t>
  </si>
  <si>
    <t xml:space="preserve"> AF 2636/2023 - GESSIKA GOEDERT</t>
  </si>
  <si>
    <t xml:space="preserve">AF 2344/2023 - ADBX </t>
  </si>
  <si>
    <t>AF 2345/2023 - BARONESA</t>
  </si>
  <si>
    <t>AF 2371/2023 FS INDÚSTRIA DE UNIFORMES - CAMISAS</t>
  </si>
  <si>
    <t>AF 2371/2023 FS INDÚSTRIA DE UNIFORMES (COMPLEMENTO CAMISAS</t>
  </si>
  <si>
    <t>AF 2257/2023 FS UNIFORMES (CAMISA POLO</t>
  </si>
  <si>
    <t>AF 2257/2023 FS IND´STRI DE UNIFORMES (CAMISAS POLOS)</t>
  </si>
  <si>
    <t>INTERMED - FONTE DE ENERGIA</t>
  </si>
  <si>
    <t>AF 2406/2023 YNOV DISTRIBUIÇÃO DE PRODUTOS</t>
  </si>
  <si>
    <t>AF 2407/2023 - ADBX COMÉRCIO E SERVIÇOS LTDA ME</t>
  </si>
  <si>
    <t>AF 2409/2023 - BARONESA LTDA</t>
  </si>
  <si>
    <t>af 2411/2023 - comercial ks</t>
  </si>
  <si>
    <t>AF 2412/2023 EDUCANDO COMÉRCIO DE ARTIGOS PEDAGÓGICOS</t>
  </si>
  <si>
    <t>CAROLINA - INDENIZAÇÃO</t>
  </si>
  <si>
    <t>OS 2413/2023 3D IMPRESSÃO DIGITAL</t>
  </si>
  <si>
    <t>ANDREIA FREIRE MONTEIRO</t>
  </si>
  <si>
    <t>OS 2490/2023 - POLIMPRESSO SERVIÇOS GRÁFICOS</t>
  </si>
  <si>
    <t>AF 2496 2023 EDUCANDO</t>
  </si>
  <si>
    <t>AF 2515/2023 - FS INDÚSTRIA DE UNIFORMES</t>
  </si>
  <si>
    <t xml:space="preserve">AF 2516/2023GESSIKA  FERNANDA GOEDERT </t>
  </si>
  <si>
    <t>AF 2537/2023 - FS INDÚSTRIA E COMÉRCIO DE UNIFORMES LTDA</t>
  </si>
  <si>
    <t>WEBB TRIP - ALLANA MAIA VAZ DE LIMA</t>
  </si>
  <si>
    <t>OS 2606/2023 - POLIMPRESSO SERVIÇOS GRÁFICOS</t>
  </si>
  <si>
    <t>AF 2611/2023 - SABORES DO PÃO</t>
  </si>
  <si>
    <t>AF  2639/2023 - FS UNIFORMES</t>
  </si>
  <si>
    <t>AF 2644/2023 FS UNIFORMES</t>
  </si>
  <si>
    <t>FUNDAÇÃO DE APOIO INST TEC  - PUBLICAÇÃO DE ARTIGO</t>
  </si>
  <si>
    <t>OS 2674/2023 - ARAÇA MATERIAL PUBLICITÁRIO</t>
  </si>
  <si>
    <t>AF 2677/2023 - POLIMPRESSOS IMPRESSOS GRÁFICOS</t>
  </si>
  <si>
    <t>OS 2694/2023 - LUA TUR - LOCAÇÃO DE ÔNIBUS</t>
  </si>
  <si>
    <t>OS 2694/2023 - LUA TUR TURISMO - LOCAÇÃO DE ÔNIBUS</t>
  </si>
  <si>
    <t>OS 2694/2023 - LUA TUR - LOCALÇÃO DE ÔNIBUS</t>
  </si>
  <si>
    <t>OS- 2706/2023 POLIMPRESSOS SERVIÇOS GRÁFICOS</t>
  </si>
  <si>
    <t>WEB TRIP - PASSAGEM ENOQUE DOS SANTOS SOBRINHO</t>
  </si>
  <si>
    <t>OS 2720/2023 3D IMPRESSÃO DIGITAL</t>
  </si>
  <si>
    <t>OS 2769/2023 - LUA TUR TURISMO</t>
  </si>
  <si>
    <t>OS  2769/2023 LUA TUR TURISMO</t>
  </si>
  <si>
    <t>OS 2769/2023 - LUA TUR TURISMO - LOCAÇÃO DE ÔNIBUS</t>
  </si>
  <si>
    <t xml:space="preserve">METROPOLITANA - ANA CLARA, MIGIRELA, NATÁLIA, RAYANE E CRISTIANE </t>
  </si>
  <si>
    <t>WEB TRIP - PASSAGEM</t>
  </si>
  <si>
    <t>CARLA LUCIANA BATISTA - CURSO</t>
  </si>
  <si>
    <t>AF 1744/2023 - CASTELAN</t>
  </si>
  <si>
    <t>METROPOLITA - HOSPEDAGEM ENOQUE SOBRINHO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</si>
</sst>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7A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3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 wrapText="1"/>
    </xf>
    <xf numFmtId="165" fontId="3" fillId="2" borderId="0" xfId="0" applyNumberFormat="1" applyFont="1" applyFill="1"/>
    <xf numFmtId="0" fontId="3" fillId="7" borderId="1" xfId="0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right"/>
    </xf>
    <xf numFmtId="165" fontId="5" fillId="7" borderId="1" xfId="0" applyNumberFormat="1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/>
    </xf>
    <xf numFmtId="2" fontId="3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2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14" fontId="8" fillId="2" borderId="2" xfId="0" applyNumberFormat="1" applyFont="1" applyFill="1" applyBorder="1" applyAlignment="1"/>
    <xf numFmtId="0" fontId="8" fillId="2" borderId="0" xfId="0" applyFont="1" applyFill="1" applyBorder="1" applyAlignment="1"/>
    <xf numFmtId="0" fontId="1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4" fontId="0" fillId="2" borderId="0" xfId="0" applyNumberFormat="1" applyFill="1"/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4" fontId="0" fillId="2" borderId="1" xfId="0" applyNumberFormat="1" applyFill="1" applyBorder="1"/>
    <xf numFmtId="4" fontId="0" fillId="2" borderId="0" xfId="0" applyNumberFormat="1" applyFill="1"/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right" wrapText="1"/>
    </xf>
    <xf numFmtId="165" fontId="3" fillId="0" borderId="0" xfId="0" applyNumberFormat="1" applyFont="1" applyFill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0" applyNumberFormat="1" applyFill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/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7" xfId="0" applyFont="1" applyFill="1" applyBorder="1"/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wrapText="1"/>
    </xf>
    <xf numFmtId="2" fontId="3" fillId="7" borderId="3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>
      <alignment horizontal="center" vertical="center"/>
    </xf>
    <xf numFmtId="2" fontId="3" fillId="7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3" fillId="2" borderId="1" xfId="2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7" borderId="12" xfId="0" applyFont="1" applyFill="1" applyBorder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449">
    <dxf>
      <font>
        <color theme="4"/>
      </font>
      <fill>
        <patternFill>
          <fgColor theme="4" tint="0.59996337778862885"/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428625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71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381001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28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438151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495301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42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457201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04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466725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143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361951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419101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667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171450</xdr:colOff>
      <xdr:row>2</xdr:row>
      <xdr:rowOff>409575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409575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476251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504825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524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457201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04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409575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352425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000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257175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048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476251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239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257175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048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266700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143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247650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953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285750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334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457200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476251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239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00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228600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762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5</xdr:col>
      <xdr:colOff>2266950</xdr:colOff>
      <xdr:row>2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9575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5</xdr:col>
      <xdr:colOff>2266950</xdr:colOff>
      <xdr:row>2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00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6</xdr:col>
      <xdr:colOff>447675</xdr:colOff>
      <xdr:row>2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9575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6</xdr:col>
      <xdr:colOff>447675</xdr:colOff>
      <xdr:row>2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00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288348</xdr:colOff>
      <xdr:row>0</xdr:row>
      <xdr:rowOff>69273</xdr:rowOff>
    </xdr:from>
    <xdr:to>
      <xdr:col>20</xdr:col>
      <xdr:colOff>157341</xdr:colOff>
      <xdr:row>0</xdr:row>
      <xdr:rowOff>959921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1393" y="69273"/>
          <a:ext cx="2636191" cy="8906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523875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71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361951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6</xdr:col>
      <xdr:colOff>1333500</xdr:colOff>
      <xdr:row>2</xdr:row>
      <xdr:rowOff>390525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419101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400051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409575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ras/Gest&#227;o%20de%20Projeto/Projetos%20de%20Ensino%202018/Gest&#227;o%20Or&#231;ament&#225;ria%20PRAPEG%202019%20-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io Ambiente por Inteiro"/>
      <sheetName val="Ed Física Escolar"/>
      <sheetName val="Apostila de Genética e Embriolo"/>
      <sheetName val="Atualização em Tecnologia"/>
      <sheetName val="Vivências em Av. "/>
      <sheetName val="Estágio C. Supervisionado"/>
      <sheetName val="Recursos para Av. Física"/>
      <sheetName val="Formação Continuada"/>
      <sheetName val="Padrão"/>
      <sheetName val="Saldo Geral"/>
    </sheetNames>
    <sheetDataSet>
      <sheetData sheetId="0">
        <row r="18">
          <cell r="K18">
            <v>0</v>
          </cell>
        </row>
      </sheetData>
      <sheetData sheetId="1">
        <row r="18">
          <cell r="I18">
            <v>0</v>
          </cell>
        </row>
      </sheetData>
      <sheetData sheetId="2">
        <row r="18">
          <cell r="K18">
            <v>0</v>
          </cell>
        </row>
      </sheetData>
      <sheetData sheetId="3">
        <row r="18">
          <cell r="I18">
            <v>0</v>
          </cell>
        </row>
        <row r="19">
          <cell r="I19">
            <v>0</v>
          </cell>
        </row>
      </sheetData>
      <sheetData sheetId="4">
        <row r="18">
          <cell r="K18">
            <v>0</v>
          </cell>
        </row>
      </sheetData>
      <sheetData sheetId="5">
        <row r="18">
          <cell r="I18">
            <v>0</v>
          </cell>
        </row>
      </sheetData>
      <sheetData sheetId="6">
        <row r="18">
          <cell r="I18">
            <v>0</v>
          </cell>
        </row>
        <row r="19">
          <cell r="I19">
            <v>0</v>
          </cell>
        </row>
      </sheetData>
      <sheetData sheetId="7">
        <row r="18">
          <cell r="I18">
            <v>0</v>
          </cell>
        </row>
        <row r="19">
          <cell r="I19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anaguim@terra.com.b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clarissa.medeiros@udesc.b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claudia.marques@udesc.b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darlan.matte@udesc.b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Deyse.Borges@udesc.br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gabriel.goncalves@udesc.br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ris.pazin@udesc.br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cyane.marinho@hot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mailto:jaquelinesz@yahoo.com.br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mailto:jocemar.ilha@udesc.br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mailto:luciana.sanada@udesc.b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mailto:magnus@udesc.br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2mhk@udesc.br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mailto:mayconunes@yahoo.com.br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hyperlink" Target="mailto:sandroval@gmail.co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mailto:rudney@udesc.br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mailto:soraiaudesc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mailto:michaelsenstella@hotmail.com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mailto:suzanamatheus@gmail.com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mailto:thais.beltrame@udesc.br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mailto:vividuek@hotmail.com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hyperlink" Target="mailto:anamaria.mayer@udesc.br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andrea.motta@udesc.b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anelise.sonza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hyperlink" Target="mailto:cacaiss@yahoo.com.br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9" workbookViewId="0">
      <selection activeCell="G21" sqref="G21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33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34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103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102</v>
      </c>
      <c r="C8" s="117"/>
      <c r="D8" s="117"/>
      <c r="E8" s="117"/>
      <c r="F8" s="117"/>
    </row>
    <row r="10" spans="1:12" ht="23.25" x14ac:dyDescent="0.35">
      <c r="A10" s="110" t="s">
        <v>174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1000</v>
      </c>
      <c r="G13" s="15"/>
      <c r="H13" s="15">
        <f>L28</f>
        <v>-2883.96</v>
      </c>
      <c r="I13" s="10">
        <f t="shared" ref="I13:I17" si="0">(C13+F13)+(E13+H13)+D13+G13</f>
        <v>-1883.96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>
        <f>L33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>
        <f>L36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11000</v>
      </c>
      <c r="G16" s="11"/>
      <c r="H16" s="11">
        <f>L39</f>
        <v>-8085.98</v>
      </c>
      <c r="I16" s="10">
        <f t="shared" si="0"/>
        <v>2914.0200000000004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>
        <v>500</v>
      </c>
      <c r="G17" s="15"/>
      <c r="H17" s="15">
        <f>L42</f>
        <v>0</v>
      </c>
      <c r="I17" s="10">
        <f t="shared" si="0"/>
        <v>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SUM(F13:F17)</f>
        <v>12500</v>
      </c>
      <c r="H18" s="12">
        <f>SUM(H12:H17)</f>
        <v>-10969.939999999999</v>
      </c>
      <c r="I18" s="19">
        <f>SUM(I12:I17)</f>
        <v>1530.0600000000004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322</v>
      </c>
      <c r="C28" s="90"/>
      <c r="D28" s="90"/>
      <c r="E28" s="90"/>
      <c r="F28" s="90"/>
      <c r="G28" s="24"/>
      <c r="H28" s="25"/>
      <c r="I28" s="15"/>
      <c r="J28" s="91">
        <f>SUM(I28:I32)</f>
        <v>0</v>
      </c>
      <c r="K28" s="15">
        <v>-1984.56</v>
      </c>
      <c r="L28" s="91">
        <f>SUM(K28:K32)</f>
        <v>-2883.96</v>
      </c>
    </row>
    <row r="29" spans="1:12" x14ac:dyDescent="0.25">
      <c r="A29" s="88"/>
      <c r="B29" s="90" t="s">
        <v>323</v>
      </c>
      <c r="C29" s="90"/>
      <c r="D29" s="90"/>
      <c r="E29" s="90"/>
      <c r="F29" s="90"/>
      <c r="G29" s="24"/>
      <c r="H29" s="25"/>
      <c r="I29" s="15"/>
      <c r="J29" s="92"/>
      <c r="K29" s="15">
        <v>-899.4</v>
      </c>
      <c r="L29" s="92"/>
    </row>
    <row r="30" spans="1:12" x14ac:dyDescent="0.25">
      <c r="A30" s="88"/>
      <c r="B30" s="44"/>
      <c r="C30" s="45"/>
      <c r="D30" s="45"/>
      <c r="E30" s="45"/>
      <c r="F30" s="46"/>
      <c r="G30" s="24"/>
      <c r="H30" s="25"/>
      <c r="I30" s="15"/>
      <c r="J30" s="92"/>
      <c r="K30" s="15"/>
      <c r="L30" s="92"/>
    </row>
    <row r="31" spans="1:12" x14ac:dyDescent="0.25">
      <c r="A31" s="88"/>
      <c r="B31" s="107"/>
      <c r="C31" s="108"/>
      <c r="D31" s="108"/>
      <c r="E31" s="108"/>
      <c r="F31" s="109"/>
      <c r="G31" s="24"/>
      <c r="H31" s="25"/>
      <c r="I31" s="15"/>
      <c r="J31" s="92"/>
      <c r="K31" s="15"/>
      <c r="L31" s="92"/>
    </row>
    <row r="32" spans="1:12" x14ac:dyDescent="0.25">
      <c r="A32" s="89"/>
      <c r="B32" s="90"/>
      <c r="C32" s="90"/>
      <c r="D32" s="90"/>
      <c r="E32" s="90"/>
      <c r="F32" s="90"/>
      <c r="G32" s="24"/>
      <c r="H32" s="25"/>
      <c r="I32" s="15"/>
      <c r="J32" s="93"/>
      <c r="K32" s="15"/>
      <c r="L32" s="93"/>
    </row>
    <row r="33" spans="1:12" x14ac:dyDescent="0.25">
      <c r="A33" s="104" t="s">
        <v>19</v>
      </c>
      <c r="B33" s="97"/>
      <c r="C33" s="97"/>
      <c r="D33" s="97"/>
      <c r="E33" s="97"/>
      <c r="F33" s="97"/>
      <c r="G33" s="22"/>
      <c r="H33" s="23"/>
      <c r="I33" s="11"/>
      <c r="J33" s="98">
        <f>SUM(I33:I35)</f>
        <v>0</v>
      </c>
      <c r="K33" s="11"/>
      <c r="L33" s="98">
        <f>SUM(K33:K35)</f>
        <v>0</v>
      </c>
    </row>
    <row r="34" spans="1:12" x14ac:dyDescent="0.25">
      <c r="A34" s="105"/>
      <c r="B34" s="97"/>
      <c r="C34" s="97"/>
      <c r="D34" s="97"/>
      <c r="E34" s="97"/>
      <c r="F34" s="97"/>
      <c r="G34" s="22"/>
      <c r="H34" s="23"/>
      <c r="I34" s="11"/>
      <c r="J34" s="99"/>
      <c r="K34" s="11"/>
      <c r="L34" s="99"/>
    </row>
    <row r="35" spans="1:12" x14ac:dyDescent="0.25">
      <c r="A35" s="106"/>
      <c r="B35" s="97"/>
      <c r="C35" s="97"/>
      <c r="D35" s="97"/>
      <c r="E35" s="97"/>
      <c r="F35" s="97"/>
      <c r="G35" s="22"/>
      <c r="H35" s="23"/>
      <c r="I35" s="11"/>
      <c r="J35" s="100"/>
      <c r="K35" s="11"/>
      <c r="L35" s="100"/>
    </row>
    <row r="36" spans="1:12" x14ac:dyDescent="0.25">
      <c r="A36" s="101" t="s">
        <v>20</v>
      </c>
      <c r="B36" s="90"/>
      <c r="C36" s="90"/>
      <c r="D36" s="90"/>
      <c r="E36" s="90"/>
      <c r="F36" s="90"/>
      <c r="G36" s="25"/>
      <c r="H36" s="25"/>
      <c r="I36" s="15"/>
      <c r="J36" s="91">
        <f>SUM(I36:I38)</f>
        <v>0</v>
      </c>
      <c r="K36" s="15"/>
      <c r="L36" s="91">
        <f>SUM(K36:K38)</f>
        <v>0</v>
      </c>
    </row>
    <row r="37" spans="1:12" x14ac:dyDescent="0.25">
      <c r="A37" s="102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103"/>
      <c r="B38" s="90"/>
      <c r="C38" s="90"/>
      <c r="D38" s="90"/>
      <c r="E38" s="90"/>
      <c r="F38" s="90"/>
      <c r="G38" s="25"/>
      <c r="H38" s="25"/>
      <c r="I38" s="15"/>
      <c r="J38" s="92"/>
      <c r="K38" s="15"/>
      <c r="L38" s="92"/>
    </row>
    <row r="39" spans="1:12" x14ac:dyDescent="0.25">
      <c r="A39" s="94" t="s">
        <v>21</v>
      </c>
      <c r="B39" s="97" t="s">
        <v>214</v>
      </c>
      <c r="C39" s="97"/>
      <c r="D39" s="97"/>
      <c r="E39" s="97"/>
      <c r="F39" s="97"/>
      <c r="G39" s="23"/>
      <c r="H39" s="23"/>
      <c r="I39" s="11"/>
      <c r="J39" s="98">
        <f>SUM(I39:I41)</f>
        <v>0</v>
      </c>
      <c r="K39" s="11">
        <v>-5500</v>
      </c>
      <c r="L39" s="98">
        <f>SUM(K39:K41)</f>
        <v>-8085.98</v>
      </c>
    </row>
    <row r="40" spans="1:12" x14ac:dyDescent="0.25">
      <c r="A40" s="95"/>
      <c r="B40" s="97" t="s">
        <v>221</v>
      </c>
      <c r="C40" s="97"/>
      <c r="D40" s="97"/>
      <c r="E40" s="97"/>
      <c r="F40" s="97"/>
      <c r="G40" s="23"/>
      <c r="H40" s="23"/>
      <c r="I40" s="11"/>
      <c r="J40" s="99"/>
      <c r="K40" s="11">
        <v>-2585.98</v>
      </c>
      <c r="L40" s="99"/>
    </row>
    <row r="41" spans="1:12" x14ac:dyDescent="0.25">
      <c r="A41" s="96"/>
      <c r="B41" s="97"/>
      <c r="C41" s="97"/>
      <c r="D41" s="97"/>
      <c r="E41" s="97"/>
      <c r="F41" s="97"/>
      <c r="G41" s="23"/>
      <c r="H41" s="23"/>
      <c r="I41" s="11"/>
      <c r="J41" s="100"/>
      <c r="K41" s="11"/>
      <c r="L41" s="100"/>
    </row>
    <row r="42" spans="1:12" x14ac:dyDescent="0.25">
      <c r="A42" s="87" t="s">
        <v>22</v>
      </c>
      <c r="B42" s="90"/>
      <c r="C42" s="90"/>
      <c r="D42" s="90"/>
      <c r="E42" s="90"/>
      <c r="F42" s="90"/>
      <c r="G42" s="25"/>
      <c r="H42" s="25"/>
      <c r="I42" s="15"/>
      <c r="J42" s="91">
        <f t="shared" ref="J42:L42" si="1">SUM(I42:I44)</f>
        <v>0</v>
      </c>
      <c r="K42" s="15"/>
      <c r="L42" s="91">
        <f t="shared" si="1"/>
        <v>0</v>
      </c>
    </row>
    <row r="43" spans="1:12" x14ac:dyDescent="0.25">
      <c r="A43" s="88"/>
      <c r="B43" s="90"/>
      <c r="C43" s="90"/>
      <c r="D43" s="90"/>
      <c r="E43" s="90"/>
      <c r="F43" s="90"/>
      <c r="G43" s="25"/>
      <c r="H43" s="25"/>
      <c r="I43" s="15"/>
      <c r="J43" s="92"/>
      <c r="K43" s="15"/>
      <c r="L43" s="92"/>
    </row>
    <row r="44" spans="1:12" x14ac:dyDescent="0.25">
      <c r="A44" s="89"/>
      <c r="B44" s="90"/>
      <c r="C44" s="90"/>
      <c r="D44" s="90"/>
      <c r="E44" s="90"/>
      <c r="F44" s="90"/>
      <c r="G44" s="25"/>
      <c r="H44" s="25"/>
      <c r="I44" s="15"/>
      <c r="J44" s="93"/>
      <c r="K44" s="15"/>
      <c r="L44" s="93"/>
    </row>
  </sheetData>
  <mergeCells count="45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2"/>
    <mergeCell ref="B28:F28"/>
    <mergeCell ref="J28:J32"/>
    <mergeCell ref="L28:L32"/>
    <mergeCell ref="B29:F29"/>
    <mergeCell ref="B32:F32"/>
    <mergeCell ref="B31:F31"/>
    <mergeCell ref="A33:A35"/>
    <mergeCell ref="B33:F33"/>
    <mergeCell ref="J33:J35"/>
    <mergeCell ref="L33:L35"/>
    <mergeCell ref="B34:F34"/>
    <mergeCell ref="B35:F35"/>
    <mergeCell ref="A36:A38"/>
    <mergeCell ref="B36:F36"/>
    <mergeCell ref="J36:J38"/>
    <mergeCell ref="L36:L38"/>
    <mergeCell ref="B37:F37"/>
    <mergeCell ref="B38:F38"/>
    <mergeCell ref="A39:A41"/>
    <mergeCell ref="B39:F39"/>
    <mergeCell ref="J39:J41"/>
    <mergeCell ref="L39:L41"/>
    <mergeCell ref="B40:F40"/>
    <mergeCell ref="B41:F41"/>
    <mergeCell ref="A42:A44"/>
    <mergeCell ref="B42:F42"/>
    <mergeCell ref="J42:J44"/>
    <mergeCell ref="L42:L44"/>
    <mergeCell ref="B43:F43"/>
    <mergeCell ref="B44:F44"/>
  </mergeCells>
  <conditionalFormatting sqref="C12:C17 E12:F17 H12:H17 I25:I44 K25:K44">
    <cfRule type="cellIs" dxfId="448" priority="11" operator="lessThan">
      <formula>0</formula>
    </cfRule>
    <cfRule type="cellIs" dxfId="447" priority="12" operator="greaterThan">
      <formula>0</formula>
    </cfRule>
    <cfRule type="cellIs" dxfId="446" priority="13" operator="lessThan">
      <formula>0</formula>
    </cfRule>
  </conditionalFormatting>
  <conditionalFormatting sqref="D12:D17">
    <cfRule type="cellIs" dxfId="445" priority="8" operator="lessThan">
      <formula>0</formula>
    </cfRule>
    <cfRule type="cellIs" dxfId="444" priority="9" operator="greaterThan">
      <formula>0</formula>
    </cfRule>
    <cfRule type="cellIs" dxfId="443" priority="10" operator="lessThan">
      <formula>0</formula>
    </cfRule>
  </conditionalFormatting>
  <conditionalFormatting sqref="G12:G17">
    <cfRule type="cellIs" dxfId="442" priority="5" operator="lessThan">
      <formula>0</formula>
    </cfRule>
    <cfRule type="cellIs" dxfId="441" priority="6" operator="greaterThan">
      <formula>0</formula>
    </cfRule>
    <cfRule type="cellIs" dxfId="440" priority="7" operator="lessThan">
      <formula>0</formula>
    </cfRule>
  </conditionalFormatting>
  <conditionalFormatting sqref="I12:I17">
    <cfRule type="cellIs" dxfId="439" priority="3" operator="lessThan">
      <formula>0</formula>
    </cfRule>
    <cfRule type="cellIs" dxfId="438" priority="4" operator="greaterThan">
      <formula>0</formula>
    </cfRule>
  </conditionalFormatting>
  <conditionalFormatting sqref="J12:J17">
    <cfRule type="containsText" dxfId="437" priority="1" operator="containsText" text="OK">
      <formula>NOT(ISERROR(SEARCH("OK",J12)))</formula>
    </cfRule>
    <cfRule type="containsText" dxfId="436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2" workbookViewId="0">
      <selection activeCell="L11" sqref="L11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182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45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115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114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J32</f>
        <v>0</v>
      </c>
      <c r="F14" s="11"/>
      <c r="G14" s="11"/>
      <c r="H14" s="11">
        <f>L32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J35</f>
        <v>0</v>
      </c>
      <c r="F15" s="15"/>
      <c r="G15" s="15"/>
      <c r="H15" s="15">
        <f>L35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J38</f>
        <v>0</v>
      </c>
      <c r="F16" s="11"/>
      <c r="G16" s="11"/>
      <c r="H16" s="11">
        <f>L38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J41</f>
        <v>0</v>
      </c>
      <c r="F17" s="15">
        <v>10000</v>
      </c>
      <c r="G17" s="15"/>
      <c r="H17" s="15">
        <f>L41</f>
        <v>-10000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10000</v>
      </c>
      <c r="H18" s="12">
        <f>SUM(H12:H17)</f>
        <v>-10000</v>
      </c>
      <c r="I18" s="19">
        <f>SUM(I12:I17)</f>
        <v>0</v>
      </c>
      <c r="L18" s="12"/>
    </row>
    <row r="21" spans="1:12" x14ac:dyDescent="0.25">
      <c r="C21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SUM(I28:I31)</f>
        <v>0</v>
      </c>
      <c r="K28" s="15"/>
      <c r="L28" s="91">
        <f>SUM(K28:K31)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8"/>
      <c r="B30" s="107"/>
      <c r="C30" s="108"/>
      <c r="D30" s="108"/>
      <c r="E30" s="108"/>
      <c r="F30" s="109"/>
      <c r="G30" s="24"/>
      <c r="H30" s="25"/>
      <c r="I30" s="15"/>
      <c r="J30" s="92"/>
      <c r="K30" s="15"/>
      <c r="L30" s="92"/>
    </row>
    <row r="31" spans="1:12" x14ac:dyDescent="0.25">
      <c r="A31" s="89"/>
      <c r="B31" s="90"/>
      <c r="C31" s="90"/>
      <c r="D31" s="90"/>
      <c r="E31" s="90"/>
      <c r="F31" s="90"/>
      <c r="G31" s="24"/>
      <c r="H31" s="25"/>
      <c r="I31" s="15"/>
      <c r="J31" s="93"/>
      <c r="K31" s="15"/>
      <c r="L31" s="93"/>
    </row>
    <row r="32" spans="1:12" x14ac:dyDescent="0.25">
      <c r="A32" s="104" t="s">
        <v>19</v>
      </c>
      <c r="B32" s="97"/>
      <c r="C32" s="97"/>
      <c r="D32" s="97"/>
      <c r="E32" s="97"/>
      <c r="F32" s="97"/>
      <c r="G32" s="22"/>
      <c r="H32" s="23"/>
      <c r="I32" s="11"/>
      <c r="J32" s="98">
        <f>SUM(I32:I34)</f>
        <v>0</v>
      </c>
      <c r="K32" s="11"/>
      <c r="L32" s="98">
        <f>SUM(K32:K34)</f>
        <v>0</v>
      </c>
    </row>
    <row r="33" spans="1:12" x14ac:dyDescent="0.25">
      <c r="A33" s="105"/>
      <c r="B33" s="97"/>
      <c r="C33" s="97"/>
      <c r="D33" s="97"/>
      <c r="E33" s="97"/>
      <c r="F33" s="97"/>
      <c r="G33" s="22"/>
      <c r="H33" s="23"/>
      <c r="I33" s="11"/>
      <c r="J33" s="99"/>
      <c r="K33" s="11"/>
      <c r="L33" s="99"/>
    </row>
    <row r="34" spans="1:12" x14ac:dyDescent="0.25">
      <c r="A34" s="106"/>
      <c r="B34" s="97"/>
      <c r="C34" s="97"/>
      <c r="D34" s="97"/>
      <c r="E34" s="97"/>
      <c r="F34" s="97"/>
      <c r="G34" s="22"/>
      <c r="H34" s="23"/>
      <c r="I34" s="11"/>
      <c r="J34" s="100"/>
      <c r="K34" s="11"/>
      <c r="L34" s="100"/>
    </row>
    <row r="35" spans="1:12" x14ac:dyDescent="0.25">
      <c r="A35" s="101" t="s">
        <v>20</v>
      </c>
      <c r="B35" s="90"/>
      <c r="C35" s="90"/>
      <c r="D35" s="90"/>
      <c r="E35" s="90"/>
      <c r="F35" s="90"/>
      <c r="G35" s="25"/>
      <c r="H35" s="25"/>
      <c r="I35" s="15"/>
      <c r="J35" s="91">
        <f>SUM(I35:I37)</f>
        <v>0</v>
      </c>
      <c r="K35" s="15"/>
      <c r="L35" s="91">
        <f>SUM(K35:K37)</f>
        <v>0</v>
      </c>
    </row>
    <row r="36" spans="1:12" x14ac:dyDescent="0.25">
      <c r="A36" s="102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103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94" t="s">
        <v>21</v>
      </c>
      <c r="B38" s="97"/>
      <c r="C38" s="97"/>
      <c r="D38" s="97"/>
      <c r="E38" s="97"/>
      <c r="F38" s="97"/>
      <c r="G38" s="23"/>
      <c r="H38" s="23"/>
      <c r="I38" s="11"/>
      <c r="J38" s="98">
        <f>SUM(I38:I40)</f>
        <v>0</v>
      </c>
      <c r="K38" s="11"/>
      <c r="L38" s="98">
        <f>SUM(K38:K40)</f>
        <v>0</v>
      </c>
    </row>
    <row r="39" spans="1:12" x14ac:dyDescent="0.25">
      <c r="A39" s="95"/>
      <c r="B39" s="97"/>
      <c r="C39" s="97"/>
      <c r="D39" s="97"/>
      <c r="E39" s="97"/>
      <c r="F39" s="97"/>
      <c r="G39" s="23"/>
      <c r="H39" s="23"/>
      <c r="I39" s="11"/>
      <c r="J39" s="99"/>
      <c r="K39" s="11"/>
      <c r="L39" s="99"/>
    </row>
    <row r="40" spans="1:12" x14ac:dyDescent="0.25">
      <c r="A40" s="96"/>
      <c r="B40" s="97"/>
      <c r="C40" s="97"/>
      <c r="D40" s="97"/>
      <c r="E40" s="97"/>
      <c r="F40" s="97"/>
      <c r="G40" s="23"/>
      <c r="H40" s="23"/>
      <c r="I40" s="11"/>
      <c r="J40" s="100"/>
      <c r="K40" s="11"/>
      <c r="L40" s="100"/>
    </row>
    <row r="41" spans="1:12" x14ac:dyDescent="0.25">
      <c r="A41" s="87" t="s">
        <v>22</v>
      </c>
      <c r="B41" s="90" t="s">
        <v>271</v>
      </c>
      <c r="C41" s="90"/>
      <c r="D41" s="90"/>
      <c r="E41" s="90"/>
      <c r="F41" s="90"/>
      <c r="G41" s="25"/>
      <c r="H41" s="25"/>
      <c r="I41" s="15"/>
      <c r="J41" s="91">
        <f t="shared" ref="J41:L41" si="1">SUM(I41:I43)</f>
        <v>0</v>
      </c>
      <c r="K41" s="15">
        <v>-10000</v>
      </c>
      <c r="L41" s="91">
        <f t="shared" si="1"/>
        <v>-10000</v>
      </c>
    </row>
    <row r="42" spans="1:12" x14ac:dyDescent="0.25">
      <c r="A42" s="88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89"/>
      <c r="B43" s="90"/>
      <c r="C43" s="90"/>
      <c r="D43" s="90"/>
      <c r="E43" s="90"/>
      <c r="F43" s="90"/>
      <c r="G43" s="25"/>
      <c r="H43" s="25"/>
      <c r="I43" s="15"/>
      <c r="J43" s="93"/>
      <c r="K43" s="15"/>
      <c r="L43" s="93"/>
    </row>
  </sheetData>
  <mergeCells count="45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1"/>
    <mergeCell ref="B28:F28"/>
    <mergeCell ref="J28:J31"/>
    <mergeCell ref="L28:L31"/>
    <mergeCell ref="B29:F29"/>
    <mergeCell ref="B31:F31"/>
    <mergeCell ref="B30:F30"/>
    <mergeCell ref="A32:A34"/>
    <mergeCell ref="B32:F32"/>
    <mergeCell ref="J32:J34"/>
    <mergeCell ref="L32:L34"/>
    <mergeCell ref="B33:F33"/>
    <mergeCell ref="B34:F34"/>
    <mergeCell ref="A35:A37"/>
    <mergeCell ref="B35:F35"/>
    <mergeCell ref="J35:J37"/>
    <mergeCell ref="L35:L37"/>
    <mergeCell ref="B36:F36"/>
    <mergeCell ref="B37:F37"/>
    <mergeCell ref="A38:A40"/>
    <mergeCell ref="B38:F38"/>
    <mergeCell ref="J38:J40"/>
    <mergeCell ref="L38:L40"/>
    <mergeCell ref="B39:F39"/>
    <mergeCell ref="B40:F40"/>
    <mergeCell ref="A41:A43"/>
    <mergeCell ref="B41:F41"/>
    <mergeCell ref="J41:J43"/>
    <mergeCell ref="L41:L43"/>
    <mergeCell ref="B42:F42"/>
    <mergeCell ref="B43:F43"/>
  </mergeCells>
  <conditionalFormatting sqref="C12:C17 E12:F17 H12:H17 I25:I43 K25:K43">
    <cfRule type="cellIs" dxfId="331" priority="11" operator="lessThan">
      <formula>0</formula>
    </cfRule>
    <cfRule type="cellIs" dxfId="330" priority="12" operator="greaterThan">
      <formula>0</formula>
    </cfRule>
    <cfRule type="cellIs" dxfId="329" priority="13" operator="lessThan">
      <formula>0</formula>
    </cfRule>
  </conditionalFormatting>
  <conditionalFormatting sqref="D12:D17">
    <cfRule type="cellIs" dxfId="328" priority="8" operator="lessThan">
      <formula>0</formula>
    </cfRule>
    <cfRule type="cellIs" dxfId="327" priority="9" operator="greaterThan">
      <formula>0</formula>
    </cfRule>
    <cfRule type="cellIs" dxfId="326" priority="10" operator="lessThan">
      <formula>0</formula>
    </cfRule>
  </conditionalFormatting>
  <conditionalFormatting sqref="G12:G17">
    <cfRule type="cellIs" dxfId="325" priority="5" operator="lessThan">
      <formula>0</formula>
    </cfRule>
    <cfRule type="cellIs" dxfId="324" priority="6" operator="greaterThan">
      <formula>0</formula>
    </cfRule>
    <cfRule type="cellIs" dxfId="323" priority="7" operator="lessThan">
      <formula>0</formula>
    </cfRule>
  </conditionalFormatting>
  <conditionalFormatting sqref="I12:I17">
    <cfRule type="cellIs" dxfId="322" priority="3" operator="lessThan">
      <formula>0</formula>
    </cfRule>
    <cfRule type="cellIs" dxfId="321" priority="4" operator="greaterThan">
      <formula>0</formula>
    </cfRule>
  </conditionalFormatting>
  <conditionalFormatting sqref="J12:J17">
    <cfRule type="containsText" dxfId="320" priority="1" operator="containsText" text="OK">
      <formula>NOT(ISERROR(SEARCH("OK",J12)))</formula>
    </cfRule>
    <cfRule type="containsText" dxfId="319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3" workbookViewId="0">
      <selection activeCell="L15" sqref="L15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46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47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117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116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>
        <v>260</v>
      </c>
      <c r="G13" s="15"/>
      <c r="H13" s="15">
        <f>L28</f>
        <v>0</v>
      </c>
      <c r="I13" s="10">
        <f t="shared" ref="I13:I17" si="0">(C13+F13)+(E13+H13)+D13+G13</f>
        <v>260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>
        <v>400</v>
      </c>
      <c r="G15" s="15"/>
      <c r="H15" s="15">
        <f>L34</f>
        <v>0</v>
      </c>
      <c r="I15" s="10">
        <f t="shared" si="0"/>
        <v>400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/>
      <c r="G16" s="11"/>
      <c r="H16" s="11">
        <f>L37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>
        <v>205</v>
      </c>
      <c r="G17" s="15"/>
      <c r="H17" s="15">
        <f>L40</f>
        <v>0</v>
      </c>
      <c r="I17" s="10">
        <f t="shared" si="0"/>
        <v>205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865</v>
      </c>
      <c r="H18" s="12">
        <f>SUM(H12:H17)</f>
        <v>0</v>
      </c>
      <c r="I18" s="19">
        <f>SUM(I12:I17)</f>
        <v>865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153</v>
      </c>
      <c r="J24" s="21" t="s">
        <v>31</v>
      </c>
      <c r="K24" s="21" t="s">
        <v>155</v>
      </c>
      <c r="L24" s="21" t="s">
        <v>32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3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3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3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3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3" x14ac:dyDescent="0.25">
      <c r="A37" s="94" t="s">
        <v>21</v>
      </c>
      <c r="B37" s="97"/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/>
      <c r="L37" s="98">
        <f>SUM(K37:K39)</f>
        <v>0</v>
      </c>
    </row>
    <row r="38" spans="1:13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3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3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  <c r="M40" s="1">
        <v>11827.3</v>
      </c>
    </row>
    <row r="41" spans="1:13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3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318" priority="11" operator="lessThan">
      <formula>0</formula>
    </cfRule>
    <cfRule type="cellIs" dxfId="317" priority="12" operator="greaterThan">
      <formula>0</formula>
    </cfRule>
    <cfRule type="cellIs" dxfId="316" priority="13" operator="lessThan">
      <formula>0</formula>
    </cfRule>
  </conditionalFormatting>
  <conditionalFormatting sqref="D12:D17">
    <cfRule type="cellIs" dxfId="315" priority="8" operator="lessThan">
      <formula>0</formula>
    </cfRule>
    <cfRule type="cellIs" dxfId="314" priority="9" operator="greaterThan">
      <formula>0</formula>
    </cfRule>
    <cfRule type="cellIs" dxfId="313" priority="10" operator="lessThan">
      <formula>0</formula>
    </cfRule>
  </conditionalFormatting>
  <conditionalFormatting sqref="G12:G17">
    <cfRule type="cellIs" dxfId="312" priority="5" operator="lessThan">
      <formula>0</formula>
    </cfRule>
    <cfRule type="cellIs" dxfId="311" priority="6" operator="greaterThan">
      <formula>0</formula>
    </cfRule>
    <cfRule type="cellIs" dxfId="310" priority="7" operator="lessThan">
      <formula>0</formula>
    </cfRule>
  </conditionalFormatting>
  <conditionalFormatting sqref="I12:I17">
    <cfRule type="cellIs" dxfId="309" priority="3" operator="lessThan">
      <formula>0</formula>
    </cfRule>
    <cfRule type="cellIs" dxfId="308" priority="4" operator="greaterThan">
      <formula>0</formula>
    </cfRule>
  </conditionalFormatting>
  <conditionalFormatting sqref="J12:J17">
    <cfRule type="containsText" dxfId="307" priority="1" operator="containsText" text="OK">
      <formula>NOT(ISERROR(SEARCH("OK",J12)))</formula>
    </cfRule>
    <cfRule type="containsText" dxfId="306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3" workbookViewId="0">
      <selection activeCell="C20" sqref="C20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183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48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119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118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>
        <v>1250</v>
      </c>
      <c r="G13" s="15"/>
      <c r="H13" s="15">
        <f>L28</f>
        <v>-5343.74</v>
      </c>
      <c r="I13" s="10">
        <f t="shared" ref="I13:I17" si="0">(C13+F13)+(E13+H13)+D13+G13</f>
        <v>-4093.74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J34</f>
        <v>0</v>
      </c>
      <c r="F14" s="11">
        <v>2500</v>
      </c>
      <c r="G14" s="11"/>
      <c r="H14" s="11"/>
      <c r="I14" s="10">
        <f t="shared" si="0"/>
        <v>2500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J37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J40</f>
        <v>0</v>
      </c>
      <c r="F16" s="11">
        <v>2500</v>
      </c>
      <c r="G16" s="11"/>
      <c r="H16" s="11">
        <f>L40</f>
        <v>-55.52</v>
      </c>
      <c r="I16" s="10">
        <f t="shared" si="0"/>
        <v>2444.48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J43</f>
        <v>0</v>
      </c>
      <c r="F17" s="15">
        <v>2500</v>
      </c>
      <c r="G17" s="15"/>
      <c r="H17" s="15">
        <f>L43</f>
        <v>-465.8</v>
      </c>
      <c r="I17" s="10">
        <f t="shared" si="0"/>
        <v>2034.2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8750</v>
      </c>
      <c r="H18" s="12">
        <f>SUM(H12:H17)</f>
        <v>-5865.06</v>
      </c>
      <c r="I18" s="19">
        <f>SUM(I12:I17)</f>
        <v>2884.9400000000005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316</v>
      </c>
      <c r="C28" s="90"/>
      <c r="D28" s="90"/>
      <c r="E28" s="90"/>
      <c r="F28" s="90"/>
      <c r="G28" s="24"/>
      <c r="H28" s="25"/>
      <c r="I28" s="15"/>
      <c r="J28" s="91">
        <f>SUM(I28:I33)</f>
        <v>0</v>
      </c>
      <c r="K28" s="15">
        <v>-534.9</v>
      </c>
      <c r="L28" s="91">
        <f>SUM(K28:K33)</f>
        <v>-5343.74</v>
      </c>
    </row>
    <row r="29" spans="1:12" x14ac:dyDescent="0.25">
      <c r="A29" s="88"/>
      <c r="B29" s="90" t="s">
        <v>317</v>
      </c>
      <c r="C29" s="90"/>
      <c r="D29" s="90"/>
      <c r="E29" s="90"/>
      <c r="F29" s="90"/>
      <c r="G29" s="24"/>
      <c r="H29" s="25"/>
      <c r="I29" s="15"/>
      <c r="J29" s="92"/>
      <c r="K29" s="15">
        <v>-1331.4</v>
      </c>
      <c r="L29" s="92"/>
    </row>
    <row r="30" spans="1:12" x14ac:dyDescent="0.25">
      <c r="A30" s="88"/>
      <c r="B30" s="107" t="s">
        <v>319</v>
      </c>
      <c r="C30" s="108"/>
      <c r="D30" s="108"/>
      <c r="E30" s="108"/>
      <c r="F30" s="109"/>
      <c r="G30" s="24"/>
      <c r="H30" s="25"/>
      <c r="I30" s="15"/>
      <c r="J30" s="92"/>
      <c r="K30" s="15">
        <v>-1005.2</v>
      </c>
      <c r="L30" s="92"/>
    </row>
    <row r="31" spans="1:12" x14ac:dyDescent="0.25">
      <c r="A31" s="88"/>
      <c r="B31" s="107" t="s">
        <v>320</v>
      </c>
      <c r="C31" s="108"/>
      <c r="D31" s="108"/>
      <c r="E31" s="108"/>
      <c r="F31" s="109"/>
      <c r="G31" s="24"/>
      <c r="H31" s="25"/>
      <c r="I31" s="15"/>
      <c r="J31" s="92"/>
      <c r="K31" s="15">
        <v>-2472.2399999999998</v>
      </c>
      <c r="L31" s="92"/>
    </row>
    <row r="32" spans="1:12" x14ac:dyDescent="0.25">
      <c r="A32" s="88"/>
      <c r="B32" s="107"/>
      <c r="C32" s="108"/>
      <c r="D32" s="108"/>
      <c r="E32" s="108"/>
      <c r="F32" s="109"/>
      <c r="G32" s="24"/>
      <c r="H32" s="25"/>
      <c r="I32" s="15"/>
      <c r="J32" s="92"/>
      <c r="K32" s="15"/>
      <c r="L32" s="92"/>
    </row>
    <row r="33" spans="1:12" x14ac:dyDescent="0.25">
      <c r="A33" s="89"/>
      <c r="B33" s="90"/>
      <c r="C33" s="90"/>
      <c r="D33" s="90"/>
      <c r="E33" s="90"/>
      <c r="F33" s="90"/>
      <c r="G33" s="24"/>
      <c r="H33" s="25"/>
      <c r="I33" s="15"/>
      <c r="J33" s="93"/>
      <c r="K33" s="15"/>
      <c r="L33" s="93"/>
    </row>
    <row r="34" spans="1:12" x14ac:dyDescent="0.25">
      <c r="A34" s="104" t="s">
        <v>19</v>
      </c>
      <c r="B34" s="97"/>
      <c r="C34" s="97"/>
      <c r="D34" s="97"/>
      <c r="E34" s="97"/>
      <c r="F34" s="97"/>
      <c r="G34" s="22"/>
      <c r="H34" s="23"/>
      <c r="I34" s="11"/>
      <c r="J34" s="98">
        <f>SUM(I34:I36)</f>
        <v>0</v>
      </c>
      <c r="K34" s="11"/>
      <c r="L34" s="98">
        <f>SUM(K34:K36)</f>
        <v>0</v>
      </c>
    </row>
    <row r="35" spans="1:12" x14ac:dyDescent="0.25">
      <c r="A35" s="105"/>
      <c r="B35" s="97"/>
      <c r="C35" s="97"/>
      <c r="D35" s="97"/>
      <c r="E35" s="97"/>
      <c r="F35" s="97"/>
      <c r="G35" s="22"/>
      <c r="H35" s="23"/>
      <c r="I35" s="11"/>
      <c r="J35" s="99"/>
      <c r="K35" s="11"/>
      <c r="L35" s="99"/>
    </row>
    <row r="36" spans="1:12" x14ac:dyDescent="0.25">
      <c r="A36" s="106"/>
      <c r="B36" s="97"/>
      <c r="C36" s="97"/>
      <c r="D36" s="97"/>
      <c r="E36" s="97"/>
      <c r="F36" s="97"/>
      <c r="G36" s="22"/>
      <c r="H36" s="23"/>
      <c r="I36" s="11"/>
      <c r="J36" s="100"/>
      <c r="K36" s="11"/>
      <c r="L36" s="100"/>
    </row>
    <row r="37" spans="1:12" x14ac:dyDescent="0.25">
      <c r="A37" s="101" t="s">
        <v>20</v>
      </c>
      <c r="B37" s="90"/>
      <c r="C37" s="90"/>
      <c r="D37" s="90"/>
      <c r="E37" s="90"/>
      <c r="F37" s="90"/>
      <c r="G37" s="25"/>
      <c r="H37" s="25"/>
      <c r="I37" s="15"/>
      <c r="J37" s="91">
        <f>SUM(I37:I39)</f>
        <v>0</v>
      </c>
      <c r="K37" s="15"/>
      <c r="L37" s="91">
        <f>SUM(K37:K39)</f>
        <v>0</v>
      </c>
    </row>
    <row r="38" spans="1:12" x14ac:dyDescent="0.25">
      <c r="A38" s="102"/>
      <c r="B38" s="90"/>
      <c r="C38" s="90"/>
      <c r="D38" s="90"/>
      <c r="E38" s="90"/>
      <c r="F38" s="90"/>
      <c r="G38" s="25"/>
      <c r="H38" s="25"/>
      <c r="I38" s="15"/>
      <c r="J38" s="92"/>
      <c r="K38" s="15"/>
      <c r="L38" s="92"/>
    </row>
    <row r="39" spans="1:12" x14ac:dyDescent="0.25">
      <c r="A39" s="103"/>
      <c r="B39" s="90"/>
      <c r="C39" s="90"/>
      <c r="D39" s="90"/>
      <c r="E39" s="90"/>
      <c r="F39" s="90"/>
      <c r="G39" s="25"/>
      <c r="H39" s="25"/>
      <c r="I39" s="15"/>
      <c r="J39" s="92"/>
      <c r="K39" s="15"/>
      <c r="L39" s="92"/>
    </row>
    <row r="40" spans="1:12" x14ac:dyDescent="0.25">
      <c r="A40" s="94" t="s">
        <v>21</v>
      </c>
      <c r="B40" s="97" t="s">
        <v>273</v>
      </c>
      <c r="C40" s="97"/>
      <c r="D40" s="97"/>
      <c r="E40" s="97"/>
      <c r="F40" s="97"/>
      <c r="G40" s="23"/>
      <c r="H40" s="23"/>
      <c r="I40" s="11"/>
      <c r="J40" s="98">
        <f>SUM(I40:I42)</f>
        <v>0</v>
      </c>
      <c r="K40" s="11">
        <v>-55.52</v>
      </c>
      <c r="L40" s="98">
        <f>SUM(K40:K42)</f>
        <v>-55.52</v>
      </c>
    </row>
    <row r="41" spans="1:12" x14ac:dyDescent="0.25">
      <c r="A41" s="95"/>
      <c r="B41" s="97"/>
      <c r="C41" s="97"/>
      <c r="D41" s="97"/>
      <c r="E41" s="97"/>
      <c r="F41" s="97"/>
      <c r="G41" s="23"/>
      <c r="H41" s="23"/>
      <c r="I41" s="11"/>
      <c r="J41" s="99"/>
      <c r="K41" s="11"/>
      <c r="L41" s="99"/>
    </row>
    <row r="42" spans="1:12" x14ac:dyDescent="0.25">
      <c r="A42" s="96"/>
      <c r="B42" s="97"/>
      <c r="C42" s="97"/>
      <c r="D42" s="97"/>
      <c r="E42" s="97"/>
      <c r="F42" s="97"/>
      <c r="G42" s="23"/>
      <c r="H42" s="23"/>
      <c r="I42" s="11"/>
      <c r="J42" s="100"/>
      <c r="K42" s="11"/>
      <c r="L42" s="100"/>
    </row>
    <row r="43" spans="1:12" x14ac:dyDescent="0.25">
      <c r="A43" s="87" t="s">
        <v>22</v>
      </c>
      <c r="B43" s="90" t="s">
        <v>272</v>
      </c>
      <c r="C43" s="90"/>
      <c r="D43" s="90"/>
      <c r="E43" s="90"/>
      <c r="F43" s="90"/>
      <c r="G43" s="25"/>
      <c r="H43" s="25"/>
      <c r="I43" s="15"/>
      <c r="J43" s="91">
        <f t="shared" ref="J43:L43" si="1">SUM(I43:I45)</f>
        <v>0</v>
      </c>
      <c r="K43" s="15">
        <v>-465.8</v>
      </c>
      <c r="L43" s="91">
        <f t="shared" si="1"/>
        <v>-465.8</v>
      </c>
    </row>
    <row r="44" spans="1:12" x14ac:dyDescent="0.25">
      <c r="A44" s="88"/>
      <c r="B44" s="90"/>
      <c r="C44" s="90"/>
      <c r="D44" s="90"/>
      <c r="E44" s="90"/>
      <c r="F44" s="90"/>
      <c r="G44" s="25"/>
      <c r="H44" s="25"/>
      <c r="I44" s="15"/>
      <c r="J44" s="92"/>
      <c r="K44" s="15"/>
      <c r="L44" s="92"/>
    </row>
    <row r="45" spans="1:12" x14ac:dyDescent="0.25">
      <c r="A45" s="89"/>
      <c r="B45" s="90"/>
      <c r="C45" s="90"/>
      <c r="D45" s="90"/>
      <c r="E45" s="90"/>
      <c r="F45" s="90"/>
      <c r="G45" s="25"/>
      <c r="H45" s="25"/>
      <c r="I45" s="15"/>
      <c r="J45" s="93"/>
      <c r="K45" s="15"/>
      <c r="L45" s="93"/>
    </row>
  </sheetData>
  <mergeCells count="47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3"/>
    <mergeCell ref="B28:F28"/>
    <mergeCell ref="J28:J33"/>
    <mergeCell ref="L28:L33"/>
    <mergeCell ref="B29:F29"/>
    <mergeCell ref="B33:F33"/>
    <mergeCell ref="B30:F30"/>
    <mergeCell ref="B31:F31"/>
    <mergeCell ref="B32:F32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  <mergeCell ref="A43:A45"/>
    <mergeCell ref="B43:F43"/>
    <mergeCell ref="J43:J45"/>
    <mergeCell ref="L43:L45"/>
    <mergeCell ref="B44:F44"/>
    <mergeCell ref="B45:F45"/>
  </mergeCells>
  <conditionalFormatting sqref="C12:C17 E12:F17 H12:H17 I25:I45 K25:K45">
    <cfRule type="cellIs" dxfId="305" priority="11" operator="lessThan">
      <formula>0</formula>
    </cfRule>
    <cfRule type="cellIs" dxfId="304" priority="12" operator="greaterThan">
      <formula>0</formula>
    </cfRule>
    <cfRule type="cellIs" dxfId="303" priority="13" operator="lessThan">
      <formula>0</formula>
    </cfRule>
  </conditionalFormatting>
  <conditionalFormatting sqref="D12:D17">
    <cfRule type="cellIs" dxfId="302" priority="8" operator="lessThan">
      <formula>0</formula>
    </cfRule>
    <cfRule type="cellIs" dxfId="301" priority="9" operator="greaterThan">
      <formula>0</formula>
    </cfRule>
    <cfRule type="cellIs" dxfId="300" priority="10" operator="lessThan">
      <formula>0</formula>
    </cfRule>
  </conditionalFormatting>
  <conditionalFormatting sqref="G12:G17">
    <cfRule type="cellIs" dxfId="299" priority="5" operator="lessThan">
      <formula>0</formula>
    </cfRule>
    <cfRule type="cellIs" dxfId="298" priority="6" operator="greaterThan">
      <formula>0</formula>
    </cfRule>
    <cfRule type="cellIs" dxfId="297" priority="7" operator="lessThan">
      <formula>0</formula>
    </cfRule>
  </conditionalFormatting>
  <conditionalFormatting sqref="I12:I17">
    <cfRule type="cellIs" dxfId="296" priority="3" operator="lessThan">
      <formula>0</formula>
    </cfRule>
    <cfRule type="cellIs" dxfId="295" priority="4" operator="greaterThan">
      <formula>0</formula>
    </cfRule>
  </conditionalFormatting>
  <conditionalFormatting sqref="J12:J17">
    <cfRule type="containsText" dxfId="294" priority="1" operator="containsText" text="OK">
      <formula>NOT(ISERROR(SEARCH("OK",J12)))</formula>
    </cfRule>
    <cfRule type="containsText" dxfId="293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2" workbookViewId="0">
      <selection activeCell="K16" sqref="K16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49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50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121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120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-4053.98</v>
      </c>
      <c r="I13" s="10">
        <f t="shared" ref="I13:I17" si="0">(C13+F13)+(E13+H13)+D13+G13</f>
        <v>-4053.98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>
        <f>L33</f>
        <v>-2730.96</v>
      </c>
      <c r="I14" s="10">
        <f t="shared" si="0"/>
        <v>-2730.96</v>
      </c>
      <c r="J14" s="7"/>
      <c r="K14" s="53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>
        <f>L36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>
        <f>L39</f>
        <v>-1624.59</v>
      </c>
      <c r="I16" s="10">
        <f t="shared" si="0"/>
        <v>-1624.59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>
        <v>8750</v>
      </c>
      <c r="G17" s="15"/>
      <c r="H17" s="15">
        <f>L42</f>
        <v>0</v>
      </c>
      <c r="I17" s="10">
        <f t="shared" si="0"/>
        <v>8750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SUM(F13:F17)</f>
        <v>8750</v>
      </c>
      <c r="H18" s="12">
        <f>SUM(H12:H17)</f>
        <v>-8409.5300000000007</v>
      </c>
      <c r="I18" s="19">
        <f>SUM(I12:I17)</f>
        <v>340.46999999999935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107" t="s">
        <v>233</v>
      </c>
      <c r="C28" s="108"/>
      <c r="D28" s="108"/>
      <c r="E28" s="108"/>
      <c r="F28" s="109"/>
      <c r="G28" s="24"/>
      <c r="H28" s="25"/>
      <c r="I28" s="15"/>
      <c r="J28" s="91">
        <f>SUM(I28:I32)</f>
        <v>0</v>
      </c>
      <c r="K28" s="15">
        <v>-364.78</v>
      </c>
      <c r="L28" s="91">
        <f>SUM(K28:K32)</f>
        <v>-4053.98</v>
      </c>
    </row>
    <row r="29" spans="1:12" x14ac:dyDescent="0.25">
      <c r="A29" s="88"/>
      <c r="B29" s="120" t="s">
        <v>346</v>
      </c>
      <c r="C29" s="121"/>
      <c r="D29" s="121"/>
      <c r="E29" s="121"/>
      <c r="F29" s="122"/>
      <c r="G29" s="24"/>
      <c r="H29" s="25"/>
      <c r="I29" s="15"/>
      <c r="J29" s="92"/>
      <c r="K29" s="15">
        <v>-1005.2</v>
      </c>
      <c r="L29" s="92"/>
    </row>
    <row r="30" spans="1:12" x14ac:dyDescent="0.25">
      <c r="A30" s="88"/>
      <c r="B30" s="90" t="s">
        <v>234</v>
      </c>
      <c r="C30" s="90"/>
      <c r="D30" s="90"/>
      <c r="E30" s="90"/>
      <c r="F30" s="90"/>
      <c r="G30" s="24"/>
      <c r="H30" s="25"/>
      <c r="I30" s="15"/>
      <c r="J30" s="92"/>
      <c r="K30" s="15">
        <v>-450</v>
      </c>
      <c r="L30" s="92"/>
    </row>
    <row r="31" spans="1:12" x14ac:dyDescent="0.25">
      <c r="A31" s="88"/>
      <c r="B31" s="90" t="s">
        <v>237</v>
      </c>
      <c r="C31" s="90"/>
      <c r="D31" s="90"/>
      <c r="E31" s="90"/>
      <c r="F31" s="90"/>
      <c r="G31" s="24"/>
      <c r="H31" s="25"/>
      <c r="I31" s="15"/>
      <c r="J31" s="92"/>
      <c r="K31" s="15">
        <v>-2234</v>
      </c>
      <c r="L31" s="92"/>
    </row>
    <row r="32" spans="1:12" x14ac:dyDescent="0.25">
      <c r="A32" s="89"/>
      <c r="B32" s="90"/>
      <c r="C32" s="90"/>
      <c r="D32" s="90"/>
      <c r="E32" s="90"/>
      <c r="F32" s="90"/>
      <c r="G32" s="24"/>
      <c r="H32" s="25"/>
      <c r="I32" s="15"/>
      <c r="J32" s="93"/>
      <c r="K32" s="15"/>
      <c r="L32" s="93"/>
    </row>
    <row r="33" spans="1:12" x14ac:dyDescent="0.25">
      <c r="A33" s="104" t="s">
        <v>19</v>
      </c>
      <c r="B33" s="97" t="s">
        <v>236</v>
      </c>
      <c r="C33" s="97"/>
      <c r="D33" s="97"/>
      <c r="E33" s="97"/>
      <c r="F33" s="97"/>
      <c r="G33" s="22"/>
      <c r="H33" s="23"/>
      <c r="I33" s="11"/>
      <c r="J33" s="98">
        <f>SUM(I33:I35)</f>
        <v>0</v>
      </c>
      <c r="K33" s="11">
        <v>-1424.78</v>
      </c>
      <c r="L33" s="98">
        <f>SUM(K33:K35)</f>
        <v>-2730.96</v>
      </c>
    </row>
    <row r="34" spans="1:12" x14ac:dyDescent="0.25">
      <c r="A34" s="105"/>
      <c r="B34" s="97" t="s">
        <v>342</v>
      </c>
      <c r="C34" s="97"/>
      <c r="D34" s="97"/>
      <c r="E34" s="97"/>
      <c r="F34" s="97"/>
      <c r="G34" s="22"/>
      <c r="H34" s="23"/>
      <c r="I34" s="11"/>
      <c r="J34" s="99"/>
      <c r="K34" s="11">
        <v>-1306.18</v>
      </c>
      <c r="L34" s="99"/>
    </row>
    <row r="35" spans="1:12" x14ac:dyDescent="0.25">
      <c r="A35" s="106"/>
      <c r="B35" s="97"/>
      <c r="C35" s="97"/>
      <c r="D35" s="97"/>
      <c r="E35" s="97"/>
      <c r="F35" s="97"/>
      <c r="G35" s="22"/>
      <c r="H35" s="23"/>
      <c r="I35" s="11"/>
      <c r="J35" s="100"/>
      <c r="K35" s="11"/>
      <c r="L35" s="100"/>
    </row>
    <row r="36" spans="1:12" x14ac:dyDescent="0.25">
      <c r="A36" s="101" t="s">
        <v>20</v>
      </c>
      <c r="B36" s="90"/>
      <c r="C36" s="90"/>
      <c r="D36" s="90"/>
      <c r="E36" s="90"/>
      <c r="F36" s="90"/>
      <c r="G36" s="25"/>
      <c r="H36" s="25"/>
      <c r="I36" s="15"/>
      <c r="J36" s="91">
        <f>SUM(I36:I38)</f>
        <v>0</v>
      </c>
      <c r="K36" s="15"/>
      <c r="L36" s="91">
        <f>SUM(K36:K38)</f>
        <v>0</v>
      </c>
    </row>
    <row r="37" spans="1:12" x14ac:dyDescent="0.25">
      <c r="A37" s="102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103"/>
      <c r="B38" s="90"/>
      <c r="C38" s="90"/>
      <c r="D38" s="90"/>
      <c r="E38" s="90"/>
      <c r="F38" s="90"/>
      <c r="G38" s="25"/>
      <c r="H38" s="25"/>
      <c r="I38" s="15"/>
      <c r="J38" s="92"/>
      <c r="K38" s="15"/>
      <c r="L38" s="92"/>
    </row>
    <row r="39" spans="1:12" x14ac:dyDescent="0.25">
      <c r="A39" s="94" t="s">
        <v>21</v>
      </c>
      <c r="B39" s="97" t="s">
        <v>309</v>
      </c>
      <c r="C39" s="97"/>
      <c r="D39" s="97"/>
      <c r="E39" s="97"/>
      <c r="F39" s="97"/>
      <c r="G39" s="23"/>
      <c r="H39" s="23"/>
      <c r="I39" s="11"/>
      <c r="J39" s="98">
        <f>SUM(I39:I41)</f>
        <v>0</v>
      </c>
      <c r="K39" s="11">
        <v>-1624.59</v>
      </c>
      <c r="L39" s="98">
        <f>SUM(K39:K41)</f>
        <v>-1624.59</v>
      </c>
    </row>
    <row r="40" spans="1:12" x14ac:dyDescent="0.25">
      <c r="A40" s="95"/>
      <c r="B40" s="97"/>
      <c r="C40" s="97"/>
      <c r="D40" s="97"/>
      <c r="E40" s="97"/>
      <c r="F40" s="97"/>
      <c r="G40" s="23"/>
      <c r="H40" s="23"/>
      <c r="I40" s="11"/>
      <c r="J40" s="99"/>
      <c r="K40" s="11"/>
      <c r="L40" s="99"/>
    </row>
    <row r="41" spans="1:12" x14ac:dyDescent="0.25">
      <c r="A41" s="96"/>
      <c r="B41" s="97"/>
      <c r="C41" s="97"/>
      <c r="D41" s="97"/>
      <c r="E41" s="97"/>
      <c r="F41" s="97"/>
      <c r="G41" s="23"/>
      <c r="H41" s="23"/>
      <c r="I41" s="11"/>
      <c r="J41" s="100"/>
      <c r="K41" s="11"/>
      <c r="L41" s="100"/>
    </row>
    <row r="42" spans="1:12" x14ac:dyDescent="0.25">
      <c r="A42" s="87" t="s">
        <v>22</v>
      </c>
      <c r="B42" s="90"/>
      <c r="C42" s="90"/>
      <c r="D42" s="90"/>
      <c r="E42" s="90"/>
      <c r="F42" s="90"/>
      <c r="G42" s="25"/>
      <c r="H42" s="25"/>
      <c r="I42" s="15"/>
      <c r="J42" s="91">
        <f t="shared" ref="J42:L42" si="1">SUM(I42:I44)</f>
        <v>0</v>
      </c>
      <c r="K42" s="15"/>
      <c r="L42" s="91">
        <f t="shared" si="1"/>
        <v>0</v>
      </c>
    </row>
    <row r="43" spans="1:12" x14ac:dyDescent="0.25">
      <c r="A43" s="88"/>
      <c r="B43" s="90"/>
      <c r="C43" s="90"/>
      <c r="D43" s="90"/>
      <c r="E43" s="90"/>
      <c r="F43" s="90"/>
      <c r="G43" s="25"/>
      <c r="H43" s="25"/>
      <c r="I43" s="15"/>
      <c r="J43" s="92"/>
      <c r="K43" s="15"/>
      <c r="L43" s="92"/>
    </row>
    <row r="44" spans="1:12" x14ac:dyDescent="0.25">
      <c r="A44" s="89"/>
      <c r="B44" s="90"/>
      <c r="C44" s="90"/>
      <c r="D44" s="90"/>
      <c r="E44" s="90"/>
      <c r="F44" s="90"/>
      <c r="G44" s="25"/>
      <c r="H44" s="25"/>
      <c r="I44" s="15"/>
      <c r="J44" s="93"/>
      <c r="K44" s="15"/>
      <c r="L44" s="93"/>
    </row>
  </sheetData>
  <mergeCells count="46">
    <mergeCell ref="A28:A32"/>
    <mergeCell ref="A23:L23"/>
    <mergeCell ref="B24:F24"/>
    <mergeCell ref="A25:A27"/>
    <mergeCell ref="B25:F25"/>
    <mergeCell ref="J25:J27"/>
    <mergeCell ref="L25:L27"/>
    <mergeCell ref="B26:F26"/>
    <mergeCell ref="B27:F27"/>
    <mergeCell ref="J28:J32"/>
    <mergeCell ref="L28:L32"/>
    <mergeCell ref="B30:F30"/>
    <mergeCell ref="B32:F32"/>
    <mergeCell ref="B31:F31"/>
    <mergeCell ref="B28:F28"/>
    <mergeCell ref="B29:F29"/>
    <mergeCell ref="A10:G10"/>
    <mergeCell ref="A1:L3"/>
    <mergeCell ref="B5:F5"/>
    <mergeCell ref="B6:F6"/>
    <mergeCell ref="B7:F7"/>
    <mergeCell ref="B8:F8"/>
    <mergeCell ref="A33:A35"/>
    <mergeCell ref="B33:F33"/>
    <mergeCell ref="J33:J35"/>
    <mergeCell ref="L33:L35"/>
    <mergeCell ref="B34:F34"/>
    <mergeCell ref="B35:F35"/>
    <mergeCell ref="A36:A38"/>
    <mergeCell ref="B36:F36"/>
    <mergeCell ref="J36:J38"/>
    <mergeCell ref="L36:L38"/>
    <mergeCell ref="B37:F37"/>
    <mergeCell ref="B38:F38"/>
    <mergeCell ref="A39:A41"/>
    <mergeCell ref="B39:F39"/>
    <mergeCell ref="J39:J41"/>
    <mergeCell ref="L39:L41"/>
    <mergeCell ref="B40:F40"/>
    <mergeCell ref="B41:F41"/>
    <mergeCell ref="A42:A44"/>
    <mergeCell ref="J42:J44"/>
    <mergeCell ref="L42:L44"/>
    <mergeCell ref="B43:F43"/>
    <mergeCell ref="B44:F44"/>
    <mergeCell ref="B42:F42"/>
  </mergeCells>
  <conditionalFormatting sqref="C12:C17 E12:F17 H12:H17 I25:I44 K25:K44">
    <cfRule type="cellIs" dxfId="292" priority="11" operator="lessThan">
      <formula>0</formula>
    </cfRule>
    <cfRule type="cellIs" dxfId="291" priority="12" operator="greaterThan">
      <formula>0</formula>
    </cfRule>
    <cfRule type="cellIs" dxfId="290" priority="13" operator="lessThan">
      <formula>0</formula>
    </cfRule>
  </conditionalFormatting>
  <conditionalFormatting sqref="D12:D17">
    <cfRule type="cellIs" dxfId="289" priority="8" operator="lessThan">
      <formula>0</formula>
    </cfRule>
    <cfRule type="cellIs" dxfId="288" priority="9" operator="greaterThan">
      <formula>0</formula>
    </cfRule>
    <cfRule type="cellIs" dxfId="287" priority="10" operator="lessThan">
      <formula>0</formula>
    </cfRule>
  </conditionalFormatting>
  <conditionalFormatting sqref="G12:G17">
    <cfRule type="cellIs" dxfId="286" priority="5" operator="lessThan">
      <formula>0</formula>
    </cfRule>
    <cfRule type="cellIs" dxfId="285" priority="6" operator="greaterThan">
      <formula>0</formula>
    </cfRule>
    <cfRule type="cellIs" dxfId="284" priority="7" operator="lessThan">
      <formula>0</formula>
    </cfRule>
  </conditionalFormatting>
  <conditionalFormatting sqref="I12:I17">
    <cfRule type="cellIs" dxfId="283" priority="3" operator="lessThan">
      <formula>0</formula>
    </cfRule>
    <cfRule type="cellIs" dxfId="282" priority="4" operator="greaterThan">
      <formula>0</formula>
    </cfRule>
  </conditionalFormatting>
  <conditionalFormatting sqref="J12:J17">
    <cfRule type="containsText" dxfId="281" priority="1" operator="containsText" text="OK">
      <formula>NOT(ISERROR(SEARCH("OK",J12)))</formula>
    </cfRule>
    <cfRule type="containsText" dxfId="280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workbookViewId="0">
      <selection activeCell="P28" sqref="P28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51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147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148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149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>
        <v>300</v>
      </c>
      <c r="G13" s="15"/>
      <c r="H13" s="15">
        <f>L28</f>
        <v>-796.4</v>
      </c>
      <c r="I13" s="10">
        <f t="shared" ref="I13:I17" si="0">(C13+F13)+(E13+H13)+D13+G13</f>
        <v>-496.4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>
        <v>2250</v>
      </c>
      <c r="G14" s="11"/>
      <c r="H14" s="11">
        <f>L31</f>
        <v>-1711.07</v>
      </c>
      <c r="I14" s="10">
        <f t="shared" si="0"/>
        <v>538.93000000000006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>
        <v>4950</v>
      </c>
      <c r="G15" s="15"/>
      <c r="H15" s="15">
        <f>L34</f>
        <v>-3000</v>
      </c>
      <c r="I15" s="10">
        <f t="shared" si="0"/>
        <v>1950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J45</f>
        <v>0</v>
      </c>
      <c r="F16" s="11"/>
      <c r="G16" s="11"/>
      <c r="H16" s="11">
        <f>L45</f>
        <v>-505.83000000000004</v>
      </c>
      <c r="I16" s="10">
        <f t="shared" si="0"/>
        <v>-505.83000000000004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J49</f>
        <v>0</v>
      </c>
      <c r="F17" s="15"/>
      <c r="G17" s="15"/>
      <c r="H17" s="15">
        <f>L49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SUM(C13:C17)</f>
        <v>0</v>
      </c>
      <c r="E18" s="12">
        <f>SUM(E12:E17)</f>
        <v>0</v>
      </c>
      <c r="F18" s="12">
        <f>SUM(F12:F17)</f>
        <v>7500</v>
      </c>
      <c r="H18" s="12">
        <f>SUM(H12:H17)</f>
        <v>-6013.2999999999993</v>
      </c>
      <c r="I18" s="19">
        <f>SUM(I12:I17)</f>
        <v>1486.7000000000003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204</v>
      </c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>
        <v>-598.79999999999995</v>
      </c>
      <c r="L28" s="91">
        <f>SUM(K28:K30)</f>
        <v>-796.4</v>
      </c>
    </row>
    <row r="29" spans="1:12" x14ac:dyDescent="0.25">
      <c r="A29" s="88"/>
      <c r="B29" s="90" t="s">
        <v>224</v>
      </c>
      <c r="C29" s="90"/>
      <c r="D29" s="90"/>
      <c r="E29" s="90"/>
      <c r="F29" s="90"/>
      <c r="G29" s="24"/>
      <c r="H29" s="25"/>
      <c r="I29" s="15"/>
      <c r="J29" s="92"/>
      <c r="K29" s="15">
        <v>-197.6</v>
      </c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248</v>
      </c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>
        <v>-1050.77</v>
      </c>
      <c r="L31" s="98">
        <f>SUM(K31:K33)</f>
        <v>-1711.07</v>
      </c>
    </row>
    <row r="32" spans="1:12" x14ac:dyDescent="0.25">
      <c r="A32" s="105"/>
      <c r="B32" s="97" t="s">
        <v>263</v>
      </c>
      <c r="C32" s="97"/>
      <c r="D32" s="97"/>
      <c r="E32" s="97"/>
      <c r="F32" s="97"/>
      <c r="G32" s="22"/>
      <c r="H32" s="23"/>
      <c r="I32" s="11"/>
      <c r="J32" s="99"/>
      <c r="K32" s="11">
        <v>-660.3</v>
      </c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SUM(I34:I44)</f>
        <v>0</v>
      </c>
      <c r="K34" s="15"/>
      <c r="L34" s="91">
        <f>SUM(K34:K44)</f>
        <v>-3000</v>
      </c>
    </row>
    <row r="35" spans="1:12" x14ac:dyDescent="0.25">
      <c r="A35" s="102"/>
      <c r="B35" s="90" t="s">
        <v>264</v>
      </c>
      <c r="C35" s="90"/>
      <c r="D35" s="90"/>
      <c r="E35" s="90"/>
      <c r="F35" s="90"/>
      <c r="G35" s="25"/>
      <c r="H35" s="25"/>
      <c r="I35" s="15"/>
      <c r="J35" s="92"/>
      <c r="K35" s="15">
        <v>-900</v>
      </c>
      <c r="L35" s="92"/>
    </row>
    <row r="36" spans="1:12" x14ac:dyDescent="0.25">
      <c r="A36" s="102"/>
      <c r="B36" s="107" t="s">
        <v>275</v>
      </c>
      <c r="C36" s="108"/>
      <c r="D36" s="108"/>
      <c r="E36" s="108"/>
      <c r="F36" s="109"/>
      <c r="G36" s="25"/>
      <c r="H36" s="25"/>
      <c r="I36" s="15"/>
      <c r="J36" s="92"/>
      <c r="K36" s="15">
        <v>-700</v>
      </c>
      <c r="L36" s="92"/>
    </row>
    <row r="37" spans="1:12" x14ac:dyDescent="0.25">
      <c r="A37" s="102"/>
      <c r="B37" s="107" t="s">
        <v>286</v>
      </c>
      <c r="C37" s="108"/>
      <c r="D37" s="108"/>
      <c r="E37" s="108"/>
      <c r="F37" s="109"/>
      <c r="G37" s="25"/>
      <c r="H37" s="25"/>
      <c r="I37" s="15"/>
      <c r="J37" s="92"/>
      <c r="K37" s="15">
        <v>-500</v>
      </c>
      <c r="L37" s="92"/>
    </row>
    <row r="38" spans="1:12" x14ac:dyDescent="0.25">
      <c r="A38" s="102"/>
      <c r="B38" s="90" t="s">
        <v>301</v>
      </c>
      <c r="C38" s="90"/>
      <c r="D38" s="90"/>
      <c r="E38" s="90"/>
      <c r="F38" s="90"/>
      <c r="G38" s="25"/>
      <c r="H38" s="25"/>
      <c r="I38" s="15"/>
      <c r="J38" s="92"/>
      <c r="K38" s="15">
        <v>-900</v>
      </c>
      <c r="L38" s="92"/>
    </row>
    <row r="39" spans="1:12" x14ac:dyDescent="0.25">
      <c r="A39" s="102"/>
      <c r="B39" s="107"/>
      <c r="C39" s="108"/>
      <c r="D39" s="108"/>
      <c r="E39" s="108"/>
      <c r="F39" s="109"/>
      <c r="G39" s="25"/>
      <c r="H39" s="25"/>
      <c r="I39" s="15"/>
      <c r="J39" s="92"/>
      <c r="K39" s="15"/>
      <c r="L39" s="92"/>
    </row>
    <row r="40" spans="1:12" ht="15" customHeight="1" x14ac:dyDescent="0.25">
      <c r="A40" s="102"/>
      <c r="B40" s="107"/>
      <c r="C40" s="108"/>
      <c r="D40" s="108"/>
      <c r="E40" s="108"/>
      <c r="F40" s="109"/>
      <c r="G40" s="25"/>
      <c r="H40" s="25"/>
      <c r="I40" s="15"/>
      <c r="J40" s="92"/>
      <c r="K40" s="15"/>
      <c r="L40" s="92"/>
    </row>
    <row r="41" spans="1:12" ht="15" customHeight="1" x14ac:dyDescent="0.25">
      <c r="A41" s="102"/>
      <c r="B41" s="72"/>
      <c r="C41" s="73"/>
      <c r="D41" s="73"/>
      <c r="E41" s="73"/>
      <c r="F41" s="74"/>
      <c r="G41" s="25"/>
      <c r="H41" s="25"/>
      <c r="I41" s="15"/>
      <c r="J41" s="92"/>
      <c r="K41" s="15"/>
      <c r="L41" s="92"/>
    </row>
    <row r="42" spans="1:12" ht="15" customHeight="1" x14ac:dyDescent="0.25">
      <c r="A42" s="102"/>
      <c r="B42" s="107"/>
      <c r="C42" s="108"/>
      <c r="D42" s="108"/>
      <c r="E42" s="108"/>
      <c r="F42" s="109"/>
      <c r="G42" s="25"/>
      <c r="H42" s="25"/>
      <c r="I42" s="15"/>
      <c r="J42" s="92"/>
      <c r="K42" s="15"/>
      <c r="L42" s="92"/>
    </row>
    <row r="43" spans="1:12" ht="15" customHeight="1" x14ac:dyDescent="0.25">
      <c r="A43" s="102"/>
      <c r="B43" s="107"/>
      <c r="C43" s="108"/>
      <c r="D43" s="108"/>
      <c r="E43" s="108"/>
      <c r="F43" s="109"/>
      <c r="G43" s="25"/>
      <c r="H43" s="25"/>
      <c r="I43" s="15"/>
      <c r="J43" s="92"/>
      <c r="K43" s="15"/>
      <c r="L43" s="92"/>
    </row>
    <row r="44" spans="1:12" x14ac:dyDescent="0.25">
      <c r="A44" s="103"/>
      <c r="B44" s="90"/>
      <c r="C44" s="90"/>
      <c r="D44" s="90"/>
      <c r="E44" s="90"/>
      <c r="F44" s="90"/>
      <c r="G44" s="25"/>
      <c r="H44" s="25"/>
      <c r="I44" s="15"/>
      <c r="J44" s="92"/>
      <c r="K44" s="15"/>
      <c r="L44" s="92"/>
    </row>
    <row r="45" spans="1:12" x14ac:dyDescent="0.25">
      <c r="A45" s="94" t="s">
        <v>21</v>
      </c>
      <c r="B45" s="97" t="s">
        <v>290</v>
      </c>
      <c r="C45" s="97"/>
      <c r="D45" s="97"/>
      <c r="E45" s="97"/>
      <c r="F45" s="97"/>
      <c r="G45" s="23"/>
      <c r="H45" s="23"/>
      <c r="I45" s="11"/>
      <c r="J45" s="98">
        <f>SUM(I45:I48)</f>
        <v>0</v>
      </c>
      <c r="K45" s="11">
        <v>-50.02</v>
      </c>
      <c r="L45" s="98">
        <f>SUM(K45:K48)</f>
        <v>-505.83000000000004</v>
      </c>
    </row>
    <row r="46" spans="1:12" x14ac:dyDescent="0.25">
      <c r="A46" s="95"/>
      <c r="B46" s="97"/>
      <c r="C46" s="97"/>
      <c r="D46" s="97"/>
      <c r="E46" s="97"/>
      <c r="F46" s="97"/>
      <c r="G46" s="23"/>
      <c r="H46" s="23"/>
      <c r="I46" s="11"/>
      <c r="J46" s="99"/>
      <c r="K46" s="11"/>
      <c r="L46" s="99"/>
    </row>
    <row r="47" spans="1:12" x14ac:dyDescent="0.25">
      <c r="A47" s="95"/>
      <c r="B47" s="112" t="s">
        <v>358</v>
      </c>
      <c r="C47" s="113"/>
      <c r="D47" s="113"/>
      <c r="E47" s="113"/>
      <c r="F47" s="114"/>
      <c r="G47" s="23"/>
      <c r="H47" s="23"/>
      <c r="I47" s="11"/>
      <c r="J47" s="99"/>
      <c r="K47" s="11">
        <v>-154.46</v>
      </c>
      <c r="L47" s="99"/>
    </row>
    <row r="48" spans="1:12" x14ac:dyDescent="0.25">
      <c r="A48" s="96"/>
      <c r="B48" s="97" t="s">
        <v>353</v>
      </c>
      <c r="C48" s="97"/>
      <c r="D48" s="97"/>
      <c r="E48" s="97"/>
      <c r="F48" s="97"/>
      <c r="G48" s="23"/>
      <c r="H48" s="23"/>
      <c r="I48" s="11"/>
      <c r="J48" s="100"/>
      <c r="K48" s="11">
        <v>-301.35000000000002</v>
      </c>
      <c r="L48" s="100"/>
    </row>
    <row r="49" spans="1:12" x14ac:dyDescent="0.25">
      <c r="A49" s="87" t="s">
        <v>22</v>
      </c>
      <c r="B49" s="90"/>
      <c r="C49" s="90"/>
      <c r="D49" s="90"/>
      <c r="E49" s="90"/>
      <c r="F49" s="90"/>
      <c r="G49" s="25"/>
      <c r="H49" s="25"/>
      <c r="I49" s="15"/>
      <c r="J49" s="91">
        <f t="shared" ref="J49:L49" si="1">SUM(I49:I51)</f>
        <v>0</v>
      </c>
      <c r="K49" s="15"/>
      <c r="L49" s="91">
        <f t="shared" si="1"/>
        <v>0</v>
      </c>
    </row>
    <row r="50" spans="1:12" x14ac:dyDescent="0.25">
      <c r="A50" s="88"/>
      <c r="B50" s="90"/>
      <c r="C50" s="90"/>
      <c r="D50" s="90"/>
      <c r="E50" s="90"/>
      <c r="F50" s="90"/>
      <c r="G50" s="25"/>
      <c r="H50" s="25"/>
      <c r="I50" s="15"/>
      <c r="J50" s="92"/>
      <c r="K50" s="15"/>
      <c r="L50" s="92"/>
    </row>
    <row r="51" spans="1:12" x14ac:dyDescent="0.25">
      <c r="A51" s="89"/>
      <c r="B51" s="90"/>
      <c r="C51" s="90"/>
      <c r="D51" s="90"/>
      <c r="E51" s="90"/>
      <c r="F51" s="90"/>
      <c r="G51" s="25"/>
      <c r="H51" s="25"/>
      <c r="I51" s="15"/>
      <c r="J51" s="93"/>
      <c r="K51" s="15"/>
      <c r="L51" s="93"/>
    </row>
  </sheetData>
  <mergeCells count="52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44"/>
    <mergeCell ref="B34:F34"/>
    <mergeCell ref="J34:J44"/>
    <mergeCell ref="L34:L44"/>
    <mergeCell ref="B35:F35"/>
    <mergeCell ref="B44:F44"/>
    <mergeCell ref="B36:F36"/>
    <mergeCell ref="B37:F37"/>
    <mergeCell ref="B40:F40"/>
    <mergeCell ref="B38:F38"/>
    <mergeCell ref="B39:F39"/>
    <mergeCell ref="B42:F42"/>
    <mergeCell ref="B43:F43"/>
    <mergeCell ref="A45:A48"/>
    <mergeCell ref="B45:F45"/>
    <mergeCell ref="J45:J48"/>
    <mergeCell ref="L45:L48"/>
    <mergeCell ref="B46:F46"/>
    <mergeCell ref="B48:F48"/>
    <mergeCell ref="B47:F47"/>
    <mergeCell ref="A49:A51"/>
    <mergeCell ref="B49:F49"/>
    <mergeCell ref="J49:J51"/>
    <mergeCell ref="L49:L51"/>
    <mergeCell ref="B50:F50"/>
    <mergeCell ref="B51:F51"/>
  </mergeCells>
  <conditionalFormatting sqref="C12:C17 E12:F17 H12:H17 I25:I51 K25:K48 K50:K51">
    <cfRule type="cellIs" dxfId="279" priority="14" operator="lessThan">
      <formula>0</formula>
    </cfRule>
    <cfRule type="cellIs" dxfId="278" priority="15" operator="greaterThan">
      <formula>0</formula>
    </cfRule>
    <cfRule type="cellIs" dxfId="277" priority="16" operator="lessThan">
      <formula>0</formula>
    </cfRule>
  </conditionalFormatting>
  <conditionalFormatting sqref="D12:D17">
    <cfRule type="cellIs" dxfId="276" priority="11" operator="lessThan">
      <formula>0</formula>
    </cfRule>
    <cfRule type="cellIs" dxfId="275" priority="12" operator="greaterThan">
      <formula>0</formula>
    </cfRule>
    <cfRule type="cellIs" dxfId="274" priority="13" operator="lessThan">
      <formula>0</formula>
    </cfRule>
  </conditionalFormatting>
  <conditionalFormatting sqref="G12:G17">
    <cfRule type="cellIs" dxfId="273" priority="8" operator="lessThan">
      <formula>0</formula>
    </cfRule>
    <cfRule type="cellIs" dxfId="272" priority="9" operator="greaterThan">
      <formula>0</formula>
    </cfRule>
    <cfRule type="cellIs" dxfId="271" priority="10" operator="lessThan">
      <formula>0</formula>
    </cfRule>
  </conditionalFormatting>
  <conditionalFormatting sqref="I12:I17">
    <cfRule type="cellIs" dxfId="270" priority="6" operator="lessThan">
      <formula>0</formula>
    </cfRule>
    <cfRule type="cellIs" dxfId="269" priority="7" operator="greaterThan">
      <formula>0</formula>
    </cfRule>
  </conditionalFormatting>
  <conditionalFormatting sqref="J12:J17">
    <cfRule type="containsText" dxfId="268" priority="4" operator="containsText" text="OK">
      <formula>NOT(ISERROR(SEARCH("OK",J12)))</formula>
    </cfRule>
    <cfRule type="containsText" dxfId="267" priority="5" operator="containsText" text="ALERTA">
      <formula>NOT(ISERROR(SEARCH("ALERTA",J12)))</formula>
    </cfRule>
  </conditionalFormatting>
  <conditionalFormatting sqref="K49">
    <cfRule type="cellIs" dxfId="266" priority="1" operator="lessThan">
      <formula>0</formula>
    </cfRule>
    <cfRule type="cellIs" dxfId="265" priority="2" operator="greaterThan">
      <formula>0</formula>
    </cfRule>
    <cfRule type="cellIs" dxfId="264" priority="3" operator="lessThan">
      <formula>0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6" workbookViewId="0">
      <selection activeCell="K20" sqref="K20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160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161</v>
      </c>
      <c r="C6" s="116"/>
      <c r="D6" s="116"/>
      <c r="E6" s="116"/>
      <c r="F6" s="116"/>
    </row>
    <row r="7" spans="1:12" x14ac:dyDescent="0.25">
      <c r="A7" s="3" t="s">
        <v>3</v>
      </c>
      <c r="B7" s="118"/>
      <c r="C7" s="117"/>
      <c r="D7" s="117"/>
      <c r="E7" s="117"/>
      <c r="F7" s="117"/>
    </row>
    <row r="8" spans="1:12" x14ac:dyDescent="0.25">
      <c r="A8" s="3" t="s">
        <v>4</v>
      </c>
      <c r="B8" s="118"/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750</v>
      </c>
      <c r="G13" s="15"/>
      <c r="H13" s="15">
        <f>L28</f>
        <v>0</v>
      </c>
      <c r="I13" s="10">
        <f t="shared" ref="I13:I17" si="0">(C13+F13)+(E13+H13)+D13+G13</f>
        <v>750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>
        <v>1250</v>
      </c>
      <c r="G14" s="11"/>
      <c r="H14" s="11">
        <f>L31</f>
        <v>0</v>
      </c>
      <c r="I14" s="10">
        <f t="shared" si="0"/>
        <v>1250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1000</v>
      </c>
      <c r="G15" s="15"/>
      <c r="H15" s="15">
        <f>L34</f>
        <v>-980</v>
      </c>
      <c r="I15" s="10">
        <f t="shared" si="0"/>
        <v>20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500</v>
      </c>
      <c r="G16" s="11"/>
      <c r="H16" s="11">
        <f>L37</f>
        <v>-6080.03</v>
      </c>
      <c r="I16" s="10">
        <f t="shared" si="0"/>
        <v>-5580.03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>
        <v>4000</v>
      </c>
      <c r="G17" s="15"/>
      <c r="H17" s="15">
        <f>L41</f>
        <v>0</v>
      </c>
      <c r="I17" s="10">
        <f t="shared" si="0"/>
        <v>4000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7500</v>
      </c>
      <c r="H18" s="12">
        <f>SUM(H12:H17)</f>
        <v>-7060.03</v>
      </c>
      <c r="I18" s="19">
        <f>SUM(I12:I17)</f>
        <v>439.97000000000025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 t="s">
        <v>283</v>
      </c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>
        <v>-980</v>
      </c>
      <c r="L34" s="91">
        <f>SUM(K34:K36)</f>
        <v>-980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 t="s">
        <v>241</v>
      </c>
      <c r="C37" s="97"/>
      <c r="D37" s="97"/>
      <c r="E37" s="97"/>
      <c r="F37" s="97"/>
      <c r="G37" s="23"/>
      <c r="H37" s="23"/>
      <c r="I37" s="11"/>
      <c r="J37" s="98">
        <f>SUM(I37:I40)</f>
        <v>0</v>
      </c>
      <c r="K37" s="11">
        <v>-4200</v>
      </c>
      <c r="L37" s="98">
        <f>SUM(K37:K40)</f>
        <v>-6080.03</v>
      </c>
    </row>
    <row r="38" spans="1:12" x14ac:dyDescent="0.25">
      <c r="A38" s="95"/>
      <c r="B38" s="97" t="s">
        <v>298</v>
      </c>
      <c r="C38" s="97"/>
      <c r="D38" s="97"/>
      <c r="E38" s="97"/>
      <c r="F38" s="97"/>
      <c r="G38" s="23"/>
      <c r="H38" s="23"/>
      <c r="I38" s="11"/>
      <c r="J38" s="99"/>
      <c r="K38" s="11">
        <v>-100.04</v>
      </c>
      <c r="L38" s="99"/>
    </row>
    <row r="39" spans="1:12" x14ac:dyDescent="0.25">
      <c r="A39" s="95"/>
      <c r="B39" s="112" t="s">
        <v>359</v>
      </c>
      <c r="C39" s="113"/>
      <c r="D39" s="113"/>
      <c r="E39" s="113"/>
      <c r="F39" s="114"/>
      <c r="G39" s="23"/>
      <c r="H39" s="23"/>
      <c r="I39" s="11"/>
      <c r="J39" s="99"/>
      <c r="K39" s="11">
        <v>-1779.99</v>
      </c>
      <c r="L39" s="99"/>
    </row>
    <row r="40" spans="1:12" x14ac:dyDescent="0.25">
      <c r="A40" s="96"/>
      <c r="B40" s="97"/>
      <c r="C40" s="97"/>
      <c r="D40" s="97"/>
      <c r="E40" s="97"/>
      <c r="F40" s="97"/>
      <c r="G40" s="23"/>
      <c r="H40" s="23"/>
      <c r="I40" s="11"/>
      <c r="J40" s="100"/>
      <c r="K40" s="11"/>
      <c r="L40" s="100"/>
    </row>
    <row r="41" spans="1:12" x14ac:dyDescent="0.25">
      <c r="A41" s="87" t="s">
        <v>22</v>
      </c>
      <c r="B41" s="90"/>
      <c r="C41" s="90"/>
      <c r="D41" s="90"/>
      <c r="E41" s="90"/>
      <c r="F41" s="90"/>
      <c r="G41" s="25"/>
      <c r="H41" s="25"/>
      <c r="I41" s="15"/>
      <c r="J41" s="91">
        <f t="shared" ref="J41:L41" si="1">SUM(I41:I43)</f>
        <v>0</v>
      </c>
      <c r="K41" s="15"/>
      <c r="L41" s="91">
        <f t="shared" si="1"/>
        <v>0</v>
      </c>
    </row>
    <row r="42" spans="1:12" x14ac:dyDescent="0.25">
      <c r="A42" s="88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89"/>
      <c r="B43" s="90"/>
      <c r="C43" s="90"/>
      <c r="D43" s="90"/>
      <c r="E43" s="90"/>
      <c r="F43" s="90"/>
      <c r="G43" s="25"/>
      <c r="H43" s="25"/>
      <c r="I43" s="15"/>
      <c r="J43" s="93"/>
      <c r="K43" s="15"/>
      <c r="L43" s="93"/>
    </row>
  </sheetData>
  <mergeCells count="45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40"/>
    <mergeCell ref="B37:F37"/>
    <mergeCell ref="J37:J40"/>
    <mergeCell ref="L37:L40"/>
    <mergeCell ref="B38:F38"/>
    <mergeCell ref="B40:F40"/>
    <mergeCell ref="B39:F39"/>
    <mergeCell ref="A41:A43"/>
    <mergeCell ref="B41:F41"/>
    <mergeCell ref="J41:J43"/>
    <mergeCell ref="L41:L43"/>
    <mergeCell ref="B42:F42"/>
    <mergeCell ref="B43:F43"/>
  </mergeCells>
  <conditionalFormatting sqref="C12:C17 E12:F17 H12:H17 I25:I43 K25:K43">
    <cfRule type="cellIs" dxfId="263" priority="11" operator="lessThan">
      <formula>0</formula>
    </cfRule>
    <cfRule type="cellIs" dxfId="262" priority="12" operator="greaterThan">
      <formula>0</formula>
    </cfRule>
    <cfRule type="cellIs" dxfId="261" priority="13" operator="lessThan">
      <formula>0</formula>
    </cfRule>
  </conditionalFormatting>
  <conditionalFormatting sqref="D12:D17">
    <cfRule type="cellIs" dxfId="260" priority="8" operator="lessThan">
      <formula>0</formula>
    </cfRule>
    <cfRule type="cellIs" dxfId="259" priority="9" operator="greaterThan">
      <formula>0</formula>
    </cfRule>
    <cfRule type="cellIs" dxfId="258" priority="10" operator="lessThan">
      <formula>0</formula>
    </cfRule>
  </conditionalFormatting>
  <conditionalFormatting sqref="G12:G17">
    <cfRule type="cellIs" dxfId="257" priority="5" operator="lessThan">
      <formula>0</formula>
    </cfRule>
    <cfRule type="cellIs" dxfId="256" priority="6" operator="greaterThan">
      <formula>0</formula>
    </cfRule>
    <cfRule type="cellIs" dxfId="255" priority="7" operator="lessThan">
      <formula>0</formula>
    </cfRule>
  </conditionalFormatting>
  <conditionalFormatting sqref="I12:I17">
    <cfRule type="cellIs" dxfId="254" priority="3" operator="lessThan">
      <formula>0</formula>
    </cfRule>
    <cfRule type="cellIs" dxfId="253" priority="4" operator="greaterThan">
      <formula>0</formula>
    </cfRule>
  </conditionalFormatting>
  <conditionalFormatting sqref="J12:J17">
    <cfRule type="containsText" dxfId="252" priority="1" operator="containsText" text="OK">
      <formula>NOT(ISERROR(SEARCH("OK",J12)))</formula>
    </cfRule>
    <cfRule type="containsText" dxfId="251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3" workbookViewId="0">
      <selection activeCell="L16" sqref="L16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190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189</v>
      </c>
      <c r="C6" s="116"/>
      <c r="D6" s="116"/>
      <c r="E6" s="116"/>
      <c r="F6" s="116"/>
    </row>
    <row r="7" spans="1:12" x14ac:dyDescent="0.25">
      <c r="A7" s="3" t="s">
        <v>3</v>
      </c>
      <c r="B7" s="117"/>
      <c r="C7" s="117"/>
      <c r="D7" s="117"/>
      <c r="E7" s="117"/>
      <c r="F7" s="117"/>
    </row>
    <row r="8" spans="1:12" x14ac:dyDescent="0.25">
      <c r="A8" s="3" t="s">
        <v>4</v>
      </c>
      <c r="B8" s="117"/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J24</f>
        <v>0</v>
      </c>
      <c r="F12" s="11"/>
      <c r="G12" s="11"/>
      <c r="H12" s="11">
        <f>L24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J27</f>
        <v>0</v>
      </c>
      <c r="F13" s="15">
        <v>500</v>
      </c>
      <c r="G13" s="15"/>
      <c r="H13" s="15"/>
      <c r="I13" s="10">
        <f t="shared" ref="I13:I17" si="0">(C13+F13)+(E13+H13)+D13+G13</f>
        <v>500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J30</f>
        <v>0</v>
      </c>
      <c r="F14" s="11">
        <v>4750</v>
      </c>
      <c r="G14" s="11"/>
      <c r="H14" s="11">
        <f>L30</f>
        <v>-1594.12</v>
      </c>
      <c r="I14" s="10">
        <f t="shared" si="0"/>
        <v>3155.88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J33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J36</f>
        <v>0</v>
      </c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J39</f>
        <v>0</v>
      </c>
      <c r="F17" s="15">
        <v>3500</v>
      </c>
      <c r="G17" s="15"/>
      <c r="H17" s="15"/>
      <c r="I17" s="10">
        <f t="shared" si="0"/>
        <v>3500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SUM(C13:C17)</f>
        <v>0</v>
      </c>
      <c r="E18" s="12">
        <f>SUM(E12:E17)</f>
        <v>0</v>
      </c>
      <c r="F18" s="12">
        <f>SUM(F13:F17)</f>
        <v>8750</v>
      </c>
      <c r="H18" s="12"/>
      <c r="I18" s="19">
        <f>SUM(I12:I17)</f>
        <v>7155.88</v>
      </c>
      <c r="L18" s="12"/>
    </row>
    <row r="22" spans="1:12" ht="23.25" x14ac:dyDescent="0.35">
      <c r="A22" s="110" t="s">
        <v>26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x14ac:dyDescent="0.25">
      <c r="A23" s="20" t="s">
        <v>27</v>
      </c>
      <c r="B23" s="111" t="s">
        <v>28</v>
      </c>
      <c r="C23" s="111"/>
      <c r="D23" s="111"/>
      <c r="E23" s="111"/>
      <c r="F23" s="111"/>
      <c r="G23" s="20" t="s">
        <v>29</v>
      </c>
      <c r="H23" s="20" t="s">
        <v>30</v>
      </c>
      <c r="I23" s="21" t="s">
        <v>172</v>
      </c>
      <c r="J23" s="21" t="s">
        <v>177</v>
      </c>
      <c r="K23" s="21" t="s">
        <v>173</v>
      </c>
      <c r="L23" s="21" t="s">
        <v>178</v>
      </c>
    </row>
    <row r="24" spans="1:12" x14ac:dyDescent="0.25">
      <c r="A24" s="104" t="s">
        <v>17</v>
      </c>
      <c r="B24" s="97"/>
      <c r="C24" s="97"/>
      <c r="D24" s="97"/>
      <c r="E24" s="97"/>
      <c r="F24" s="97"/>
      <c r="G24" s="22"/>
      <c r="H24" s="23"/>
      <c r="I24" s="11"/>
      <c r="J24" s="98">
        <f>SUM(I24:I26)</f>
        <v>0</v>
      </c>
      <c r="K24" s="11"/>
      <c r="L24" s="98">
        <f>SUM(K24:K26)</f>
        <v>0</v>
      </c>
    </row>
    <row r="25" spans="1:12" x14ac:dyDescent="0.25">
      <c r="A25" s="105"/>
      <c r="B25" s="112"/>
      <c r="C25" s="113"/>
      <c r="D25" s="113"/>
      <c r="E25" s="113"/>
      <c r="F25" s="114"/>
      <c r="G25" s="22"/>
      <c r="H25" s="23"/>
      <c r="I25" s="11"/>
      <c r="J25" s="99"/>
      <c r="K25" s="11"/>
      <c r="L25" s="99"/>
    </row>
    <row r="26" spans="1:12" x14ac:dyDescent="0.25">
      <c r="A26" s="106"/>
      <c r="B26" s="97"/>
      <c r="C26" s="97"/>
      <c r="D26" s="97"/>
      <c r="E26" s="97"/>
      <c r="F26" s="97"/>
      <c r="G26" s="22"/>
      <c r="H26" s="23"/>
      <c r="I26" s="11"/>
      <c r="J26" s="100"/>
      <c r="K26" s="11"/>
      <c r="L26" s="100"/>
    </row>
    <row r="27" spans="1:12" x14ac:dyDescent="0.25">
      <c r="A27" s="87" t="s">
        <v>18</v>
      </c>
      <c r="B27" s="90"/>
      <c r="C27" s="90"/>
      <c r="D27" s="90"/>
      <c r="E27" s="90"/>
      <c r="F27" s="90"/>
      <c r="G27" s="24"/>
      <c r="H27" s="25"/>
      <c r="I27" s="15"/>
      <c r="J27" s="91">
        <f>SUM(I27:I29)</f>
        <v>0</v>
      </c>
      <c r="K27" s="15"/>
      <c r="L27" s="91">
        <f>SUM(K27:K29)</f>
        <v>0</v>
      </c>
    </row>
    <row r="28" spans="1:12" x14ac:dyDescent="0.25">
      <c r="A28" s="88"/>
      <c r="B28" s="90"/>
      <c r="C28" s="90"/>
      <c r="D28" s="90"/>
      <c r="E28" s="90"/>
      <c r="F28" s="90"/>
      <c r="G28" s="24"/>
      <c r="H28" s="25"/>
      <c r="I28" s="15"/>
      <c r="J28" s="92"/>
      <c r="K28" s="15"/>
      <c r="L28" s="92"/>
    </row>
    <row r="29" spans="1:12" x14ac:dyDescent="0.25">
      <c r="A29" s="89"/>
      <c r="B29" s="90"/>
      <c r="C29" s="90"/>
      <c r="D29" s="90"/>
      <c r="E29" s="90"/>
      <c r="F29" s="90"/>
      <c r="G29" s="24"/>
      <c r="H29" s="25"/>
      <c r="I29" s="15"/>
      <c r="J29" s="93"/>
      <c r="K29" s="15"/>
      <c r="L29" s="93"/>
    </row>
    <row r="30" spans="1:12" x14ac:dyDescent="0.25">
      <c r="A30" s="104" t="s">
        <v>19</v>
      </c>
      <c r="B30" s="97" t="s">
        <v>360</v>
      </c>
      <c r="C30" s="97"/>
      <c r="D30" s="97"/>
      <c r="E30" s="97"/>
      <c r="F30" s="97"/>
      <c r="G30" s="22"/>
      <c r="H30" s="23"/>
      <c r="I30" s="11"/>
      <c r="J30" s="98">
        <f>SUM(I30:I32)</f>
        <v>0</v>
      </c>
      <c r="K30" s="11">
        <v>-742.35</v>
      </c>
      <c r="L30" s="98">
        <f>SUM(K30:K32)</f>
        <v>-1594.12</v>
      </c>
    </row>
    <row r="31" spans="1:12" x14ac:dyDescent="0.25">
      <c r="A31" s="105"/>
      <c r="B31" s="97" t="s">
        <v>360</v>
      </c>
      <c r="C31" s="97"/>
      <c r="D31" s="97"/>
      <c r="E31" s="97"/>
      <c r="F31" s="97"/>
      <c r="G31" s="22"/>
      <c r="H31" s="23"/>
      <c r="I31" s="11"/>
      <c r="J31" s="99"/>
      <c r="K31" s="11">
        <v>-851.77</v>
      </c>
      <c r="L31" s="99"/>
    </row>
    <row r="32" spans="1:12" x14ac:dyDescent="0.25">
      <c r="A32" s="106"/>
      <c r="B32" s="97"/>
      <c r="C32" s="97"/>
      <c r="D32" s="97"/>
      <c r="E32" s="97"/>
      <c r="F32" s="97"/>
      <c r="G32" s="22"/>
      <c r="H32" s="23"/>
      <c r="I32" s="11"/>
      <c r="J32" s="100"/>
      <c r="K32" s="11"/>
      <c r="L32" s="100"/>
    </row>
    <row r="33" spans="1:12" x14ac:dyDescent="0.25">
      <c r="A33" s="101" t="s">
        <v>20</v>
      </c>
      <c r="B33" s="90"/>
      <c r="C33" s="90"/>
      <c r="D33" s="90"/>
      <c r="E33" s="90"/>
      <c r="F33" s="90"/>
      <c r="G33" s="25"/>
      <c r="H33" s="25"/>
      <c r="I33" s="15"/>
      <c r="J33" s="91">
        <f>SUM(I33:I35)</f>
        <v>0</v>
      </c>
      <c r="K33" s="15"/>
      <c r="L33" s="91">
        <f>SUM(K33:K35)</f>
        <v>0</v>
      </c>
    </row>
    <row r="34" spans="1:12" x14ac:dyDescent="0.25">
      <c r="A34" s="102"/>
      <c r="B34" s="90"/>
      <c r="C34" s="90"/>
      <c r="D34" s="90"/>
      <c r="E34" s="90"/>
      <c r="F34" s="90"/>
      <c r="G34" s="25"/>
      <c r="H34" s="25"/>
      <c r="I34" s="15"/>
      <c r="J34" s="92"/>
      <c r="K34" s="15"/>
      <c r="L34" s="92"/>
    </row>
    <row r="35" spans="1:12" x14ac:dyDescent="0.25">
      <c r="A35" s="103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94" t="s">
        <v>21</v>
      </c>
      <c r="B36" s="97"/>
      <c r="C36" s="97"/>
      <c r="D36" s="97"/>
      <c r="E36" s="97"/>
      <c r="F36" s="97"/>
      <c r="G36" s="23"/>
      <c r="H36" s="23"/>
      <c r="I36" s="11"/>
      <c r="J36" s="98">
        <f>SUM(I36:I38)</f>
        <v>0</v>
      </c>
      <c r="K36" s="11"/>
      <c r="L36" s="98">
        <f>SUM(K36:K38)</f>
        <v>0</v>
      </c>
    </row>
    <row r="37" spans="1:12" x14ac:dyDescent="0.25">
      <c r="A37" s="95"/>
      <c r="B37" s="97"/>
      <c r="C37" s="97"/>
      <c r="D37" s="97"/>
      <c r="E37" s="97"/>
      <c r="F37" s="97"/>
      <c r="G37" s="23"/>
      <c r="H37" s="23"/>
      <c r="I37" s="11"/>
      <c r="J37" s="99"/>
      <c r="K37" s="11"/>
      <c r="L37" s="99"/>
    </row>
    <row r="38" spans="1:12" x14ac:dyDescent="0.25">
      <c r="A38" s="96"/>
      <c r="B38" s="97"/>
      <c r="C38" s="97"/>
      <c r="D38" s="97"/>
      <c r="E38" s="97"/>
      <c r="F38" s="97"/>
      <c r="G38" s="23"/>
      <c r="H38" s="23"/>
      <c r="I38" s="11"/>
      <c r="J38" s="100"/>
      <c r="K38" s="11"/>
      <c r="L38" s="100"/>
    </row>
    <row r="39" spans="1:12" x14ac:dyDescent="0.25">
      <c r="A39" s="87" t="s">
        <v>22</v>
      </c>
      <c r="B39" s="90"/>
      <c r="C39" s="90"/>
      <c r="D39" s="90"/>
      <c r="E39" s="90"/>
      <c r="F39" s="90"/>
      <c r="G39" s="25"/>
      <c r="H39" s="25"/>
      <c r="I39" s="15"/>
      <c r="J39" s="91">
        <f t="shared" ref="J39:L39" si="1">SUM(I39:I41)</f>
        <v>0</v>
      </c>
      <c r="K39" s="15"/>
      <c r="L39" s="91">
        <f t="shared" si="1"/>
        <v>0</v>
      </c>
    </row>
    <row r="40" spans="1:12" x14ac:dyDescent="0.25">
      <c r="A40" s="88"/>
      <c r="B40" s="90"/>
      <c r="C40" s="90"/>
      <c r="D40" s="90"/>
      <c r="E40" s="90"/>
      <c r="F40" s="90"/>
      <c r="G40" s="25"/>
      <c r="H40" s="25"/>
      <c r="I40" s="15"/>
      <c r="J40" s="92"/>
      <c r="K40" s="15"/>
      <c r="L40" s="92"/>
    </row>
    <row r="41" spans="1:12" x14ac:dyDescent="0.25">
      <c r="A41" s="89"/>
      <c r="B41" s="90"/>
      <c r="C41" s="90"/>
      <c r="D41" s="90"/>
      <c r="E41" s="90"/>
      <c r="F41" s="90"/>
      <c r="G41" s="25"/>
      <c r="H41" s="25"/>
      <c r="I41" s="15"/>
      <c r="J41" s="93"/>
      <c r="K41" s="15"/>
      <c r="L41" s="93"/>
    </row>
  </sheetData>
  <mergeCells count="44">
    <mergeCell ref="A10:G10"/>
    <mergeCell ref="A1:L3"/>
    <mergeCell ref="B5:F5"/>
    <mergeCell ref="B6:F6"/>
    <mergeCell ref="B7:F7"/>
    <mergeCell ref="B8:F8"/>
    <mergeCell ref="A22:L22"/>
    <mergeCell ref="B23:F23"/>
    <mergeCell ref="A24:A26"/>
    <mergeCell ref="B24:F24"/>
    <mergeCell ref="J24:J26"/>
    <mergeCell ref="L24:L26"/>
    <mergeCell ref="B25:F25"/>
    <mergeCell ref="B26:F26"/>
    <mergeCell ref="A27:A29"/>
    <mergeCell ref="B27:F27"/>
    <mergeCell ref="J27:J29"/>
    <mergeCell ref="L27:L29"/>
    <mergeCell ref="B28:F28"/>
    <mergeCell ref="B29:F29"/>
    <mergeCell ref="A30:A32"/>
    <mergeCell ref="B30:F30"/>
    <mergeCell ref="J30:J32"/>
    <mergeCell ref="L30:L32"/>
    <mergeCell ref="B31:F31"/>
    <mergeCell ref="B32:F32"/>
    <mergeCell ref="A33:A35"/>
    <mergeCell ref="B33:F33"/>
    <mergeCell ref="J33:J35"/>
    <mergeCell ref="L33:L35"/>
    <mergeCell ref="B34:F34"/>
    <mergeCell ref="B35:F35"/>
    <mergeCell ref="A36:A38"/>
    <mergeCell ref="B36:F36"/>
    <mergeCell ref="J36:J38"/>
    <mergeCell ref="L36:L38"/>
    <mergeCell ref="B37:F37"/>
    <mergeCell ref="B38:F38"/>
    <mergeCell ref="A39:A41"/>
    <mergeCell ref="B39:F39"/>
    <mergeCell ref="J39:J41"/>
    <mergeCell ref="L39:L41"/>
    <mergeCell ref="B40:F40"/>
    <mergeCell ref="B41:F41"/>
  </mergeCells>
  <conditionalFormatting sqref="C12:C17 E12:F17 H12:H17 I24:I41 K24:K41">
    <cfRule type="cellIs" dxfId="250" priority="11" operator="lessThan">
      <formula>0</formula>
    </cfRule>
    <cfRule type="cellIs" dxfId="249" priority="12" operator="greaterThan">
      <formula>0</formula>
    </cfRule>
    <cfRule type="cellIs" dxfId="248" priority="13" operator="lessThan">
      <formula>0</formula>
    </cfRule>
  </conditionalFormatting>
  <conditionalFormatting sqref="D12:D17">
    <cfRule type="cellIs" dxfId="247" priority="8" operator="lessThan">
      <formula>0</formula>
    </cfRule>
    <cfRule type="cellIs" dxfId="246" priority="9" operator="greaterThan">
      <formula>0</formula>
    </cfRule>
    <cfRule type="cellIs" dxfId="245" priority="10" operator="lessThan">
      <formula>0</formula>
    </cfRule>
  </conditionalFormatting>
  <conditionalFormatting sqref="G12:G17">
    <cfRule type="cellIs" dxfId="244" priority="5" operator="lessThan">
      <formula>0</formula>
    </cfRule>
    <cfRule type="cellIs" dxfId="243" priority="6" operator="greaterThan">
      <formula>0</formula>
    </cfRule>
    <cfRule type="cellIs" dxfId="242" priority="7" operator="lessThan">
      <formula>0</formula>
    </cfRule>
  </conditionalFormatting>
  <conditionalFormatting sqref="I12:I17">
    <cfRule type="cellIs" dxfId="241" priority="3" operator="lessThan">
      <formula>0</formula>
    </cfRule>
    <cfRule type="cellIs" dxfId="240" priority="4" operator="greaterThan">
      <formula>0</formula>
    </cfRule>
  </conditionalFormatting>
  <conditionalFormatting sqref="J12:J17">
    <cfRule type="containsText" dxfId="239" priority="1" operator="containsText" text="OK">
      <formula>NOT(ISERROR(SEARCH("OK",J12)))</formula>
    </cfRule>
    <cfRule type="containsText" dxfId="238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workbookViewId="0">
      <selection activeCell="N19" sqref="N19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6.7109375" style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163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164</v>
      </c>
      <c r="C6" s="116"/>
      <c r="D6" s="116"/>
      <c r="E6" s="116"/>
      <c r="F6" s="116"/>
    </row>
    <row r="7" spans="1:12" x14ac:dyDescent="0.25">
      <c r="A7" s="3" t="s">
        <v>3</v>
      </c>
      <c r="B7" s="117"/>
      <c r="C7" s="117"/>
      <c r="D7" s="117"/>
      <c r="E7" s="117"/>
      <c r="F7" s="117"/>
    </row>
    <row r="8" spans="1:12" x14ac:dyDescent="0.25">
      <c r="A8" s="3" t="s">
        <v>4</v>
      </c>
      <c r="B8" s="118"/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-296.76</v>
      </c>
      <c r="I13" s="10">
        <f t="shared" ref="I13:I17" si="0">(C13+F13)+(E13+H13)+D13+G13</f>
        <v>-296.76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-700</v>
      </c>
      <c r="I14" s="10">
        <f t="shared" si="0"/>
        <v>-700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>
        <v>1750</v>
      </c>
      <c r="G16" s="11"/>
      <c r="H16" s="11">
        <f>L37</f>
        <v>-540</v>
      </c>
      <c r="I16" s="10">
        <f t="shared" si="0"/>
        <v>1210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/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SUM(F14:F17)</f>
        <v>1750</v>
      </c>
      <c r="H18" s="12">
        <f>SUM(H12:H17)</f>
        <v>-1536.76</v>
      </c>
      <c r="I18" s="19">
        <f>SUM(I12:I17)</f>
        <v>213.24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325</v>
      </c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>
        <v>-296.76</v>
      </c>
      <c r="L28" s="91">
        <f>SUM(K28:K30)</f>
        <v>-296.76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310</v>
      </c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>
        <v>-700</v>
      </c>
      <c r="L31" s="98">
        <f>SUM(K31:K33)</f>
        <v>-700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 t="s">
        <v>239</v>
      </c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>
        <v>-540</v>
      </c>
      <c r="L37" s="98">
        <f>SUM(K37:K39)</f>
        <v>-540</v>
      </c>
    </row>
    <row r="38" spans="1:12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2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237" priority="11" operator="lessThan">
      <formula>0</formula>
    </cfRule>
    <cfRule type="cellIs" dxfId="236" priority="12" operator="greaterThan">
      <formula>0</formula>
    </cfRule>
    <cfRule type="cellIs" dxfId="235" priority="13" operator="lessThan">
      <formula>0</formula>
    </cfRule>
  </conditionalFormatting>
  <conditionalFormatting sqref="D12:D17">
    <cfRule type="cellIs" dxfId="234" priority="8" operator="lessThan">
      <formula>0</formula>
    </cfRule>
    <cfRule type="cellIs" dxfId="233" priority="9" operator="greaterThan">
      <formula>0</formula>
    </cfRule>
    <cfRule type="cellIs" dxfId="232" priority="10" operator="lessThan">
      <formula>0</formula>
    </cfRule>
  </conditionalFormatting>
  <conditionalFormatting sqref="G12:G17">
    <cfRule type="cellIs" dxfId="231" priority="5" operator="lessThan">
      <formula>0</formula>
    </cfRule>
    <cfRule type="cellIs" dxfId="230" priority="6" operator="greaterThan">
      <formula>0</formula>
    </cfRule>
    <cfRule type="cellIs" dxfId="229" priority="7" operator="lessThan">
      <formula>0</formula>
    </cfRule>
  </conditionalFormatting>
  <conditionalFormatting sqref="I12:I17">
    <cfRule type="cellIs" dxfId="228" priority="3" operator="lessThan">
      <formula>0</formula>
    </cfRule>
    <cfRule type="cellIs" dxfId="227" priority="4" operator="greaterThan">
      <formula>0</formula>
    </cfRule>
  </conditionalFormatting>
  <conditionalFormatting sqref="J12:J17">
    <cfRule type="containsText" dxfId="226" priority="1" operator="containsText" text="OK">
      <formula>NOT(ISERROR(SEARCH("OK",J12)))</formula>
    </cfRule>
    <cfRule type="containsText" dxfId="225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19" workbookViewId="0">
      <selection activeCell="M16" sqref="M16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1" width="29" style="1" bestFit="1" customWidth="1"/>
    <col min="12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52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167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122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278</v>
      </c>
      <c r="C8" s="117"/>
      <c r="D8" s="117"/>
      <c r="E8" s="117"/>
      <c r="F8" s="117"/>
    </row>
    <row r="10" spans="1:12" ht="23.25" x14ac:dyDescent="0.35">
      <c r="A10" s="110" t="s">
        <v>174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152</v>
      </c>
      <c r="E11" s="8" t="s">
        <v>172</v>
      </c>
      <c r="F11" s="6" t="s">
        <v>176</v>
      </c>
      <c r="G11" s="7" t="s">
        <v>154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-8883.66</v>
      </c>
      <c r="I13" s="10">
        <f t="shared" ref="I13:I17" si="0">(C13+F13)+(E13+H13)+D13+G13</f>
        <v>-8883.66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J37</f>
        <v>0</v>
      </c>
      <c r="F14" s="11"/>
      <c r="G14" s="11"/>
      <c r="H14" s="11">
        <f>L37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J40</f>
        <v>0</v>
      </c>
      <c r="F15" s="15">
        <v>10000</v>
      </c>
      <c r="G15" s="15"/>
      <c r="H15" s="15">
        <f>L40</f>
        <v>-5767</v>
      </c>
      <c r="I15" s="10">
        <f t="shared" si="0"/>
        <v>4233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J47</f>
        <v>0</v>
      </c>
      <c r="F16" s="11"/>
      <c r="G16" s="11"/>
      <c r="H16" s="11">
        <f>L47</f>
        <v>-333.12</v>
      </c>
      <c r="I16" s="10">
        <f t="shared" si="0"/>
        <v>-333.12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J51</f>
        <v>0</v>
      </c>
      <c r="F17" s="15">
        <v>5000</v>
      </c>
      <c r="G17" s="15"/>
      <c r="H17" s="15">
        <f>L51</f>
        <v>0</v>
      </c>
      <c r="I17" s="10">
        <f t="shared" si="0"/>
        <v>5000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15000</v>
      </c>
      <c r="H18" s="12">
        <f>SUM(H12:H17)</f>
        <v>-14983.78</v>
      </c>
      <c r="I18" s="19">
        <f>SUM(I12:I17)</f>
        <v>16.220000000000255</v>
      </c>
      <c r="L18" s="12"/>
    </row>
    <row r="19" spans="1:12" x14ac:dyDescent="0.25">
      <c r="L19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228</v>
      </c>
      <c r="C28" s="90"/>
      <c r="D28" s="90"/>
      <c r="E28" s="90"/>
      <c r="F28" s="90"/>
      <c r="G28" s="24"/>
      <c r="H28" s="25"/>
      <c r="I28" s="15"/>
      <c r="J28" s="91">
        <f>SUM(I28,I29,I36)</f>
        <v>0</v>
      </c>
      <c r="K28" s="15">
        <v>-1261.6500000000001</v>
      </c>
      <c r="L28" s="91">
        <f>SUM(K28:K36)</f>
        <v>-8883.66</v>
      </c>
    </row>
    <row r="29" spans="1:12" x14ac:dyDescent="0.25">
      <c r="A29" s="88"/>
      <c r="B29" s="90" t="s">
        <v>227</v>
      </c>
      <c r="C29" s="90"/>
      <c r="D29" s="90"/>
      <c r="E29" s="90"/>
      <c r="F29" s="90"/>
      <c r="G29" s="24"/>
      <c r="H29" s="25"/>
      <c r="I29" s="15"/>
      <c r="J29" s="92"/>
      <c r="K29" s="15">
        <v>-3556.97</v>
      </c>
      <c r="L29" s="92"/>
    </row>
    <row r="30" spans="1:12" x14ac:dyDescent="0.25">
      <c r="A30" s="88"/>
      <c r="B30" s="120" t="s">
        <v>229</v>
      </c>
      <c r="C30" s="121"/>
      <c r="D30" s="121"/>
      <c r="E30" s="121"/>
      <c r="F30" s="122"/>
      <c r="G30" s="24"/>
      <c r="H30" s="25"/>
      <c r="I30" s="15"/>
      <c r="J30" s="92"/>
      <c r="K30" s="15">
        <v>-637.36</v>
      </c>
      <c r="L30" s="92"/>
    </row>
    <row r="31" spans="1:12" x14ac:dyDescent="0.25">
      <c r="A31" s="88"/>
      <c r="B31" s="107" t="s">
        <v>230</v>
      </c>
      <c r="C31" s="108"/>
      <c r="D31" s="108"/>
      <c r="E31" s="108"/>
      <c r="F31" s="109"/>
      <c r="G31" s="24"/>
      <c r="H31" s="25"/>
      <c r="I31" s="15"/>
      <c r="J31" s="92"/>
      <c r="K31" s="15">
        <v>-1264.8</v>
      </c>
      <c r="L31" s="92"/>
    </row>
    <row r="32" spans="1:12" x14ac:dyDescent="0.25">
      <c r="A32" s="88"/>
      <c r="B32" s="78" t="s">
        <v>243</v>
      </c>
      <c r="C32" s="79"/>
      <c r="D32" s="79"/>
      <c r="E32" s="79"/>
      <c r="F32" s="80"/>
      <c r="G32" s="24"/>
      <c r="H32" s="25"/>
      <c r="I32" s="15"/>
      <c r="J32" s="92"/>
      <c r="K32" s="15">
        <v>-225</v>
      </c>
      <c r="L32" s="92"/>
    </row>
    <row r="33" spans="1:12" x14ac:dyDescent="0.25">
      <c r="A33" s="88"/>
      <c r="B33" s="81" t="s">
        <v>285</v>
      </c>
      <c r="C33" s="82"/>
      <c r="D33" s="82"/>
      <c r="E33" s="82"/>
      <c r="F33" s="83"/>
      <c r="G33" s="24"/>
      <c r="H33" s="25"/>
      <c r="I33" s="15"/>
      <c r="J33" s="92"/>
      <c r="K33" s="15">
        <v>-640.75</v>
      </c>
      <c r="L33" s="92"/>
    </row>
    <row r="34" spans="1:12" x14ac:dyDescent="0.25">
      <c r="A34" s="88"/>
      <c r="B34" s="81" t="s">
        <v>288</v>
      </c>
      <c r="C34" s="82"/>
      <c r="D34" s="82"/>
      <c r="E34" s="82"/>
      <c r="F34" s="83"/>
      <c r="G34" s="24"/>
      <c r="H34" s="25"/>
      <c r="I34" s="15"/>
      <c r="J34" s="92"/>
      <c r="K34" s="15">
        <v>-502.6</v>
      </c>
      <c r="L34" s="92"/>
    </row>
    <row r="35" spans="1:12" x14ac:dyDescent="0.25">
      <c r="A35" s="88"/>
      <c r="B35" s="84" t="s">
        <v>321</v>
      </c>
      <c r="C35" s="85"/>
      <c r="D35" s="85"/>
      <c r="E35" s="85"/>
      <c r="F35" s="86"/>
      <c r="G35" s="24"/>
      <c r="H35" s="25"/>
      <c r="I35" s="15"/>
      <c r="J35" s="92"/>
      <c r="K35" s="15">
        <v>-794.53</v>
      </c>
      <c r="L35" s="92"/>
    </row>
    <row r="36" spans="1:12" x14ac:dyDescent="0.25">
      <c r="A36" s="89"/>
      <c r="B36" s="90"/>
      <c r="C36" s="90"/>
      <c r="D36" s="90"/>
      <c r="E36" s="90"/>
      <c r="F36" s="90"/>
      <c r="G36" s="24"/>
      <c r="H36" s="25"/>
      <c r="I36" s="15"/>
      <c r="J36" s="93"/>
      <c r="K36" s="15"/>
      <c r="L36" s="93"/>
    </row>
    <row r="37" spans="1:12" x14ac:dyDescent="0.25">
      <c r="A37" s="104" t="s">
        <v>19</v>
      </c>
      <c r="B37" s="97"/>
      <c r="C37" s="97"/>
      <c r="D37" s="97"/>
      <c r="E37" s="97"/>
      <c r="F37" s="97"/>
      <c r="G37" s="22"/>
      <c r="H37" s="23"/>
      <c r="I37" s="11"/>
      <c r="J37" s="98">
        <f>SUM(I37,I38,I39)</f>
        <v>0</v>
      </c>
      <c r="K37" s="11"/>
      <c r="L37" s="98">
        <f>SUM(K37,K38,K39)</f>
        <v>0</v>
      </c>
    </row>
    <row r="38" spans="1:12" x14ac:dyDescent="0.25">
      <c r="A38" s="105"/>
      <c r="B38" s="97"/>
      <c r="C38" s="97"/>
      <c r="D38" s="97"/>
      <c r="E38" s="97"/>
      <c r="F38" s="97"/>
      <c r="G38" s="22"/>
      <c r="H38" s="23"/>
      <c r="I38" s="11"/>
      <c r="J38" s="99"/>
      <c r="K38" s="11"/>
      <c r="L38" s="99"/>
    </row>
    <row r="39" spans="1:12" x14ac:dyDescent="0.25">
      <c r="A39" s="106"/>
      <c r="B39" s="97"/>
      <c r="C39" s="97"/>
      <c r="D39" s="97"/>
      <c r="E39" s="97"/>
      <c r="F39" s="97"/>
      <c r="G39" s="22"/>
      <c r="H39" s="23"/>
      <c r="I39" s="11"/>
      <c r="J39" s="100"/>
      <c r="K39" s="11"/>
      <c r="L39" s="100"/>
    </row>
    <row r="40" spans="1:12" x14ac:dyDescent="0.25">
      <c r="A40" s="101" t="s">
        <v>20</v>
      </c>
      <c r="B40" s="132" t="s">
        <v>250</v>
      </c>
      <c r="C40" s="132"/>
      <c r="D40" s="132"/>
      <c r="E40" s="132"/>
      <c r="F40" s="132"/>
      <c r="G40" s="25"/>
      <c r="H40" s="25"/>
      <c r="I40" s="15"/>
      <c r="J40" s="91">
        <f>SUM(I40,I41,I46)</f>
        <v>0</v>
      </c>
      <c r="K40" s="15">
        <v>-5520</v>
      </c>
      <c r="L40" s="91">
        <f>SUM(K40:K46)</f>
        <v>-5767</v>
      </c>
    </row>
    <row r="41" spans="1:12" x14ac:dyDescent="0.25">
      <c r="A41" s="102"/>
      <c r="B41" s="90" t="s">
        <v>279</v>
      </c>
      <c r="C41" s="90"/>
      <c r="D41" s="90"/>
      <c r="E41" s="90"/>
      <c r="F41" s="90"/>
      <c r="G41" s="25"/>
      <c r="H41" s="25"/>
      <c r="I41" s="15"/>
      <c r="J41" s="92"/>
      <c r="K41" s="15">
        <v>-247</v>
      </c>
      <c r="L41" s="92"/>
    </row>
    <row r="42" spans="1:12" x14ac:dyDescent="0.25">
      <c r="A42" s="102"/>
      <c r="B42" s="107"/>
      <c r="C42" s="108"/>
      <c r="D42" s="108"/>
      <c r="E42" s="108"/>
      <c r="F42" s="109"/>
      <c r="G42" s="25"/>
      <c r="H42" s="25"/>
      <c r="I42" s="15"/>
      <c r="J42" s="92"/>
      <c r="K42" s="15"/>
      <c r="L42" s="92"/>
    </row>
    <row r="43" spans="1:12" x14ac:dyDescent="0.25">
      <c r="A43" s="102"/>
      <c r="B43" s="107"/>
      <c r="C43" s="108"/>
      <c r="D43" s="108"/>
      <c r="E43" s="108"/>
      <c r="F43" s="109"/>
      <c r="G43" s="25"/>
      <c r="H43" s="25"/>
      <c r="I43" s="15"/>
      <c r="J43" s="92"/>
      <c r="K43" s="15"/>
      <c r="L43" s="92"/>
    </row>
    <row r="44" spans="1:12" x14ac:dyDescent="0.25">
      <c r="A44" s="102"/>
      <c r="B44" s="60"/>
      <c r="C44" s="61"/>
      <c r="D44" s="61"/>
      <c r="E44" s="61"/>
      <c r="F44" s="62"/>
      <c r="G44" s="25"/>
      <c r="H44" s="25"/>
      <c r="I44" s="15"/>
      <c r="J44" s="92"/>
      <c r="K44" s="15"/>
      <c r="L44" s="92"/>
    </row>
    <row r="45" spans="1:12" x14ac:dyDescent="0.25">
      <c r="A45" s="102"/>
      <c r="B45" s="133"/>
      <c r="C45" s="134"/>
      <c r="D45" s="134"/>
      <c r="E45" s="134"/>
      <c r="F45" s="135"/>
      <c r="G45" s="25"/>
      <c r="H45" s="25"/>
      <c r="I45" s="15"/>
      <c r="J45" s="92"/>
      <c r="K45" s="15"/>
      <c r="L45" s="92"/>
    </row>
    <row r="46" spans="1:12" x14ac:dyDescent="0.25">
      <c r="A46" s="103"/>
      <c r="B46" s="90"/>
      <c r="C46" s="90"/>
      <c r="D46" s="90"/>
      <c r="E46" s="90"/>
      <c r="F46" s="90"/>
      <c r="G46" s="25"/>
      <c r="H46" s="25"/>
      <c r="I46" s="15"/>
      <c r="J46" s="92"/>
      <c r="K46" s="15"/>
      <c r="L46" s="92"/>
    </row>
    <row r="47" spans="1:12" x14ac:dyDescent="0.25">
      <c r="A47" s="94" t="s">
        <v>21</v>
      </c>
      <c r="B47" s="97" t="s">
        <v>235</v>
      </c>
      <c r="C47" s="97"/>
      <c r="D47" s="97"/>
      <c r="E47" s="97"/>
      <c r="F47" s="97"/>
      <c r="G47" s="23"/>
      <c r="H47" s="23"/>
      <c r="I47" s="11"/>
      <c r="J47" s="98">
        <f>SUM(I47,I48,I49,)</f>
        <v>0</v>
      </c>
      <c r="K47" s="11">
        <v>-333.12</v>
      </c>
      <c r="L47" s="98">
        <f>SUM(K47:K50)</f>
        <v>-333.12</v>
      </c>
    </row>
    <row r="48" spans="1:12" x14ac:dyDescent="0.25">
      <c r="A48" s="95"/>
      <c r="B48" s="112"/>
      <c r="C48" s="113"/>
      <c r="D48" s="113"/>
      <c r="E48" s="113"/>
      <c r="F48" s="114"/>
      <c r="G48" s="23"/>
      <c r="H48" s="23"/>
      <c r="I48" s="11"/>
      <c r="J48" s="99"/>
      <c r="K48" s="11"/>
      <c r="L48" s="99"/>
    </row>
    <row r="49" spans="1:12" x14ac:dyDescent="0.25">
      <c r="A49" s="95"/>
      <c r="B49" s="97"/>
      <c r="C49" s="97"/>
      <c r="D49" s="97"/>
      <c r="E49" s="97"/>
      <c r="F49" s="97"/>
      <c r="G49" s="23"/>
      <c r="H49" s="23"/>
      <c r="I49" s="11"/>
      <c r="J49" s="99"/>
      <c r="K49" s="11"/>
      <c r="L49" s="99"/>
    </row>
    <row r="50" spans="1:12" x14ac:dyDescent="0.25">
      <c r="A50" s="96"/>
      <c r="B50" s="97"/>
      <c r="C50" s="97"/>
      <c r="D50" s="97"/>
      <c r="E50" s="97"/>
      <c r="F50" s="97"/>
      <c r="G50" s="23"/>
      <c r="H50" s="23"/>
      <c r="I50" s="11"/>
      <c r="J50" s="100"/>
      <c r="K50" s="11"/>
      <c r="L50" s="100"/>
    </row>
    <row r="51" spans="1:12" x14ac:dyDescent="0.25">
      <c r="A51" s="87" t="s">
        <v>22</v>
      </c>
      <c r="B51" s="90"/>
      <c r="C51" s="90"/>
      <c r="D51" s="90"/>
      <c r="E51" s="90"/>
      <c r="F51" s="90"/>
      <c r="G51" s="25"/>
      <c r="H51" s="25"/>
      <c r="I51" s="15"/>
      <c r="J51" s="91">
        <f>SUM(I51,I52,I53)</f>
        <v>0</v>
      </c>
      <c r="K51" s="15"/>
      <c r="L51" s="91">
        <f t="shared" ref="L51" si="1">SUM(K51:K53)</f>
        <v>0</v>
      </c>
    </row>
    <row r="52" spans="1:12" x14ac:dyDescent="0.25">
      <c r="A52" s="88"/>
      <c r="B52" s="90"/>
      <c r="C52" s="90"/>
      <c r="D52" s="90"/>
      <c r="E52" s="90"/>
      <c r="F52" s="90"/>
      <c r="G52" s="25"/>
      <c r="H52" s="25"/>
      <c r="I52" s="15"/>
      <c r="J52" s="92"/>
      <c r="K52" s="15"/>
      <c r="L52" s="92"/>
    </row>
    <row r="53" spans="1:12" x14ac:dyDescent="0.25">
      <c r="A53" s="89"/>
      <c r="B53" s="90"/>
      <c r="C53" s="90"/>
      <c r="D53" s="90"/>
      <c r="E53" s="90"/>
      <c r="F53" s="90"/>
      <c r="G53" s="25"/>
      <c r="H53" s="25"/>
      <c r="I53" s="15"/>
      <c r="J53" s="93"/>
      <c r="K53" s="15"/>
      <c r="L53" s="93"/>
    </row>
  </sheetData>
  <mergeCells count="50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6"/>
    <mergeCell ref="B28:F28"/>
    <mergeCell ref="J28:J36"/>
    <mergeCell ref="L28:L36"/>
    <mergeCell ref="B29:F29"/>
    <mergeCell ref="B36:F36"/>
    <mergeCell ref="B30:F30"/>
    <mergeCell ref="B31:F31"/>
    <mergeCell ref="A37:A39"/>
    <mergeCell ref="B37:F37"/>
    <mergeCell ref="J37:J39"/>
    <mergeCell ref="L37:L39"/>
    <mergeCell ref="B38:F38"/>
    <mergeCell ref="B39:F39"/>
    <mergeCell ref="A40:A46"/>
    <mergeCell ref="B40:F40"/>
    <mergeCell ref="J40:J46"/>
    <mergeCell ref="L40:L46"/>
    <mergeCell ref="B41:F41"/>
    <mergeCell ref="B46:F46"/>
    <mergeCell ref="B42:F42"/>
    <mergeCell ref="B45:F45"/>
    <mergeCell ref="B43:F43"/>
    <mergeCell ref="A47:A50"/>
    <mergeCell ref="B47:F47"/>
    <mergeCell ref="J47:J50"/>
    <mergeCell ref="L47:L50"/>
    <mergeCell ref="B49:F49"/>
    <mergeCell ref="B50:F50"/>
    <mergeCell ref="B48:F48"/>
    <mergeCell ref="A51:A53"/>
    <mergeCell ref="B51:F51"/>
    <mergeCell ref="J51:J53"/>
    <mergeCell ref="L51:L53"/>
    <mergeCell ref="B52:F52"/>
    <mergeCell ref="B53:F53"/>
  </mergeCells>
  <conditionalFormatting sqref="C12:C17 H12:H17 I25:I53 K25:K53 F12:F17">
    <cfRule type="cellIs" dxfId="224" priority="14" operator="lessThan">
      <formula>0</formula>
    </cfRule>
    <cfRule type="cellIs" dxfId="223" priority="15" operator="greaterThan">
      <formula>0</formula>
    </cfRule>
    <cfRule type="cellIs" dxfId="222" priority="16" operator="lessThan">
      <formula>0</formula>
    </cfRule>
  </conditionalFormatting>
  <conditionalFormatting sqref="D12:D17">
    <cfRule type="cellIs" dxfId="221" priority="11" operator="lessThan">
      <formula>0</formula>
    </cfRule>
    <cfRule type="cellIs" dxfId="220" priority="12" operator="greaterThan">
      <formula>0</formula>
    </cfRule>
    <cfRule type="cellIs" dxfId="219" priority="13" operator="lessThan">
      <formula>0</formula>
    </cfRule>
  </conditionalFormatting>
  <conditionalFormatting sqref="G12:G17">
    <cfRule type="cellIs" dxfId="218" priority="8" operator="lessThan">
      <formula>0</formula>
    </cfRule>
    <cfRule type="cellIs" dxfId="217" priority="9" operator="greaterThan">
      <formula>0</formula>
    </cfRule>
    <cfRule type="cellIs" dxfId="216" priority="10" operator="lessThan">
      <formula>0</formula>
    </cfRule>
  </conditionalFormatting>
  <conditionalFormatting sqref="I12:I17">
    <cfRule type="cellIs" dxfId="215" priority="6" operator="lessThan">
      <formula>0</formula>
    </cfRule>
    <cfRule type="cellIs" dxfId="214" priority="7" operator="greaterThan">
      <formula>0</formula>
    </cfRule>
  </conditionalFormatting>
  <conditionalFormatting sqref="J12:J17">
    <cfRule type="containsText" dxfId="213" priority="4" operator="containsText" text="OK">
      <formula>NOT(ISERROR(SEARCH("OK",J12)))</formula>
    </cfRule>
    <cfRule type="containsText" dxfId="212" priority="5" operator="containsText" text="ALERTA">
      <formula>NOT(ISERROR(SEARCH("ALERTA",J12)))</formula>
    </cfRule>
  </conditionalFormatting>
  <conditionalFormatting sqref="E12:E17">
    <cfRule type="cellIs" dxfId="211" priority="1" operator="lessThan">
      <formula>0</formula>
    </cfRule>
    <cfRule type="cellIs" dxfId="210" priority="2" operator="greaterThan">
      <formula>0</formula>
    </cfRule>
    <cfRule type="cellIs" dxfId="209" priority="3" operator="lessThan">
      <formula>0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pageSetup paperSize="9" scale="56" orientation="landscape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workbookViewId="0">
      <selection activeCell="O16" sqref="O16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166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167</v>
      </c>
      <c r="C6" s="116"/>
      <c r="D6" s="116"/>
      <c r="E6" s="116"/>
      <c r="F6" s="116"/>
    </row>
    <row r="7" spans="1:12" x14ac:dyDescent="0.25">
      <c r="A7" s="3" t="s">
        <v>3</v>
      </c>
      <c r="B7" s="117"/>
      <c r="C7" s="117"/>
      <c r="D7" s="117"/>
      <c r="E7" s="117"/>
      <c r="F7" s="117"/>
    </row>
    <row r="8" spans="1:12" x14ac:dyDescent="0.25">
      <c r="A8" s="3" t="s">
        <v>4</v>
      </c>
      <c r="B8" s="118"/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>
        <v>1983.63</v>
      </c>
      <c r="G13" s="15"/>
      <c r="H13" s="15">
        <f>L28</f>
        <v>-1983.63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/>
      <c r="G16" s="11"/>
      <c r="H16" s="11">
        <f>L37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1983.63</v>
      </c>
      <c r="H18" s="12">
        <f>SUM(H12:H17)</f>
        <v>-1983.63</v>
      </c>
      <c r="I18" s="19">
        <f>SUM(I12:I17)</f>
        <v>0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326</v>
      </c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>
        <v>-1983.63</v>
      </c>
      <c r="L28" s="91">
        <f>SUM(K28:K30)</f>
        <v>-1983.63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/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/>
      <c r="L37" s="98">
        <f>SUM(K37:K39)</f>
        <v>0</v>
      </c>
    </row>
    <row r="38" spans="1:12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2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208" priority="11" operator="lessThan">
      <formula>0</formula>
    </cfRule>
    <cfRule type="cellIs" dxfId="207" priority="12" operator="greaterThan">
      <formula>0</formula>
    </cfRule>
    <cfRule type="cellIs" dxfId="206" priority="13" operator="lessThan">
      <formula>0</formula>
    </cfRule>
  </conditionalFormatting>
  <conditionalFormatting sqref="D12:D17">
    <cfRule type="cellIs" dxfId="205" priority="8" operator="lessThan">
      <formula>0</formula>
    </cfRule>
    <cfRule type="cellIs" dxfId="204" priority="9" operator="greaterThan">
      <formula>0</formula>
    </cfRule>
    <cfRule type="cellIs" dxfId="203" priority="10" operator="lessThan">
      <formula>0</formula>
    </cfRule>
  </conditionalFormatting>
  <conditionalFormatting sqref="G12:G17">
    <cfRule type="cellIs" dxfId="202" priority="5" operator="lessThan">
      <formula>0</formula>
    </cfRule>
    <cfRule type="cellIs" dxfId="201" priority="6" operator="greaterThan">
      <formula>0</formula>
    </cfRule>
    <cfRule type="cellIs" dxfId="200" priority="7" operator="lessThan">
      <formula>0</formula>
    </cfRule>
  </conditionalFormatting>
  <conditionalFormatting sqref="I12:I17">
    <cfRule type="cellIs" dxfId="199" priority="3" operator="lessThan">
      <formula>0</formula>
    </cfRule>
    <cfRule type="cellIs" dxfId="198" priority="4" operator="greaterThan">
      <formula>0</formula>
    </cfRule>
  </conditionalFormatting>
  <conditionalFormatting sqref="J12:J17">
    <cfRule type="containsText" dxfId="197" priority="1" operator="containsText" text="OK">
      <formula>NOT(ISERROR(SEARCH("OK",J12)))</formula>
    </cfRule>
    <cfRule type="containsText" dxfId="196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9" workbookViewId="0">
      <selection activeCell="B34" sqref="B34:F34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35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36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105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104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-4524.76</v>
      </c>
      <c r="I14" s="10">
        <f t="shared" si="0"/>
        <v>-4524.76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2500</v>
      </c>
      <c r="G15" s="15"/>
      <c r="H15" s="15">
        <f>L37</f>
        <v>-1300</v>
      </c>
      <c r="I15" s="10">
        <f t="shared" si="0"/>
        <v>1200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3750</v>
      </c>
      <c r="G16" s="11"/>
      <c r="H16" s="11">
        <f>L44</f>
        <v>0</v>
      </c>
      <c r="I16" s="10">
        <f t="shared" si="0"/>
        <v>3750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J48</f>
        <v>0</v>
      </c>
      <c r="F17" s="15"/>
      <c r="G17" s="15"/>
      <c r="H17" s="15">
        <f>L48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SUM(C14:C17)</f>
        <v>0</v>
      </c>
      <c r="E18" s="12">
        <f>SUM(E12:E17)</f>
        <v>0</v>
      </c>
      <c r="F18" s="12">
        <f>SUM(F14:F17)</f>
        <v>6250</v>
      </c>
      <c r="H18" s="12">
        <f>SUM(H12:H17)</f>
        <v>-5824.76</v>
      </c>
      <c r="I18" s="19">
        <f>SUM(I12:I17)</f>
        <v>425.23999999999978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210</v>
      </c>
      <c r="C31" s="97"/>
      <c r="D31" s="97"/>
      <c r="E31" s="97"/>
      <c r="F31" s="97"/>
      <c r="G31" s="22"/>
      <c r="H31" s="23"/>
      <c r="I31" s="11"/>
      <c r="J31" s="98">
        <f>SUM(I31:I36)</f>
        <v>0</v>
      </c>
      <c r="K31" s="11">
        <v>-660.3</v>
      </c>
      <c r="L31" s="98">
        <f>SUM(K31:K36)</f>
        <v>-4524.76</v>
      </c>
    </row>
    <row r="32" spans="1:12" x14ac:dyDescent="0.25">
      <c r="A32" s="105"/>
      <c r="B32" s="112" t="s">
        <v>260</v>
      </c>
      <c r="C32" s="113"/>
      <c r="D32" s="113"/>
      <c r="E32" s="113"/>
      <c r="F32" s="114"/>
      <c r="G32" s="22"/>
      <c r="H32" s="23"/>
      <c r="I32" s="11"/>
      <c r="J32" s="99"/>
      <c r="K32" s="11">
        <v>-723.57</v>
      </c>
      <c r="L32" s="99"/>
    </row>
    <row r="33" spans="1:12" x14ac:dyDescent="0.25">
      <c r="A33" s="105"/>
      <c r="B33" s="112" t="s">
        <v>261</v>
      </c>
      <c r="C33" s="113"/>
      <c r="D33" s="113"/>
      <c r="E33" s="113"/>
      <c r="F33" s="114"/>
      <c r="G33" s="22"/>
      <c r="H33" s="23"/>
      <c r="I33" s="11"/>
      <c r="J33" s="99"/>
      <c r="K33" s="11">
        <v>-940.71</v>
      </c>
      <c r="L33" s="99"/>
    </row>
    <row r="34" spans="1:12" x14ac:dyDescent="0.25">
      <c r="A34" s="105"/>
      <c r="B34" s="112" t="s">
        <v>262</v>
      </c>
      <c r="C34" s="113"/>
      <c r="D34" s="113"/>
      <c r="E34" s="113"/>
      <c r="F34" s="114"/>
      <c r="G34" s="22"/>
      <c r="H34" s="23"/>
      <c r="I34" s="11"/>
      <c r="J34" s="99"/>
      <c r="K34" s="11">
        <v>-796.57</v>
      </c>
      <c r="L34" s="99"/>
    </row>
    <row r="35" spans="1:12" x14ac:dyDescent="0.25">
      <c r="A35" s="105"/>
      <c r="B35" s="97" t="s">
        <v>262</v>
      </c>
      <c r="C35" s="97"/>
      <c r="D35" s="97"/>
      <c r="E35" s="97"/>
      <c r="F35" s="97"/>
      <c r="G35" s="22"/>
      <c r="H35" s="23"/>
      <c r="I35" s="11"/>
      <c r="J35" s="99"/>
      <c r="K35" s="11">
        <v>-1403.61</v>
      </c>
      <c r="L35" s="99"/>
    </row>
    <row r="36" spans="1:12" x14ac:dyDescent="0.25">
      <c r="A36" s="106"/>
      <c r="B36" s="97"/>
      <c r="C36" s="97"/>
      <c r="D36" s="97"/>
      <c r="E36" s="97"/>
      <c r="F36" s="97"/>
      <c r="G36" s="22"/>
      <c r="H36" s="23"/>
      <c r="I36" s="11"/>
      <c r="J36" s="100"/>
      <c r="K36" s="11"/>
      <c r="L36" s="100"/>
    </row>
    <row r="37" spans="1:12" x14ac:dyDescent="0.25">
      <c r="A37" s="101" t="s">
        <v>20</v>
      </c>
      <c r="B37" s="90" t="s">
        <v>205</v>
      </c>
      <c r="C37" s="90"/>
      <c r="D37" s="90"/>
      <c r="E37" s="90"/>
      <c r="F37" s="90"/>
      <c r="G37" s="25"/>
      <c r="H37" s="25"/>
      <c r="I37" s="15"/>
      <c r="J37" s="91">
        <f>SUM(I37:I43)</f>
        <v>0</v>
      </c>
      <c r="K37" s="15">
        <v>-900</v>
      </c>
      <c r="L37" s="91">
        <f>SUM(K37:K43)</f>
        <v>-1300</v>
      </c>
    </row>
    <row r="38" spans="1:12" x14ac:dyDescent="0.25">
      <c r="A38" s="102"/>
      <c r="B38" s="90" t="s">
        <v>265</v>
      </c>
      <c r="C38" s="90"/>
      <c r="D38" s="90"/>
      <c r="E38" s="90"/>
      <c r="F38" s="90"/>
      <c r="G38" s="25"/>
      <c r="H38" s="25"/>
      <c r="I38" s="15"/>
      <c r="J38" s="92"/>
      <c r="K38" s="15">
        <v>-400</v>
      </c>
      <c r="L38" s="92"/>
    </row>
    <row r="39" spans="1:12" x14ac:dyDescent="0.25">
      <c r="A39" s="102"/>
      <c r="B39" s="90"/>
      <c r="C39" s="90"/>
      <c r="D39" s="90"/>
      <c r="E39" s="90"/>
      <c r="F39" s="90"/>
      <c r="G39" s="25"/>
      <c r="H39" s="25"/>
      <c r="I39" s="15"/>
      <c r="J39" s="92"/>
      <c r="K39" s="15"/>
      <c r="L39" s="92"/>
    </row>
    <row r="40" spans="1:12" x14ac:dyDescent="0.25">
      <c r="A40" s="102"/>
      <c r="B40" s="107"/>
      <c r="C40" s="108"/>
      <c r="D40" s="108"/>
      <c r="E40" s="108"/>
      <c r="F40" s="109"/>
      <c r="G40" s="25"/>
      <c r="H40" s="25"/>
      <c r="I40" s="15"/>
      <c r="J40" s="92"/>
      <c r="K40" s="15"/>
      <c r="L40" s="92"/>
    </row>
    <row r="41" spans="1:12" x14ac:dyDescent="0.25">
      <c r="A41" s="102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102"/>
      <c r="B42" s="107"/>
      <c r="C42" s="108"/>
      <c r="D42" s="108"/>
      <c r="E42" s="108"/>
      <c r="F42" s="109"/>
      <c r="G42" s="25"/>
      <c r="H42" s="25"/>
      <c r="I42" s="15"/>
      <c r="J42" s="92"/>
      <c r="K42" s="15"/>
      <c r="L42" s="92"/>
    </row>
    <row r="43" spans="1:12" x14ac:dyDescent="0.25">
      <c r="A43" s="103"/>
      <c r="B43" s="90"/>
      <c r="C43" s="90"/>
      <c r="D43" s="90"/>
      <c r="E43" s="90"/>
      <c r="F43" s="90"/>
      <c r="G43" s="25"/>
      <c r="H43" s="25"/>
      <c r="I43" s="15"/>
      <c r="J43" s="92"/>
      <c r="K43" s="15"/>
      <c r="L43" s="92"/>
    </row>
    <row r="44" spans="1:12" x14ac:dyDescent="0.25">
      <c r="A44" s="94" t="s">
        <v>21</v>
      </c>
      <c r="B44" s="97"/>
      <c r="C44" s="97"/>
      <c r="D44" s="97"/>
      <c r="E44" s="97"/>
      <c r="F44" s="97"/>
      <c r="G44" s="23"/>
      <c r="H44" s="23"/>
      <c r="I44" s="11"/>
      <c r="J44" s="98">
        <f>SUM(I44:I47)</f>
        <v>0</v>
      </c>
      <c r="K44" s="11"/>
      <c r="L44" s="98">
        <f>SUM(K44:K47)</f>
        <v>0</v>
      </c>
    </row>
    <row r="45" spans="1:12" x14ac:dyDescent="0.25">
      <c r="A45" s="95"/>
      <c r="B45" s="97"/>
      <c r="C45" s="97"/>
      <c r="D45" s="97"/>
      <c r="E45" s="97"/>
      <c r="F45" s="97"/>
      <c r="G45" s="23"/>
      <c r="H45" s="23"/>
      <c r="I45" s="11"/>
      <c r="J45" s="99"/>
      <c r="K45" s="11"/>
      <c r="L45" s="99"/>
    </row>
    <row r="46" spans="1:12" x14ac:dyDescent="0.25">
      <c r="A46" s="95"/>
      <c r="B46" s="112"/>
      <c r="C46" s="113"/>
      <c r="D46" s="113"/>
      <c r="E46" s="113"/>
      <c r="F46" s="114"/>
      <c r="G46" s="23"/>
      <c r="H46" s="23"/>
      <c r="I46" s="11"/>
      <c r="J46" s="99"/>
      <c r="K46" s="11"/>
      <c r="L46" s="99"/>
    </row>
    <row r="47" spans="1:12" x14ac:dyDescent="0.25">
      <c r="A47" s="96"/>
      <c r="B47" s="97"/>
      <c r="C47" s="97"/>
      <c r="D47" s="97"/>
      <c r="E47" s="97"/>
      <c r="F47" s="97"/>
      <c r="G47" s="23"/>
      <c r="H47" s="23"/>
      <c r="I47" s="11"/>
      <c r="J47" s="100"/>
      <c r="K47" s="11"/>
      <c r="L47" s="100"/>
    </row>
    <row r="48" spans="1:12" x14ac:dyDescent="0.25">
      <c r="A48" s="87" t="s">
        <v>22</v>
      </c>
      <c r="B48" s="90"/>
      <c r="C48" s="90"/>
      <c r="D48" s="90"/>
      <c r="E48" s="90"/>
      <c r="F48" s="90"/>
      <c r="G48" s="25"/>
      <c r="H48" s="25"/>
      <c r="I48" s="15"/>
      <c r="J48" s="91">
        <f t="shared" ref="J48:L48" si="1">SUM(I48:I50)</f>
        <v>0</v>
      </c>
      <c r="K48" s="15"/>
      <c r="L48" s="91">
        <f t="shared" si="1"/>
        <v>0</v>
      </c>
    </row>
    <row r="49" spans="1:12" x14ac:dyDescent="0.25">
      <c r="A49" s="88"/>
      <c r="B49" s="90"/>
      <c r="C49" s="90"/>
      <c r="D49" s="90"/>
      <c r="E49" s="90"/>
      <c r="F49" s="90"/>
      <c r="G49" s="25"/>
      <c r="H49" s="25"/>
      <c r="I49" s="15"/>
      <c r="J49" s="92"/>
      <c r="K49" s="15"/>
      <c r="L49" s="92"/>
    </row>
    <row r="50" spans="1:12" x14ac:dyDescent="0.25">
      <c r="A50" s="89"/>
      <c r="B50" s="90"/>
      <c r="C50" s="90"/>
      <c r="D50" s="90"/>
      <c r="E50" s="90"/>
      <c r="F50" s="90"/>
      <c r="G50" s="25"/>
      <c r="H50" s="25"/>
      <c r="I50" s="15"/>
      <c r="J50" s="93"/>
      <c r="K50" s="15"/>
      <c r="L50" s="93"/>
    </row>
  </sheetData>
  <mergeCells count="52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6"/>
    <mergeCell ref="B31:F31"/>
    <mergeCell ref="J31:J36"/>
    <mergeCell ref="L31:L36"/>
    <mergeCell ref="B35:F35"/>
    <mergeCell ref="B36:F36"/>
    <mergeCell ref="B32:F32"/>
    <mergeCell ref="B33:F33"/>
    <mergeCell ref="B34:F34"/>
    <mergeCell ref="A37:A43"/>
    <mergeCell ref="B37:F37"/>
    <mergeCell ref="J37:J43"/>
    <mergeCell ref="L37:L43"/>
    <mergeCell ref="B38:F38"/>
    <mergeCell ref="B43:F43"/>
    <mergeCell ref="B39:F39"/>
    <mergeCell ref="B41:F41"/>
    <mergeCell ref="B42:F42"/>
    <mergeCell ref="B40:F40"/>
    <mergeCell ref="A44:A47"/>
    <mergeCell ref="B44:F44"/>
    <mergeCell ref="J44:J47"/>
    <mergeCell ref="L44:L47"/>
    <mergeCell ref="B45:F45"/>
    <mergeCell ref="B47:F47"/>
    <mergeCell ref="B46:F46"/>
    <mergeCell ref="A48:A50"/>
    <mergeCell ref="B48:F48"/>
    <mergeCell ref="J48:J50"/>
    <mergeCell ref="L48:L50"/>
    <mergeCell ref="B49:F49"/>
    <mergeCell ref="B50:F50"/>
  </mergeCells>
  <conditionalFormatting sqref="C12:C17 E12:F17 H12:H17 I25:I50 K25:K50">
    <cfRule type="cellIs" dxfId="435" priority="11" operator="lessThan">
      <formula>0</formula>
    </cfRule>
    <cfRule type="cellIs" dxfId="434" priority="12" operator="greaterThan">
      <formula>0</formula>
    </cfRule>
    <cfRule type="cellIs" dxfId="433" priority="13" operator="lessThan">
      <formula>0</formula>
    </cfRule>
  </conditionalFormatting>
  <conditionalFormatting sqref="D12:D17">
    <cfRule type="cellIs" dxfId="432" priority="8" operator="lessThan">
      <formula>0</formula>
    </cfRule>
    <cfRule type="cellIs" dxfId="431" priority="9" operator="greaterThan">
      <formula>0</formula>
    </cfRule>
    <cfRule type="cellIs" dxfId="430" priority="10" operator="lessThan">
      <formula>0</formula>
    </cfRule>
  </conditionalFormatting>
  <conditionalFormatting sqref="G12:G17">
    <cfRule type="cellIs" dxfId="429" priority="5" operator="lessThan">
      <formula>0</formula>
    </cfRule>
    <cfRule type="cellIs" dxfId="428" priority="6" operator="greaterThan">
      <formula>0</formula>
    </cfRule>
    <cfRule type="cellIs" dxfId="427" priority="7" operator="lessThan">
      <formula>0</formula>
    </cfRule>
  </conditionalFormatting>
  <conditionalFormatting sqref="I12:I17">
    <cfRule type="cellIs" dxfId="426" priority="3" operator="lessThan">
      <formula>0</formula>
    </cfRule>
    <cfRule type="cellIs" dxfId="425" priority="4" operator="greaterThan">
      <formula>0</formula>
    </cfRule>
  </conditionalFormatting>
  <conditionalFormatting sqref="J12:J17">
    <cfRule type="containsText" dxfId="424" priority="1" operator="containsText" text="OK">
      <formula>NOT(ISERROR(SEARCH("OK",J12)))</formula>
    </cfRule>
    <cfRule type="containsText" dxfId="423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workbookViewId="0">
      <selection activeCell="M22" sqref="M22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185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53</v>
      </c>
      <c r="C6" s="116"/>
      <c r="D6" s="116"/>
      <c r="E6" s="116"/>
      <c r="F6" s="116"/>
    </row>
    <row r="7" spans="1:12" x14ac:dyDescent="0.25">
      <c r="A7" s="3" t="s">
        <v>3</v>
      </c>
      <c r="B7" s="117">
        <v>4888086867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123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17</v>
      </c>
      <c r="B12" s="10"/>
      <c r="C12" s="11"/>
      <c r="D12" s="11"/>
      <c r="E12" s="11"/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>
        <v>2050</v>
      </c>
      <c r="G15" s="15"/>
      <c r="H15" s="15"/>
      <c r="I15" s="10">
        <f t="shared" si="0"/>
        <v>2050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>
        <v>2050</v>
      </c>
      <c r="G16" s="11"/>
      <c r="H16" s="11">
        <f>L37</f>
        <v>-4974.09</v>
      </c>
      <c r="I16" s="10">
        <f t="shared" si="0"/>
        <v>-2924.09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>
        <v>4650</v>
      </c>
      <c r="G17" s="15"/>
      <c r="H17" s="15"/>
      <c r="I17" s="10">
        <f t="shared" si="0"/>
        <v>4650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8750</v>
      </c>
      <c r="H18" s="12">
        <f>SUM(H12:H17)</f>
        <v>-4974.09</v>
      </c>
      <c r="I18" s="19">
        <f>SUM(I12:I17)</f>
        <v>3775.91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203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 t="s">
        <v>302</v>
      </c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>
        <v>-55.52</v>
      </c>
      <c r="L37" s="98">
        <f>SUM(K37:K39)</f>
        <v>-4974.09</v>
      </c>
    </row>
    <row r="38" spans="1:12" x14ac:dyDescent="0.25">
      <c r="A38" s="95"/>
      <c r="B38" s="97" t="s">
        <v>352</v>
      </c>
      <c r="C38" s="97"/>
      <c r="D38" s="97"/>
      <c r="E38" s="97"/>
      <c r="F38" s="97"/>
      <c r="G38" s="23"/>
      <c r="H38" s="23"/>
      <c r="I38" s="11"/>
      <c r="J38" s="99"/>
      <c r="K38" s="11">
        <v>-1421.65</v>
      </c>
      <c r="L38" s="99"/>
    </row>
    <row r="39" spans="1:12" x14ac:dyDescent="0.25">
      <c r="A39" s="96"/>
      <c r="B39" s="97" t="s">
        <v>352</v>
      </c>
      <c r="C39" s="97"/>
      <c r="D39" s="97"/>
      <c r="E39" s="97"/>
      <c r="F39" s="97"/>
      <c r="G39" s="23"/>
      <c r="H39" s="23"/>
      <c r="I39" s="11"/>
      <c r="J39" s="100"/>
      <c r="K39" s="11">
        <v>-3496.92</v>
      </c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195" priority="11" operator="lessThan">
      <formula>0</formula>
    </cfRule>
    <cfRule type="cellIs" dxfId="194" priority="12" operator="greaterThan">
      <formula>0</formula>
    </cfRule>
    <cfRule type="cellIs" dxfId="193" priority="13" operator="lessThan">
      <formula>0</formula>
    </cfRule>
  </conditionalFormatting>
  <conditionalFormatting sqref="D12:D17">
    <cfRule type="cellIs" dxfId="192" priority="8" operator="lessThan">
      <formula>0</formula>
    </cfRule>
    <cfRule type="cellIs" dxfId="191" priority="9" operator="greaterThan">
      <formula>0</formula>
    </cfRule>
    <cfRule type="cellIs" dxfId="190" priority="10" operator="lessThan">
      <formula>0</formula>
    </cfRule>
  </conditionalFormatting>
  <conditionalFormatting sqref="G12:G17">
    <cfRule type="cellIs" dxfId="189" priority="5" operator="lessThan">
      <formula>0</formula>
    </cfRule>
    <cfRule type="cellIs" dxfId="188" priority="6" operator="greaterThan">
      <formula>0</formula>
    </cfRule>
    <cfRule type="cellIs" dxfId="187" priority="7" operator="lessThan">
      <formula>0</formula>
    </cfRule>
  </conditionalFormatting>
  <conditionalFormatting sqref="I12:I17">
    <cfRule type="cellIs" dxfId="186" priority="3" operator="lessThan">
      <formula>0</formula>
    </cfRule>
    <cfRule type="cellIs" dxfId="185" priority="4" operator="greaterThan">
      <formula>0</formula>
    </cfRule>
  </conditionalFormatting>
  <conditionalFormatting sqref="J12:J17">
    <cfRule type="containsText" dxfId="184" priority="1" operator="containsText" text="OK">
      <formula>NOT(ISERROR(SEARCH("OK",J12)))</formula>
    </cfRule>
    <cfRule type="containsText" dxfId="183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23" sqref="A23:L23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54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55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125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124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>
        <v>1250</v>
      </c>
      <c r="G15" s="15"/>
      <c r="H15" s="15">
        <f>L34</f>
        <v>0</v>
      </c>
      <c r="I15" s="10">
        <f t="shared" si="0"/>
        <v>1250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/>
      <c r="G16" s="11"/>
      <c r="H16" s="11">
        <f>L37</f>
        <v>-4250</v>
      </c>
      <c r="I16" s="10">
        <f t="shared" si="0"/>
        <v>-4250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>
        <v>4000</v>
      </c>
      <c r="G17" s="15"/>
      <c r="H17" s="15">
        <f>L40</f>
        <v>0</v>
      </c>
      <c r="I17" s="10">
        <f t="shared" si="0"/>
        <v>4000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5250</v>
      </c>
      <c r="H18" s="12">
        <f>SUM(H12:H17)</f>
        <v>-4250</v>
      </c>
      <c r="I18" s="19">
        <f>SUM(I12:I17)</f>
        <v>1000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 t="s">
        <v>351</v>
      </c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>
        <v>-4250</v>
      </c>
      <c r="L37" s="98">
        <f>SUM(K37:K39)</f>
        <v>-4250</v>
      </c>
    </row>
    <row r="38" spans="1:12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2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182" priority="11" operator="lessThan">
      <formula>0</formula>
    </cfRule>
    <cfRule type="cellIs" dxfId="181" priority="12" operator="greaterThan">
      <formula>0</formula>
    </cfRule>
    <cfRule type="cellIs" dxfId="180" priority="13" operator="lessThan">
      <formula>0</formula>
    </cfRule>
  </conditionalFormatting>
  <conditionalFormatting sqref="D12:D17">
    <cfRule type="cellIs" dxfId="179" priority="8" operator="lessThan">
      <formula>0</formula>
    </cfRule>
    <cfRule type="cellIs" dxfId="178" priority="9" operator="greaterThan">
      <formula>0</formula>
    </cfRule>
    <cfRule type="cellIs" dxfId="177" priority="10" operator="lessThan">
      <formula>0</formula>
    </cfRule>
  </conditionalFormatting>
  <conditionalFormatting sqref="G12:G17">
    <cfRule type="cellIs" dxfId="176" priority="5" operator="lessThan">
      <formula>0</formula>
    </cfRule>
    <cfRule type="cellIs" dxfId="175" priority="6" operator="greaterThan">
      <formula>0</formula>
    </cfRule>
    <cfRule type="cellIs" dxfId="174" priority="7" operator="lessThan">
      <formula>0</formula>
    </cfRule>
  </conditionalFormatting>
  <conditionalFormatting sqref="I12:I17">
    <cfRule type="cellIs" dxfId="173" priority="3" operator="lessThan">
      <formula>0</formula>
    </cfRule>
    <cfRule type="cellIs" dxfId="172" priority="4" operator="greaterThan">
      <formula>0</formula>
    </cfRule>
  </conditionalFormatting>
  <conditionalFormatting sqref="J12:J17">
    <cfRule type="containsText" dxfId="171" priority="1" operator="containsText" text="OK">
      <formula>NOT(ISERROR(SEARCH("OK",J12)))</formula>
    </cfRule>
    <cfRule type="containsText" dxfId="170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7" workbookViewId="0">
      <selection activeCell="Q17" sqref="Q17"/>
    </sheetView>
  </sheetViews>
  <sheetFormatPr defaultRowHeight="15" x14ac:dyDescent="0.25"/>
  <cols>
    <col min="1" max="1" width="51.1406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3" width="9.140625" style="1"/>
    <col min="14" max="14" width="10.5703125" style="1" bestFit="1" customWidth="1"/>
    <col min="15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39" t="s">
        <v>56</v>
      </c>
      <c r="C5" s="140"/>
      <c r="D5" s="140"/>
      <c r="E5" s="140"/>
      <c r="F5" s="141"/>
    </row>
    <row r="6" spans="1:12" x14ac:dyDescent="0.25">
      <c r="A6" s="3" t="s">
        <v>2</v>
      </c>
      <c r="B6" s="139" t="s">
        <v>57</v>
      </c>
      <c r="C6" s="140"/>
      <c r="D6" s="140"/>
      <c r="E6" s="140"/>
      <c r="F6" s="141"/>
    </row>
    <row r="7" spans="1:12" x14ac:dyDescent="0.25">
      <c r="A7" s="3" t="s">
        <v>3</v>
      </c>
      <c r="B7" s="129" t="s">
        <v>127</v>
      </c>
      <c r="C7" s="130"/>
      <c r="D7" s="130"/>
      <c r="E7" s="130"/>
      <c r="F7" s="131"/>
    </row>
    <row r="8" spans="1:12" x14ac:dyDescent="0.25">
      <c r="A8" s="3" t="s">
        <v>4</v>
      </c>
      <c r="B8" s="118" t="s">
        <v>126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ht="42" customHeight="1" x14ac:dyDescent="0.25">
      <c r="A12" s="9" t="s">
        <v>203</v>
      </c>
      <c r="B12" s="10"/>
      <c r="C12" s="11"/>
      <c r="D12" s="11"/>
      <c r="E12" s="11">
        <f>J24</f>
        <v>0</v>
      </c>
      <c r="F12" s="11"/>
      <c r="G12" s="11"/>
      <c r="H12" s="11">
        <f>L24</f>
        <v>0</v>
      </c>
      <c r="I12" s="10">
        <f t="shared" ref="I12:I17" si="0"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J27</f>
        <v>0</v>
      </c>
      <c r="F13" s="15">
        <v>300</v>
      </c>
      <c r="G13" s="15"/>
      <c r="H13" s="15">
        <f>L27</f>
        <v>-808.96</v>
      </c>
      <c r="I13" s="10">
        <f t="shared" si="0"/>
        <v>-508.96000000000004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J34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x14ac:dyDescent="0.25">
      <c r="A15" s="16" t="s">
        <v>20</v>
      </c>
      <c r="B15" s="14"/>
      <c r="C15" s="15"/>
      <c r="D15" s="15"/>
      <c r="E15" s="15">
        <f>J37</f>
        <v>0</v>
      </c>
      <c r="F15" s="15"/>
      <c r="G15" s="15"/>
      <c r="H15" s="15">
        <f>K37</f>
        <v>-5500</v>
      </c>
      <c r="I15" s="10">
        <f t="shared" si="0"/>
        <v>-5500</v>
      </c>
      <c r="J15" s="7"/>
      <c r="K15" s="12"/>
      <c r="L15" s="12"/>
    </row>
    <row r="16" spans="1:12" x14ac:dyDescent="0.25">
      <c r="A16" s="17" t="s">
        <v>21</v>
      </c>
      <c r="B16" s="10"/>
      <c r="C16" s="11"/>
      <c r="D16" s="11"/>
      <c r="E16" s="11">
        <f>J40</f>
        <v>0</v>
      </c>
      <c r="F16" s="11">
        <v>6500</v>
      </c>
      <c r="G16" s="11"/>
      <c r="H16" s="11">
        <f>L40</f>
        <v>-1191.04</v>
      </c>
      <c r="I16" s="10">
        <f t="shared" si="0"/>
        <v>5308.96</v>
      </c>
      <c r="J16" s="7"/>
      <c r="K16" s="12"/>
      <c r="L16" s="12"/>
    </row>
    <row r="17" spans="1:14" x14ac:dyDescent="0.25">
      <c r="A17" s="13" t="s">
        <v>22</v>
      </c>
      <c r="B17" s="14"/>
      <c r="C17" s="15"/>
      <c r="D17" s="15"/>
      <c r="E17" s="15">
        <f>J44</f>
        <v>0</v>
      </c>
      <c r="F17" s="15">
        <v>700</v>
      </c>
      <c r="G17" s="15"/>
      <c r="H17" s="15"/>
      <c r="I17" s="10">
        <f t="shared" si="0"/>
        <v>700</v>
      </c>
      <c r="J17" s="7"/>
      <c r="K17" s="12"/>
      <c r="L17" s="12"/>
    </row>
    <row r="18" spans="1:14" x14ac:dyDescent="0.25">
      <c r="A18" s="18" t="s">
        <v>25</v>
      </c>
      <c r="B18" s="19">
        <f>SUM(B12:B17)</f>
        <v>0</v>
      </c>
      <c r="C18" s="12">
        <f>SUM(C12:C17)</f>
        <v>0</v>
      </c>
      <c r="D18" s="12">
        <f>SUM(D12:D17)</f>
        <v>0</v>
      </c>
      <c r="E18" s="12">
        <f>SUM(E12:E17)</f>
        <v>0</v>
      </c>
      <c r="F18" s="12">
        <f>SUM(F12:F17)</f>
        <v>7500</v>
      </c>
      <c r="H18" s="12">
        <f>SUM(H12:H17)</f>
        <v>-7500</v>
      </c>
      <c r="I18" s="19">
        <f>SUM(I12:I17)</f>
        <v>0</v>
      </c>
      <c r="L18" s="12"/>
    </row>
    <row r="22" spans="1:14" ht="23.25" x14ac:dyDescent="0.35">
      <c r="A22" s="110" t="s">
        <v>26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4" x14ac:dyDescent="0.25">
      <c r="A23" s="20" t="s">
        <v>27</v>
      </c>
      <c r="B23" s="111" t="s">
        <v>28</v>
      </c>
      <c r="C23" s="111"/>
      <c r="D23" s="111"/>
      <c r="E23" s="111"/>
      <c r="F23" s="111"/>
      <c r="G23" s="20" t="s">
        <v>29</v>
      </c>
      <c r="H23" s="20" t="s">
        <v>30</v>
      </c>
      <c r="I23" s="21" t="s">
        <v>172</v>
      </c>
      <c r="J23" s="21" t="s">
        <v>177</v>
      </c>
      <c r="K23" s="21" t="s">
        <v>173</v>
      </c>
      <c r="L23" s="21" t="s">
        <v>178</v>
      </c>
    </row>
    <row r="24" spans="1:14" x14ac:dyDescent="0.25">
      <c r="A24" s="104" t="s">
        <v>17</v>
      </c>
      <c r="B24" s="97"/>
      <c r="C24" s="97"/>
      <c r="D24" s="97"/>
      <c r="E24" s="97"/>
      <c r="F24" s="97"/>
      <c r="G24" s="22"/>
      <c r="H24" s="23"/>
      <c r="I24" s="11"/>
      <c r="J24" s="98">
        <f>SUM(I24:I26)</f>
        <v>0</v>
      </c>
      <c r="K24" s="11"/>
      <c r="L24" s="98">
        <f>SUM(K24:K26)</f>
        <v>0</v>
      </c>
    </row>
    <row r="25" spans="1:14" x14ac:dyDescent="0.25">
      <c r="A25" s="105"/>
      <c r="B25" s="112"/>
      <c r="C25" s="113"/>
      <c r="D25" s="113"/>
      <c r="E25" s="113"/>
      <c r="F25" s="114"/>
      <c r="G25" s="22"/>
      <c r="H25" s="23"/>
      <c r="I25" s="11"/>
      <c r="J25" s="99"/>
      <c r="K25" s="11"/>
      <c r="L25" s="99"/>
    </row>
    <row r="26" spans="1:14" x14ac:dyDescent="0.25">
      <c r="A26" s="106"/>
      <c r="B26" s="97"/>
      <c r="C26" s="97"/>
      <c r="D26" s="97"/>
      <c r="E26" s="97"/>
      <c r="F26" s="97"/>
      <c r="G26" s="22"/>
      <c r="H26" s="23"/>
      <c r="I26" s="11"/>
      <c r="J26" s="100"/>
      <c r="K26" s="11"/>
      <c r="L26" s="100"/>
    </row>
    <row r="27" spans="1:14" x14ac:dyDescent="0.25">
      <c r="A27" s="87" t="s">
        <v>18</v>
      </c>
      <c r="B27" s="90" t="s">
        <v>324</v>
      </c>
      <c r="C27" s="90"/>
      <c r="D27" s="90"/>
      <c r="E27" s="90"/>
      <c r="F27" s="90"/>
      <c r="G27" s="24"/>
      <c r="H27" s="25"/>
      <c r="I27" s="15"/>
      <c r="J27" s="91">
        <f>SUM(I27:I33)</f>
        <v>0</v>
      </c>
      <c r="K27" s="15">
        <v>-808.96</v>
      </c>
      <c r="L27" s="91">
        <f>SUM(K27:K33)</f>
        <v>-808.96</v>
      </c>
    </row>
    <row r="28" spans="1:14" x14ac:dyDescent="0.25">
      <c r="A28" s="88"/>
      <c r="B28" s="90"/>
      <c r="C28" s="90"/>
      <c r="D28" s="90"/>
      <c r="E28" s="90"/>
      <c r="F28" s="90"/>
      <c r="G28" s="24"/>
      <c r="H28" s="25"/>
      <c r="I28" s="15"/>
      <c r="J28" s="92"/>
      <c r="K28" s="15">
        <f>-H28*G28</f>
        <v>0</v>
      </c>
      <c r="L28" s="92"/>
    </row>
    <row r="29" spans="1:14" x14ac:dyDescent="0.25">
      <c r="A29" s="88"/>
      <c r="B29" s="136"/>
      <c r="C29" s="137"/>
      <c r="D29" s="137"/>
      <c r="E29" s="137"/>
      <c r="F29" s="138"/>
      <c r="G29" s="24"/>
      <c r="H29" s="25"/>
      <c r="I29" s="15"/>
      <c r="J29" s="92"/>
      <c r="K29" s="15"/>
      <c r="L29" s="92"/>
    </row>
    <row r="30" spans="1:14" x14ac:dyDescent="0.25">
      <c r="A30" s="88"/>
      <c r="B30" s="133"/>
      <c r="C30" s="134"/>
      <c r="D30" s="134"/>
      <c r="E30" s="134"/>
      <c r="F30" s="135"/>
      <c r="G30" s="24"/>
      <c r="H30" s="25"/>
      <c r="I30" s="15"/>
      <c r="J30" s="92"/>
      <c r="K30" s="15"/>
      <c r="L30" s="92"/>
    </row>
    <row r="31" spans="1:14" x14ac:dyDescent="0.25">
      <c r="A31" s="88"/>
      <c r="B31" s="47"/>
      <c r="C31" s="48"/>
      <c r="D31" s="48"/>
      <c r="E31" s="48"/>
      <c r="F31" s="49"/>
      <c r="G31" s="24"/>
      <c r="H31" s="25"/>
      <c r="I31" s="15"/>
      <c r="J31" s="92"/>
      <c r="K31" s="15"/>
      <c r="L31" s="92"/>
    </row>
    <row r="32" spans="1:14" x14ac:dyDescent="0.25">
      <c r="A32" s="88"/>
      <c r="B32" s="90"/>
      <c r="C32" s="90"/>
      <c r="D32" s="90"/>
      <c r="E32" s="90"/>
      <c r="F32" s="90"/>
      <c r="G32" s="24"/>
      <c r="H32" s="25"/>
      <c r="I32" s="15"/>
      <c r="J32" s="92"/>
      <c r="K32" s="15"/>
      <c r="L32" s="92"/>
      <c r="N32" s="12"/>
    </row>
    <row r="33" spans="1:12" x14ac:dyDescent="0.25">
      <c r="A33" s="89"/>
      <c r="B33" s="90"/>
      <c r="C33" s="90"/>
      <c r="D33" s="90"/>
      <c r="E33" s="90"/>
      <c r="F33" s="90"/>
      <c r="G33" s="24"/>
      <c r="H33" s="25"/>
      <c r="I33" s="15"/>
      <c r="J33" s="93"/>
      <c r="K33" s="15"/>
      <c r="L33" s="93"/>
    </row>
    <row r="34" spans="1:12" x14ac:dyDescent="0.25">
      <c r="A34" s="104" t="s">
        <v>19</v>
      </c>
      <c r="B34" s="97"/>
      <c r="C34" s="97"/>
      <c r="D34" s="97"/>
      <c r="E34" s="97"/>
      <c r="F34" s="97"/>
      <c r="G34" s="22"/>
      <c r="H34" s="23"/>
      <c r="I34" s="11"/>
      <c r="J34" s="98">
        <f>SUM(I34:I36)</f>
        <v>0</v>
      </c>
      <c r="K34" s="11"/>
      <c r="L34" s="98">
        <f>SUM(K34:K36)</f>
        <v>0</v>
      </c>
    </row>
    <row r="35" spans="1:12" x14ac:dyDescent="0.25">
      <c r="A35" s="105"/>
      <c r="B35" s="97"/>
      <c r="C35" s="97"/>
      <c r="D35" s="97"/>
      <c r="E35" s="97"/>
      <c r="F35" s="97"/>
      <c r="G35" s="22"/>
      <c r="H35" s="23"/>
      <c r="I35" s="11"/>
      <c r="J35" s="99"/>
      <c r="K35" s="11"/>
      <c r="L35" s="99"/>
    </row>
    <row r="36" spans="1:12" x14ac:dyDescent="0.25">
      <c r="A36" s="106"/>
      <c r="B36" s="97"/>
      <c r="C36" s="97"/>
      <c r="D36" s="97"/>
      <c r="E36" s="97"/>
      <c r="F36" s="97"/>
      <c r="G36" s="22"/>
      <c r="H36" s="23"/>
      <c r="I36" s="11"/>
      <c r="J36" s="100"/>
      <c r="K36" s="11"/>
      <c r="L36" s="100"/>
    </row>
    <row r="37" spans="1:12" x14ac:dyDescent="0.25">
      <c r="A37" s="101" t="s">
        <v>20</v>
      </c>
      <c r="B37" s="90" t="s">
        <v>245</v>
      </c>
      <c r="C37" s="90"/>
      <c r="D37" s="90"/>
      <c r="E37" s="90"/>
      <c r="F37" s="90"/>
      <c r="G37" s="25"/>
      <c r="H37" s="25"/>
      <c r="I37" s="15"/>
      <c r="J37" s="91">
        <f>SUM(I37:I39)</f>
        <v>0</v>
      </c>
      <c r="K37" s="15">
        <v>-5500</v>
      </c>
      <c r="L37" s="91">
        <f>SUM(K37:K39)</f>
        <v>-5500</v>
      </c>
    </row>
    <row r="38" spans="1:12" x14ac:dyDescent="0.25">
      <c r="A38" s="102"/>
      <c r="B38" s="90"/>
      <c r="C38" s="90"/>
      <c r="D38" s="90"/>
      <c r="E38" s="90"/>
      <c r="F38" s="90"/>
      <c r="G38" s="25"/>
      <c r="H38" s="25"/>
      <c r="I38" s="15"/>
      <c r="J38" s="92"/>
      <c r="K38" s="15"/>
      <c r="L38" s="92"/>
    </row>
    <row r="39" spans="1:12" x14ac:dyDescent="0.25">
      <c r="A39" s="103"/>
      <c r="B39" s="90"/>
      <c r="C39" s="90"/>
      <c r="D39" s="90"/>
      <c r="E39" s="90"/>
      <c r="F39" s="90"/>
      <c r="G39" s="25"/>
      <c r="H39" s="25"/>
      <c r="I39" s="15"/>
      <c r="J39" s="92"/>
      <c r="K39" s="15"/>
      <c r="L39" s="92"/>
    </row>
    <row r="40" spans="1:12" ht="34.5" customHeight="1" x14ac:dyDescent="0.25">
      <c r="A40" s="94" t="s">
        <v>21</v>
      </c>
      <c r="B40" s="97" t="s">
        <v>240</v>
      </c>
      <c r="C40" s="97"/>
      <c r="D40" s="97"/>
      <c r="E40" s="97"/>
      <c r="F40" s="97"/>
      <c r="G40" s="23"/>
      <c r="H40" s="23"/>
      <c r="I40" s="11"/>
      <c r="J40" s="98">
        <f>SUM(I40:I43)</f>
        <v>0</v>
      </c>
      <c r="K40" s="11">
        <v>-1080</v>
      </c>
      <c r="L40" s="98">
        <f>SUM(K40:K43)</f>
        <v>-1191.04</v>
      </c>
    </row>
    <row r="41" spans="1:12" x14ac:dyDescent="0.25">
      <c r="A41" s="95"/>
      <c r="B41" s="112" t="s">
        <v>280</v>
      </c>
      <c r="C41" s="113"/>
      <c r="D41" s="113"/>
      <c r="E41" s="113"/>
      <c r="F41" s="114"/>
      <c r="G41" s="23"/>
      <c r="H41" s="23"/>
      <c r="I41" s="11"/>
      <c r="J41" s="99"/>
      <c r="K41" s="11">
        <v>-111.04</v>
      </c>
      <c r="L41" s="99"/>
    </row>
    <row r="42" spans="1:12" x14ac:dyDescent="0.25">
      <c r="A42" s="95"/>
      <c r="B42" s="97"/>
      <c r="C42" s="97"/>
      <c r="D42" s="97"/>
      <c r="E42" s="97"/>
      <c r="F42" s="97"/>
      <c r="G42" s="23"/>
      <c r="H42" s="23"/>
      <c r="I42" s="11"/>
      <c r="J42" s="99"/>
      <c r="K42" s="11"/>
      <c r="L42" s="99"/>
    </row>
    <row r="43" spans="1:12" x14ac:dyDescent="0.25">
      <c r="A43" s="96"/>
      <c r="B43" s="97"/>
      <c r="C43" s="97"/>
      <c r="D43" s="97"/>
      <c r="E43" s="97"/>
      <c r="F43" s="97"/>
      <c r="G43" s="23"/>
      <c r="H43" s="23"/>
      <c r="I43" s="11"/>
      <c r="J43" s="100"/>
      <c r="K43" s="11"/>
      <c r="L43" s="100"/>
    </row>
    <row r="44" spans="1:12" x14ac:dyDescent="0.25">
      <c r="A44" s="87" t="s">
        <v>22</v>
      </c>
      <c r="B44" s="90"/>
      <c r="C44" s="90"/>
      <c r="D44" s="90"/>
      <c r="E44" s="90"/>
      <c r="F44" s="90"/>
      <c r="G44" s="25"/>
      <c r="H44" s="25"/>
      <c r="I44" s="15"/>
      <c r="J44" s="91">
        <f t="shared" ref="J44:L44" si="1">SUM(I44:I46)</f>
        <v>0</v>
      </c>
      <c r="K44" s="15"/>
      <c r="L44" s="91">
        <f t="shared" si="1"/>
        <v>0</v>
      </c>
    </row>
    <row r="45" spans="1:12" x14ac:dyDescent="0.25">
      <c r="A45" s="88"/>
      <c r="B45" s="90"/>
      <c r="C45" s="90"/>
      <c r="D45" s="90"/>
      <c r="E45" s="90"/>
      <c r="F45" s="90"/>
      <c r="G45" s="25"/>
      <c r="H45" s="25"/>
      <c r="I45" s="15"/>
      <c r="J45" s="92"/>
      <c r="K45" s="15"/>
      <c r="L45" s="92"/>
    </row>
    <row r="46" spans="1:12" x14ac:dyDescent="0.25">
      <c r="A46" s="89"/>
      <c r="B46" s="90"/>
      <c r="C46" s="90"/>
      <c r="D46" s="90"/>
      <c r="E46" s="90"/>
      <c r="F46" s="90"/>
      <c r="G46" s="25"/>
      <c r="H46" s="25"/>
      <c r="I46" s="15"/>
      <c r="J46" s="93"/>
      <c r="K46" s="15"/>
      <c r="L46" s="93"/>
    </row>
    <row r="48" spans="1:12" x14ac:dyDescent="0.25">
      <c r="A48" s="1" t="s">
        <v>150</v>
      </c>
    </row>
  </sheetData>
  <mergeCells count="48">
    <mergeCell ref="A10:G10"/>
    <mergeCell ref="A1:L3"/>
    <mergeCell ref="B5:F5"/>
    <mergeCell ref="B6:F6"/>
    <mergeCell ref="B7:F7"/>
    <mergeCell ref="B8:F8"/>
    <mergeCell ref="A22:L22"/>
    <mergeCell ref="B23:F23"/>
    <mergeCell ref="A24:A26"/>
    <mergeCell ref="B24:F24"/>
    <mergeCell ref="J24:J26"/>
    <mergeCell ref="L24:L26"/>
    <mergeCell ref="B25:F25"/>
    <mergeCell ref="B26:F26"/>
    <mergeCell ref="A27:A33"/>
    <mergeCell ref="B27:F27"/>
    <mergeCell ref="J27:J33"/>
    <mergeCell ref="L27:L33"/>
    <mergeCell ref="B28:F28"/>
    <mergeCell ref="B33:F33"/>
    <mergeCell ref="B32:F32"/>
    <mergeCell ref="B29:F29"/>
    <mergeCell ref="B30:F30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3"/>
    <mergeCell ref="B40:F40"/>
    <mergeCell ref="J40:J43"/>
    <mergeCell ref="L40:L43"/>
    <mergeCell ref="B42:F42"/>
    <mergeCell ref="B43:F43"/>
    <mergeCell ref="B41:F41"/>
    <mergeCell ref="A44:A46"/>
    <mergeCell ref="B44:F44"/>
    <mergeCell ref="J44:J46"/>
    <mergeCell ref="L44:L46"/>
    <mergeCell ref="B45:F45"/>
    <mergeCell ref="B46:F46"/>
  </mergeCells>
  <conditionalFormatting sqref="C12:C17 E12:F17 H12:H17 I24:I46 K24:K46">
    <cfRule type="cellIs" dxfId="169" priority="11" operator="lessThan">
      <formula>0</formula>
    </cfRule>
    <cfRule type="cellIs" dxfId="168" priority="12" operator="greaterThan">
      <formula>0</formula>
    </cfRule>
    <cfRule type="cellIs" dxfId="167" priority="13" operator="lessThan">
      <formula>0</formula>
    </cfRule>
  </conditionalFormatting>
  <conditionalFormatting sqref="D12:D17">
    <cfRule type="cellIs" dxfId="166" priority="8" operator="lessThan">
      <formula>0</formula>
    </cfRule>
    <cfRule type="cellIs" dxfId="165" priority="9" operator="greaterThan">
      <formula>0</formula>
    </cfRule>
    <cfRule type="cellIs" dxfId="164" priority="10" operator="lessThan">
      <formula>0</formula>
    </cfRule>
  </conditionalFormatting>
  <conditionalFormatting sqref="G12:G17">
    <cfRule type="cellIs" dxfId="163" priority="5" operator="lessThan">
      <formula>0</formula>
    </cfRule>
    <cfRule type="cellIs" dxfId="162" priority="6" operator="greaterThan">
      <formula>0</formula>
    </cfRule>
    <cfRule type="cellIs" dxfId="161" priority="7" operator="lessThan">
      <formula>0</formula>
    </cfRule>
  </conditionalFormatting>
  <conditionalFormatting sqref="I12:I17">
    <cfRule type="cellIs" dxfId="160" priority="3" operator="lessThan">
      <formula>0</formula>
    </cfRule>
    <cfRule type="cellIs" dxfId="159" priority="4" operator="greaterThan">
      <formula>0</formula>
    </cfRule>
  </conditionalFormatting>
  <conditionalFormatting sqref="J12:J17">
    <cfRule type="containsText" dxfId="158" priority="1" operator="containsText" text="OK">
      <formula>NOT(ISERROR(SEARCH("OK",J12)))</formula>
    </cfRule>
    <cfRule type="containsText" dxfId="157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0" workbookViewId="0">
      <selection activeCell="G29" sqref="G29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58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59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129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128</v>
      </c>
      <c r="C8" s="117"/>
      <c r="D8" s="117"/>
      <c r="E8" s="117"/>
      <c r="F8" s="117"/>
    </row>
    <row r="10" spans="1:12" ht="23.25" x14ac:dyDescent="0.35">
      <c r="A10" s="110" t="s">
        <v>174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-880</v>
      </c>
      <c r="I12" s="10">
        <f>H12</f>
        <v>-880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>
        <v>4500</v>
      </c>
      <c r="G13" s="15"/>
      <c r="H13" s="15">
        <f>L28</f>
        <v>-7451.5</v>
      </c>
      <c r="I13" s="10">
        <f>(C13+F13)+(E13+H13)+D13+G13</f>
        <v>-2951.5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J39</f>
        <v>0</v>
      </c>
      <c r="F14" s="11"/>
      <c r="G14" s="11"/>
      <c r="H14" s="11">
        <f>L39</f>
        <v>0</v>
      </c>
      <c r="I14" s="10">
        <f t="shared" ref="I14:I17" si="0">(C14+F14)+(E14+H14)+D14+G14</f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J42</f>
        <v>0</v>
      </c>
      <c r="F15" s="15"/>
      <c r="G15" s="15"/>
      <c r="H15" s="15">
        <f>L42</f>
        <v>-1230</v>
      </c>
      <c r="I15" s="10">
        <f t="shared" si="0"/>
        <v>-1230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J49</f>
        <v>0</v>
      </c>
      <c r="F16" s="11"/>
      <c r="G16" s="11"/>
      <c r="H16" s="11">
        <f>L49</f>
        <v>-5438.5</v>
      </c>
      <c r="I16" s="10">
        <f t="shared" si="0"/>
        <v>-5438.5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J52</f>
        <v>0</v>
      </c>
      <c r="F17" s="15">
        <v>10500</v>
      </c>
      <c r="G17" s="15"/>
      <c r="H17" s="15"/>
      <c r="I17" s="10">
        <f t="shared" si="0"/>
        <v>10500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15000</v>
      </c>
      <c r="H18" s="12">
        <f>SUM(H12:H17)</f>
        <v>-15000</v>
      </c>
      <c r="I18" s="19">
        <f>SUM(I12:I17)</f>
        <v>0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 t="s">
        <v>276</v>
      </c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>
        <v>-880</v>
      </c>
      <c r="L25" s="98">
        <f>SUM(K25:K27)</f>
        <v>-880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209</v>
      </c>
      <c r="C28" s="90"/>
      <c r="D28" s="90"/>
      <c r="E28" s="90"/>
      <c r="F28" s="90"/>
      <c r="G28" s="24"/>
      <c r="H28" s="25"/>
      <c r="I28" s="15"/>
      <c r="J28" s="91">
        <f>SUM(I28,I30,I38)</f>
        <v>0</v>
      </c>
      <c r="K28" s="15">
        <v>-1069.8</v>
      </c>
      <c r="L28" s="91">
        <f>SUM(K28:K38)</f>
        <v>-7451.5</v>
      </c>
    </row>
    <row r="29" spans="1:12" x14ac:dyDescent="0.25">
      <c r="A29" s="88"/>
      <c r="B29" s="107" t="s">
        <v>268</v>
      </c>
      <c r="C29" s="108"/>
      <c r="D29" s="108"/>
      <c r="E29" s="108"/>
      <c r="F29" s="109"/>
      <c r="G29" s="24"/>
      <c r="H29" s="25"/>
      <c r="I29" s="15"/>
      <c r="J29" s="92"/>
      <c r="K29" s="15">
        <v>-5846.8</v>
      </c>
      <c r="L29" s="92"/>
    </row>
    <row r="30" spans="1:12" x14ac:dyDescent="0.25">
      <c r="A30" s="88"/>
      <c r="B30" s="90" t="s">
        <v>362</v>
      </c>
      <c r="C30" s="90"/>
      <c r="D30" s="90"/>
      <c r="E30" s="90"/>
      <c r="F30" s="90"/>
      <c r="G30" s="24"/>
      <c r="H30" s="25"/>
      <c r="I30" s="15"/>
      <c r="J30" s="92"/>
      <c r="K30" s="15">
        <v>-534.9</v>
      </c>
      <c r="L30" s="92"/>
    </row>
    <row r="31" spans="1:12" x14ac:dyDescent="0.25">
      <c r="A31" s="88"/>
      <c r="B31" s="107"/>
      <c r="C31" s="108"/>
      <c r="D31" s="108"/>
      <c r="E31" s="108"/>
      <c r="F31" s="109"/>
      <c r="G31" s="24"/>
      <c r="H31" s="25"/>
      <c r="I31" s="15"/>
      <c r="J31" s="92"/>
      <c r="K31" s="15"/>
      <c r="L31" s="92"/>
    </row>
    <row r="32" spans="1:12" x14ac:dyDescent="0.25">
      <c r="A32" s="88"/>
      <c r="B32" s="107"/>
      <c r="C32" s="108"/>
      <c r="D32" s="108"/>
      <c r="E32" s="108"/>
      <c r="F32" s="109"/>
      <c r="G32" s="24"/>
      <c r="H32" s="25"/>
      <c r="I32" s="15"/>
      <c r="J32" s="92"/>
      <c r="K32" s="15"/>
      <c r="L32" s="92"/>
    </row>
    <row r="33" spans="1:12" x14ac:dyDescent="0.25">
      <c r="A33" s="88"/>
      <c r="B33" s="107"/>
      <c r="C33" s="108"/>
      <c r="D33" s="108"/>
      <c r="E33" s="108"/>
      <c r="F33" s="109"/>
      <c r="G33" s="24"/>
      <c r="H33" s="25"/>
      <c r="I33" s="15"/>
      <c r="J33" s="92"/>
      <c r="K33" s="15"/>
      <c r="L33" s="92"/>
    </row>
    <row r="34" spans="1:12" x14ac:dyDescent="0.25">
      <c r="A34" s="88"/>
      <c r="B34" s="107"/>
      <c r="C34" s="108"/>
      <c r="D34" s="108"/>
      <c r="E34" s="108"/>
      <c r="F34" s="109"/>
      <c r="G34" s="24"/>
      <c r="H34" s="25"/>
      <c r="I34" s="15"/>
      <c r="J34" s="92"/>
      <c r="K34" s="15"/>
      <c r="L34" s="92"/>
    </row>
    <row r="35" spans="1:12" x14ac:dyDescent="0.25">
      <c r="A35" s="88"/>
      <c r="B35" s="107"/>
      <c r="C35" s="108"/>
      <c r="D35" s="108"/>
      <c r="E35" s="108"/>
      <c r="F35" s="109"/>
      <c r="G35" s="24"/>
      <c r="H35" s="25"/>
      <c r="I35" s="15"/>
      <c r="J35" s="92"/>
      <c r="K35" s="15"/>
      <c r="L35" s="92"/>
    </row>
    <row r="36" spans="1:12" x14ac:dyDescent="0.25">
      <c r="A36" s="88"/>
      <c r="B36" s="69"/>
      <c r="C36" s="70"/>
      <c r="D36" s="70"/>
      <c r="E36" s="70"/>
      <c r="F36" s="71"/>
      <c r="G36" s="24"/>
      <c r="H36" s="25"/>
      <c r="I36" s="15"/>
      <c r="J36" s="92"/>
      <c r="K36" s="15"/>
      <c r="L36" s="92"/>
    </row>
    <row r="37" spans="1:12" x14ac:dyDescent="0.25">
      <c r="A37" s="88"/>
      <c r="B37" s="69"/>
      <c r="C37" s="70"/>
      <c r="D37" s="70"/>
      <c r="E37" s="70"/>
      <c r="F37" s="71"/>
      <c r="G37" s="24"/>
      <c r="H37" s="25"/>
      <c r="I37" s="15"/>
      <c r="J37" s="92"/>
      <c r="K37" s="15"/>
      <c r="L37" s="92"/>
    </row>
    <row r="38" spans="1:12" x14ac:dyDescent="0.25">
      <c r="A38" s="89"/>
      <c r="B38" s="90"/>
      <c r="C38" s="90"/>
      <c r="D38" s="90"/>
      <c r="E38" s="90"/>
      <c r="F38" s="90"/>
      <c r="G38" s="24"/>
      <c r="H38" s="25"/>
      <c r="I38" s="15"/>
      <c r="J38" s="93"/>
      <c r="K38" s="15"/>
      <c r="L38" s="93"/>
    </row>
    <row r="39" spans="1:12" x14ac:dyDescent="0.25">
      <c r="A39" s="104" t="s">
        <v>19</v>
      </c>
      <c r="B39" s="97"/>
      <c r="C39" s="97"/>
      <c r="D39" s="97"/>
      <c r="E39" s="97"/>
      <c r="F39" s="97"/>
      <c r="G39" s="22"/>
      <c r="H39" s="23"/>
      <c r="I39" s="11"/>
      <c r="J39" s="98">
        <f>SUM(I39,I40,I41)</f>
        <v>0</v>
      </c>
      <c r="K39" s="11"/>
      <c r="L39" s="98">
        <f>SUM(K39:K41)</f>
        <v>0</v>
      </c>
    </row>
    <row r="40" spans="1:12" x14ac:dyDescent="0.25">
      <c r="A40" s="105"/>
      <c r="B40" s="97"/>
      <c r="C40" s="97"/>
      <c r="D40" s="97"/>
      <c r="E40" s="97"/>
      <c r="F40" s="97"/>
      <c r="G40" s="22"/>
      <c r="H40" s="23"/>
      <c r="I40" s="11"/>
      <c r="J40" s="99"/>
      <c r="K40" s="11"/>
      <c r="L40" s="99"/>
    </row>
    <row r="41" spans="1:12" x14ac:dyDescent="0.25">
      <c r="A41" s="106"/>
      <c r="B41" s="97"/>
      <c r="C41" s="97"/>
      <c r="D41" s="97"/>
      <c r="E41" s="97"/>
      <c r="F41" s="97"/>
      <c r="G41" s="22"/>
      <c r="H41" s="23"/>
      <c r="I41" s="11"/>
      <c r="J41" s="100"/>
      <c r="K41" s="11"/>
      <c r="L41" s="100"/>
    </row>
    <row r="42" spans="1:12" x14ac:dyDescent="0.25">
      <c r="A42" s="101" t="s">
        <v>20</v>
      </c>
      <c r="B42" s="90" t="s">
        <v>251</v>
      </c>
      <c r="C42" s="90"/>
      <c r="D42" s="90"/>
      <c r="E42" s="90"/>
      <c r="F42" s="90"/>
      <c r="G42" s="25"/>
      <c r="H42" s="25"/>
      <c r="I42" s="15"/>
      <c r="J42" s="91">
        <f>SUM(I42,I43,I48)</f>
        <v>0</v>
      </c>
      <c r="K42" s="15">
        <v>-255</v>
      </c>
      <c r="L42" s="91">
        <f>SUM(K42:K48)</f>
        <v>-1230</v>
      </c>
    </row>
    <row r="43" spans="1:12" x14ac:dyDescent="0.25">
      <c r="A43" s="102"/>
      <c r="B43" s="90" t="s">
        <v>252</v>
      </c>
      <c r="C43" s="90"/>
      <c r="D43" s="90"/>
      <c r="E43" s="90"/>
      <c r="F43" s="90"/>
      <c r="G43" s="25"/>
      <c r="H43" s="25"/>
      <c r="I43" s="15"/>
      <c r="J43" s="92"/>
      <c r="K43" s="15">
        <v>-255</v>
      </c>
      <c r="L43" s="92"/>
    </row>
    <row r="44" spans="1:12" x14ac:dyDescent="0.25">
      <c r="A44" s="102"/>
      <c r="B44" s="90" t="s">
        <v>253</v>
      </c>
      <c r="C44" s="90"/>
      <c r="D44" s="90"/>
      <c r="E44" s="90"/>
      <c r="F44" s="90"/>
      <c r="G44" s="25"/>
      <c r="H44" s="25"/>
      <c r="I44" s="15"/>
      <c r="J44" s="92"/>
      <c r="K44" s="15">
        <v>-240</v>
      </c>
      <c r="L44" s="92"/>
    </row>
    <row r="45" spans="1:12" x14ac:dyDescent="0.25">
      <c r="A45" s="102"/>
      <c r="B45" s="90" t="s">
        <v>254</v>
      </c>
      <c r="C45" s="90"/>
      <c r="D45" s="90"/>
      <c r="E45" s="90"/>
      <c r="F45" s="90"/>
      <c r="G45" s="25"/>
      <c r="H45" s="25"/>
      <c r="I45" s="15"/>
      <c r="J45" s="92"/>
      <c r="K45" s="15">
        <v>-240</v>
      </c>
      <c r="L45" s="92"/>
    </row>
    <row r="46" spans="1:12" x14ac:dyDescent="0.25">
      <c r="A46" s="102"/>
      <c r="B46" s="90"/>
      <c r="C46" s="90"/>
      <c r="D46" s="90"/>
      <c r="E46" s="90"/>
      <c r="F46" s="90"/>
      <c r="G46" s="25"/>
      <c r="H46" s="25"/>
      <c r="I46" s="15"/>
      <c r="J46" s="92"/>
      <c r="K46" s="15"/>
      <c r="L46" s="92"/>
    </row>
    <row r="47" spans="1:12" x14ac:dyDescent="0.25">
      <c r="A47" s="102"/>
      <c r="B47" s="90" t="s">
        <v>255</v>
      </c>
      <c r="C47" s="90"/>
      <c r="D47" s="90"/>
      <c r="E47" s="90"/>
      <c r="F47" s="90"/>
      <c r="G47" s="25"/>
      <c r="H47" s="25"/>
      <c r="I47" s="15"/>
      <c r="J47" s="92"/>
      <c r="K47" s="15">
        <v>-240</v>
      </c>
      <c r="L47" s="92"/>
    </row>
    <row r="48" spans="1:12" x14ac:dyDescent="0.25">
      <c r="A48" s="103"/>
      <c r="B48" s="90"/>
      <c r="C48" s="90"/>
      <c r="D48" s="90"/>
      <c r="E48" s="90"/>
      <c r="F48" s="90"/>
      <c r="G48" s="25"/>
      <c r="H48" s="25"/>
      <c r="I48" s="15"/>
      <c r="J48" s="92"/>
      <c r="K48" s="15"/>
      <c r="L48" s="92"/>
    </row>
    <row r="49" spans="1:12" x14ac:dyDescent="0.25">
      <c r="A49" s="94" t="s">
        <v>21</v>
      </c>
      <c r="B49" s="97" t="s">
        <v>350</v>
      </c>
      <c r="C49" s="97"/>
      <c r="D49" s="97"/>
      <c r="E49" s="97"/>
      <c r="F49" s="97"/>
      <c r="G49" s="23"/>
      <c r="H49" s="23"/>
      <c r="I49" s="11"/>
      <c r="J49" s="98">
        <f>SUM(I49,I50,I51)</f>
        <v>0</v>
      </c>
      <c r="K49" s="11">
        <v>-5438.5</v>
      </c>
      <c r="L49" s="98">
        <f>SUM(K49:K51)</f>
        <v>-5438.5</v>
      </c>
    </row>
    <row r="50" spans="1:12" x14ac:dyDescent="0.25">
      <c r="A50" s="95"/>
      <c r="B50" s="97"/>
      <c r="C50" s="97"/>
      <c r="D50" s="97"/>
      <c r="E50" s="97"/>
      <c r="F50" s="97"/>
      <c r="G50" s="23"/>
      <c r="H50" s="23"/>
      <c r="I50" s="11"/>
      <c r="J50" s="99"/>
      <c r="K50" s="11"/>
      <c r="L50" s="99"/>
    </row>
    <row r="51" spans="1:12" x14ac:dyDescent="0.25">
      <c r="A51" s="96"/>
      <c r="B51" s="97"/>
      <c r="C51" s="97"/>
      <c r="D51" s="97"/>
      <c r="E51" s="97"/>
      <c r="F51" s="97"/>
      <c r="G51" s="23"/>
      <c r="H51" s="23"/>
      <c r="I51" s="11"/>
      <c r="J51" s="100"/>
      <c r="K51" s="11"/>
      <c r="L51" s="100"/>
    </row>
    <row r="52" spans="1:12" x14ac:dyDescent="0.25">
      <c r="A52" s="87" t="s">
        <v>22</v>
      </c>
      <c r="B52" s="90"/>
      <c r="C52" s="90"/>
      <c r="D52" s="90"/>
      <c r="E52" s="90"/>
      <c r="F52" s="90"/>
      <c r="G52" s="25"/>
      <c r="H52" s="25"/>
      <c r="I52" s="15"/>
      <c r="J52" s="91"/>
      <c r="K52" s="15"/>
      <c r="L52" s="91">
        <f t="shared" ref="L52" si="1">SUM(K52:K54)</f>
        <v>0</v>
      </c>
    </row>
    <row r="53" spans="1:12" x14ac:dyDescent="0.25">
      <c r="A53" s="88"/>
      <c r="B53" s="90"/>
      <c r="C53" s="90"/>
      <c r="D53" s="90"/>
      <c r="E53" s="90"/>
      <c r="F53" s="90"/>
      <c r="G53" s="25"/>
      <c r="H53" s="25"/>
      <c r="I53" s="15"/>
      <c r="J53" s="92"/>
      <c r="K53" s="15"/>
      <c r="L53" s="92"/>
    </row>
    <row r="54" spans="1:12" x14ac:dyDescent="0.25">
      <c r="A54" s="89"/>
      <c r="B54" s="90"/>
      <c r="C54" s="90"/>
      <c r="D54" s="90"/>
      <c r="E54" s="90"/>
      <c r="F54" s="90"/>
      <c r="G54" s="25"/>
      <c r="H54" s="25"/>
      <c r="I54" s="15"/>
      <c r="J54" s="93"/>
      <c r="K54" s="15"/>
      <c r="L54" s="93"/>
    </row>
  </sheetData>
  <mergeCells count="5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8"/>
    <mergeCell ref="B28:F28"/>
    <mergeCell ref="J28:J38"/>
    <mergeCell ref="L28:L38"/>
    <mergeCell ref="B30:F30"/>
    <mergeCell ref="B38:F38"/>
    <mergeCell ref="B29:F29"/>
    <mergeCell ref="B31:F31"/>
    <mergeCell ref="B32:F32"/>
    <mergeCell ref="B33:F33"/>
    <mergeCell ref="B34:F34"/>
    <mergeCell ref="B35:F35"/>
    <mergeCell ref="A39:A41"/>
    <mergeCell ref="B39:F39"/>
    <mergeCell ref="J39:J41"/>
    <mergeCell ref="L39:L41"/>
    <mergeCell ref="B40:F40"/>
    <mergeCell ref="B41:F41"/>
    <mergeCell ref="A42:A48"/>
    <mergeCell ref="B42:F42"/>
    <mergeCell ref="J42:J48"/>
    <mergeCell ref="L42:L48"/>
    <mergeCell ref="B43:F43"/>
    <mergeCell ref="B48:F48"/>
    <mergeCell ref="B44:F44"/>
    <mergeCell ref="B45:F45"/>
    <mergeCell ref="B47:F47"/>
    <mergeCell ref="B46:F46"/>
    <mergeCell ref="A49:A51"/>
    <mergeCell ref="B49:F49"/>
    <mergeCell ref="J49:J51"/>
    <mergeCell ref="L49:L51"/>
    <mergeCell ref="B50:F50"/>
    <mergeCell ref="B51:F51"/>
    <mergeCell ref="A52:A54"/>
    <mergeCell ref="B52:F52"/>
    <mergeCell ref="J52:J54"/>
    <mergeCell ref="L52:L54"/>
    <mergeCell ref="B53:F53"/>
    <mergeCell ref="B54:F54"/>
  </mergeCells>
  <conditionalFormatting sqref="C12:C17 E12:F17 H12:H17 I25:I54 K25:K54">
    <cfRule type="cellIs" dxfId="156" priority="11" operator="lessThan">
      <formula>0</formula>
    </cfRule>
    <cfRule type="cellIs" dxfId="155" priority="12" operator="greaterThan">
      <formula>0</formula>
    </cfRule>
    <cfRule type="cellIs" dxfId="154" priority="13" operator="lessThan">
      <formula>0</formula>
    </cfRule>
  </conditionalFormatting>
  <conditionalFormatting sqref="D12:D17">
    <cfRule type="cellIs" dxfId="153" priority="8" operator="lessThan">
      <formula>0</formula>
    </cfRule>
    <cfRule type="cellIs" dxfId="152" priority="9" operator="greaterThan">
      <formula>0</formula>
    </cfRule>
    <cfRule type="cellIs" dxfId="151" priority="10" operator="lessThan">
      <formula>0</formula>
    </cfRule>
  </conditionalFormatting>
  <conditionalFormatting sqref="G12:G17">
    <cfRule type="cellIs" dxfId="150" priority="5" operator="lessThan">
      <formula>0</formula>
    </cfRule>
    <cfRule type="cellIs" dxfId="149" priority="6" operator="greaterThan">
      <formula>0</formula>
    </cfRule>
    <cfRule type="cellIs" dxfId="148" priority="7" operator="lessThan">
      <formula>0</formula>
    </cfRule>
  </conditionalFormatting>
  <conditionalFormatting sqref="I12:I17">
    <cfRule type="cellIs" dxfId="147" priority="3" operator="lessThan">
      <formula>0</formula>
    </cfRule>
    <cfRule type="cellIs" dxfId="146" priority="4" operator="greaterThan">
      <formula>0</formula>
    </cfRule>
  </conditionalFormatting>
  <conditionalFormatting sqref="J12:J17">
    <cfRule type="containsText" dxfId="145" priority="1" operator="containsText" text="OK">
      <formula>NOT(ISERROR(SEARCH("OK",J12)))</formula>
    </cfRule>
    <cfRule type="containsText" dxfId="144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A10" zoomScaleNormal="100" zoomScaleSheetLayoutView="100" workbookViewId="0">
      <selection activeCell="L15" sqref="L15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60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61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131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130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17</v>
      </c>
      <c r="B12" s="10"/>
      <c r="C12" s="11"/>
      <c r="D12" s="11"/>
      <c r="E12" s="11"/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2850</v>
      </c>
      <c r="G13" s="15"/>
      <c r="H13" s="15"/>
      <c r="I13" s="10">
        <f t="shared" ref="I13:I17" si="0">(C13+F13)+(E13+H13)+D13+G13</f>
        <v>2850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>
        <v>2650</v>
      </c>
      <c r="G14" s="11"/>
      <c r="H14" s="11"/>
      <c r="I14" s="10">
        <f t="shared" si="0"/>
        <v>2650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2000</v>
      </c>
      <c r="G15" s="15"/>
      <c r="H15" s="15"/>
      <c r="I15" s="10">
        <f t="shared" si="0"/>
        <v>2000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>
        <f>L37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7500</v>
      </c>
      <c r="H18" s="12">
        <f>SUM(H12:H17)</f>
        <v>0</v>
      </c>
      <c r="I18" s="19">
        <f>SUM(I12:I17)</f>
        <v>7500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ht="30.75" customHeight="1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ht="33.75" customHeight="1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I31+I32+I33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/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/>
      <c r="L37" s="98">
        <f>SUM(K37:K39)</f>
        <v>0</v>
      </c>
    </row>
    <row r="38" spans="1:12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2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143" priority="11" operator="lessThan">
      <formula>0</formula>
    </cfRule>
    <cfRule type="cellIs" dxfId="142" priority="12" operator="greaterThan">
      <formula>0</formula>
    </cfRule>
    <cfRule type="cellIs" dxfId="141" priority="13" operator="lessThan">
      <formula>0</formula>
    </cfRule>
  </conditionalFormatting>
  <conditionalFormatting sqref="D12:D17">
    <cfRule type="cellIs" dxfId="140" priority="8" operator="lessThan">
      <formula>0</formula>
    </cfRule>
    <cfRule type="cellIs" dxfId="139" priority="9" operator="greaterThan">
      <formula>0</formula>
    </cfRule>
    <cfRule type="cellIs" dxfId="138" priority="10" operator="lessThan">
      <formula>0</formula>
    </cfRule>
  </conditionalFormatting>
  <conditionalFormatting sqref="G12:G17">
    <cfRule type="cellIs" dxfId="137" priority="5" operator="lessThan">
      <formula>0</formula>
    </cfRule>
    <cfRule type="cellIs" dxfId="136" priority="6" operator="greaterThan">
      <formula>0</formula>
    </cfRule>
    <cfRule type="cellIs" dxfId="135" priority="7" operator="lessThan">
      <formula>0</formula>
    </cfRule>
  </conditionalFormatting>
  <conditionalFormatting sqref="I12:I17">
    <cfRule type="cellIs" dxfId="134" priority="3" operator="lessThan">
      <formula>0</formula>
    </cfRule>
    <cfRule type="cellIs" dxfId="133" priority="4" operator="greaterThan">
      <formula>0</formula>
    </cfRule>
  </conditionalFormatting>
  <conditionalFormatting sqref="J12:J17">
    <cfRule type="containsText" dxfId="132" priority="1" operator="containsText" text="OK">
      <formula>NOT(ISERROR(SEARCH("OK",J12)))</formula>
    </cfRule>
    <cfRule type="containsText" dxfId="131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J15" sqref="J15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29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62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63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133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132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2000</v>
      </c>
      <c r="G13" s="15"/>
      <c r="H13" s="15">
        <f>L28</f>
        <v>0</v>
      </c>
      <c r="I13" s="10">
        <f t="shared" ref="I13:I17" si="0">(C13+F13)+(E13+H13)+D13+G13</f>
        <v>2000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>
        <v>1220.76</v>
      </c>
      <c r="G14" s="11"/>
      <c r="H14" s="11">
        <f>L31</f>
        <v>-7470.76</v>
      </c>
      <c r="I14" s="10">
        <f t="shared" si="0"/>
        <v>-6250</v>
      </c>
      <c r="J14" s="7" t="s">
        <v>312</v>
      </c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2500</v>
      </c>
      <c r="G15" s="15"/>
      <c r="H15" s="15">
        <f>L34</f>
        <v>0</v>
      </c>
      <c r="I15" s="10">
        <f t="shared" si="0"/>
        <v>2500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1750</v>
      </c>
      <c r="G16" s="11"/>
      <c r="H16" s="11">
        <f>L37</f>
        <v>0</v>
      </c>
      <c r="I16" s="10">
        <f t="shared" si="0"/>
        <v>1750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7470.76</v>
      </c>
      <c r="H18" s="12">
        <f>SUM(H12:H17)</f>
        <v>-7470.76</v>
      </c>
      <c r="I18" s="19">
        <f>SUM(I12:I17)</f>
        <v>0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306</v>
      </c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>
        <v>-6250</v>
      </c>
      <c r="L31" s="98">
        <f>SUM(K31:K33)</f>
        <v>-7470.76</v>
      </c>
    </row>
    <row r="32" spans="1:12" x14ac:dyDescent="0.25">
      <c r="A32" s="105"/>
      <c r="B32" s="97" t="s">
        <v>311</v>
      </c>
      <c r="C32" s="97"/>
      <c r="D32" s="97"/>
      <c r="E32" s="97"/>
      <c r="F32" s="97"/>
      <c r="G32" s="22"/>
      <c r="H32" s="23"/>
      <c r="I32" s="11"/>
      <c r="J32" s="99"/>
      <c r="K32" s="11">
        <v>-1220.76</v>
      </c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/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/>
      <c r="L37" s="98">
        <f>SUM(K37:K39)</f>
        <v>0</v>
      </c>
    </row>
    <row r="38" spans="1:12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2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130" priority="11" operator="lessThan">
      <formula>0</formula>
    </cfRule>
    <cfRule type="cellIs" dxfId="129" priority="12" operator="greaterThan">
      <formula>0</formula>
    </cfRule>
    <cfRule type="cellIs" dxfId="128" priority="13" operator="lessThan">
      <formula>0</formula>
    </cfRule>
  </conditionalFormatting>
  <conditionalFormatting sqref="D12:D17">
    <cfRule type="cellIs" dxfId="127" priority="8" operator="lessThan">
      <formula>0</formula>
    </cfRule>
    <cfRule type="cellIs" dxfId="126" priority="9" operator="greaterThan">
      <formula>0</formula>
    </cfRule>
    <cfRule type="cellIs" dxfId="125" priority="10" operator="lessThan">
      <formula>0</formula>
    </cfRule>
  </conditionalFormatting>
  <conditionalFormatting sqref="G12:G17">
    <cfRule type="cellIs" dxfId="124" priority="5" operator="lessThan">
      <formula>0</formula>
    </cfRule>
    <cfRule type="cellIs" dxfId="123" priority="6" operator="greaterThan">
      <formula>0</formula>
    </cfRule>
    <cfRule type="cellIs" dxfId="122" priority="7" operator="lessThan">
      <formula>0</formula>
    </cfRule>
  </conditionalFormatting>
  <conditionalFormatting sqref="I12:I17">
    <cfRule type="cellIs" dxfId="121" priority="3" operator="lessThan">
      <formula>0</formula>
    </cfRule>
    <cfRule type="cellIs" dxfId="120" priority="4" operator="greaterThan">
      <formula>0</formula>
    </cfRule>
  </conditionalFormatting>
  <conditionalFormatting sqref="J12:J17">
    <cfRule type="containsText" dxfId="119" priority="1" operator="containsText" text="OK">
      <formula>NOT(ISERROR(SEARCH("OK",J12)))</formula>
    </cfRule>
    <cfRule type="containsText" dxfId="118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workbookViewId="0">
      <selection activeCell="K19" sqref="K19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64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186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134</v>
      </c>
      <c r="C7" s="117"/>
      <c r="D7" s="117"/>
      <c r="E7" s="117"/>
      <c r="F7" s="117"/>
    </row>
    <row r="8" spans="1:12" x14ac:dyDescent="0.25">
      <c r="A8" s="3" t="s">
        <v>4</v>
      </c>
      <c r="B8" s="118"/>
      <c r="C8" s="117"/>
      <c r="D8" s="117"/>
      <c r="E8" s="117"/>
      <c r="F8" s="117"/>
    </row>
    <row r="10" spans="1:12" ht="23.25" x14ac:dyDescent="0.35">
      <c r="A10" s="110" t="s">
        <v>174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7500</v>
      </c>
      <c r="G16" s="11"/>
      <c r="H16" s="11">
        <f>L37</f>
        <v>-7500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SUM(F14:F17)</f>
        <v>7500</v>
      </c>
      <c r="H18" s="12">
        <f>SUM(H12:H17)</f>
        <v>-7500</v>
      </c>
      <c r="I18" s="19">
        <f>SUM(I12:I17)</f>
        <v>0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 t="s">
        <v>207</v>
      </c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>
        <v>-7500</v>
      </c>
      <c r="L37" s="98">
        <f>SUM(K37:K39)</f>
        <v>-7500</v>
      </c>
    </row>
    <row r="38" spans="1:12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2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117" priority="11" operator="lessThan">
      <formula>0</formula>
    </cfRule>
    <cfRule type="cellIs" dxfId="116" priority="12" operator="greaterThan">
      <formula>0</formula>
    </cfRule>
    <cfRule type="cellIs" dxfId="115" priority="13" operator="lessThan">
      <formula>0</formula>
    </cfRule>
  </conditionalFormatting>
  <conditionalFormatting sqref="D12:D17">
    <cfRule type="cellIs" dxfId="114" priority="8" operator="lessThan">
      <formula>0</formula>
    </cfRule>
    <cfRule type="cellIs" dxfId="113" priority="9" operator="greaterThan">
      <formula>0</formula>
    </cfRule>
    <cfRule type="cellIs" dxfId="112" priority="10" operator="lessThan">
      <formula>0</formula>
    </cfRule>
  </conditionalFormatting>
  <conditionalFormatting sqref="G12:G17">
    <cfRule type="cellIs" dxfId="111" priority="5" operator="lessThan">
      <formula>0</formula>
    </cfRule>
    <cfRule type="cellIs" dxfId="110" priority="6" operator="greaterThan">
      <formula>0</formula>
    </cfRule>
    <cfRule type="cellIs" dxfId="109" priority="7" operator="lessThan">
      <formula>0</formula>
    </cfRule>
  </conditionalFormatting>
  <conditionalFormatting sqref="I12:I17">
    <cfRule type="cellIs" dxfId="108" priority="3" operator="lessThan">
      <formula>0</formula>
    </cfRule>
    <cfRule type="cellIs" dxfId="107" priority="4" operator="greaterThan">
      <formula>0</formula>
    </cfRule>
  </conditionalFormatting>
  <conditionalFormatting sqref="J12:J17">
    <cfRule type="containsText" dxfId="106" priority="1" operator="containsText" text="OK">
      <formula>NOT(ISERROR(SEARCH("OK",J12)))</formula>
    </cfRule>
    <cfRule type="containsText" dxfId="105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6" workbookViewId="0">
      <selection activeCell="F21" sqref="F21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67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188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138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137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/>
      <c r="G13" s="15"/>
      <c r="H13" s="15">
        <f>L28</f>
        <v>-920.88</v>
      </c>
      <c r="I13" s="10">
        <f t="shared" ref="I13:I17" si="0">(C13+F13)+(E13+H13)+D13+G13</f>
        <v>-920.88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>
        <f>L31</f>
        <v>-1287.03</v>
      </c>
      <c r="I14" s="10">
        <f t="shared" si="0"/>
        <v>-1287.03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4000</v>
      </c>
      <c r="G15" s="15"/>
      <c r="H15" s="15"/>
      <c r="I15" s="10">
        <f t="shared" si="0"/>
        <v>4000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2500</v>
      </c>
      <c r="G16" s="11"/>
      <c r="H16" s="11">
        <f>L38</f>
        <v>-4050</v>
      </c>
      <c r="I16" s="10">
        <f t="shared" si="0"/>
        <v>-1550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J41</f>
        <v>0</v>
      </c>
      <c r="F17" s="15"/>
      <c r="G17" s="15"/>
      <c r="H17" s="15">
        <f>L41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6500</v>
      </c>
      <c r="H18" s="12">
        <f>SUM(H12:H17)</f>
        <v>-6257.91</v>
      </c>
      <c r="I18" s="19">
        <f>SUM(I12:I17)</f>
        <v>242.09000000000015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297</v>
      </c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>
        <v>-920.88</v>
      </c>
      <c r="L28" s="91">
        <f>SUM(K28:K30)</f>
        <v>-920.88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244</v>
      </c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>
        <v>-1287.03</v>
      </c>
      <c r="L31" s="98">
        <f>SUM(K31:K33)</f>
        <v>-1287.03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SUM(I34:I37)</f>
        <v>0</v>
      </c>
      <c r="K34" s="15"/>
      <c r="L34" s="91">
        <f>SUM(K34:K37)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2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103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94" t="s">
        <v>21</v>
      </c>
      <c r="B38" s="97" t="s">
        <v>284</v>
      </c>
      <c r="C38" s="97"/>
      <c r="D38" s="97"/>
      <c r="E38" s="97"/>
      <c r="F38" s="97"/>
      <c r="G38" s="23"/>
      <c r="H38" s="23"/>
      <c r="I38" s="11"/>
      <c r="J38" s="98">
        <f>SUM(I38:I40)</f>
        <v>0</v>
      </c>
      <c r="K38" s="11">
        <v>-4050</v>
      </c>
      <c r="L38" s="98">
        <f>SUM(K38:K40)</f>
        <v>-4050</v>
      </c>
    </row>
    <row r="39" spans="1:12" x14ac:dyDescent="0.25">
      <c r="A39" s="95"/>
      <c r="B39" s="97"/>
      <c r="C39" s="97"/>
      <c r="D39" s="97"/>
      <c r="E39" s="97"/>
      <c r="F39" s="97"/>
      <c r="G39" s="23"/>
      <c r="H39" s="23"/>
      <c r="I39" s="11"/>
      <c r="J39" s="99"/>
      <c r="K39" s="11"/>
      <c r="L39" s="99"/>
    </row>
    <row r="40" spans="1:12" x14ac:dyDescent="0.25">
      <c r="A40" s="96"/>
      <c r="B40" s="97"/>
      <c r="C40" s="97"/>
      <c r="D40" s="97"/>
      <c r="E40" s="97"/>
      <c r="F40" s="97"/>
      <c r="G40" s="23"/>
      <c r="H40" s="23"/>
      <c r="I40" s="11"/>
      <c r="J40" s="100"/>
      <c r="K40" s="11"/>
      <c r="L40" s="100"/>
    </row>
    <row r="41" spans="1:12" x14ac:dyDescent="0.25">
      <c r="A41" s="87" t="s">
        <v>22</v>
      </c>
      <c r="B41" s="90"/>
      <c r="C41" s="90"/>
      <c r="D41" s="90"/>
      <c r="E41" s="90"/>
      <c r="F41" s="90"/>
      <c r="G41" s="25"/>
      <c r="H41" s="25"/>
      <c r="I41" s="15"/>
      <c r="J41" s="91">
        <f t="shared" ref="J41:L41" si="1">SUM(I41:I43)</f>
        <v>0</v>
      </c>
      <c r="K41" s="15"/>
      <c r="L41" s="91">
        <f t="shared" si="1"/>
        <v>0</v>
      </c>
    </row>
    <row r="42" spans="1:12" x14ac:dyDescent="0.25">
      <c r="A42" s="88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89"/>
      <c r="B43" s="90"/>
      <c r="C43" s="90"/>
      <c r="D43" s="90"/>
      <c r="E43" s="90"/>
      <c r="F43" s="90"/>
      <c r="G43" s="25"/>
      <c r="H43" s="25"/>
      <c r="I43" s="15"/>
      <c r="J43" s="93"/>
      <c r="K43" s="15"/>
      <c r="L43" s="93"/>
    </row>
    <row r="44" spans="1:12" x14ac:dyDescent="0.25">
      <c r="A44" s="104" t="s">
        <v>23</v>
      </c>
      <c r="B44" s="97"/>
      <c r="C44" s="97"/>
      <c r="D44" s="97"/>
      <c r="E44" s="97"/>
      <c r="F44" s="97"/>
      <c r="G44" s="23"/>
      <c r="H44" s="23"/>
      <c r="I44" s="11"/>
      <c r="J44" s="98">
        <f t="shared" ref="J44:L44" si="2">SUM(I44:I46)</f>
        <v>0</v>
      </c>
      <c r="K44" s="11"/>
      <c r="L44" s="98">
        <f t="shared" si="2"/>
        <v>0</v>
      </c>
    </row>
    <row r="45" spans="1:12" x14ac:dyDescent="0.25">
      <c r="A45" s="105"/>
      <c r="B45" s="97"/>
      <c r="C45" s="97"/>
      <c r="D45" s="97"/>
      <c r="E45" s="97"/>
      <c r="F45" s="97"/>
      <c r="G45" s="23"/>
      <c r="H45" s="23"/>
      <c r="I45" s="11"/>
      <c r="J45" s="99"/>
      <c r="K45" s="11"/>
      <c r="L45" s="99"/>
    </row>
    <row r="46" spans="1:12" x14ac:dyDescent="0.25">
      <c r="A46" s="106"/>
      <c r="B46" s="97"/>
      <c r="C46" s="97"/>
      <c r="D46" s="97"/>
      <c r="E46" s="97"/>
      <c r="F46" s="97"/>
      <c r="G46" s="23"/>
      <c r="H46" s="23"/>
      <c r="I46" s="11"/>
      <c r="J46" s="100"/>
      <c r="K46" s="11"/>
      <c r="L46" s="100"/>
    </row>
    <row r="47" spans="1:12" x14ac:dyDescent="0.25">
      <c r="A47" s="87" t="s">
        <v>24</v>
      </c>
      <c r="B47" s="90"/>
      <c r="C47" s="90"/>
      <c r="D47" s="90"/>
      <c r="E47" s="90"/>
      <c r="F47" s="90"/>
      <c r="G47" s="25"/>
      <c r="H47" s="25"/>
      <c r="I47" s="15"/>
      <c r="J47" s="91">
        <f t="shared" ref="J47:L47" si="3">SUM(I47:I49)</f>
        <v>0</v>
      </c>
      <c r="K47" s="15"/>
      <c r="L47" s="91">
        <f t="shared" si="3"/>
        <v>0</v>
      </c>
    </row>
    <row r="48" spans="1:12" x14ac:dyDescent="0.25">
      <c r="A48" s="88"/>
      <c r="B48" s="90"/>
      <c r="C48" s="90"/>
      <c r="D48" s="90"/>
      <c r="E48" s="90"/>
      <c r="F48" s="90"/>
      <c r="G48" s="25"/>
      <c r="H48" s="25"/>
      <c r="I48" s="15"/>
      <c r="J48" s="92"/>
      <c r="K48" s="15"/>
      <c r="L48" s="92"/>
    </row>
    <row r="49" spans="1:12" x14ac:dyDescent="0.25">
      <c r="A49" s="89"/>
      <c r="B49" s="90"/>
      <c r="C49" s="90"/>
      <c r="D49" s="90"/>
      <c r="E49" s="90"/>
      <c r="F49" s="90"/>
      <c r="G49" s="25"/>
      <c r="H49" s="25"/>
      <c r="I49" s="15"/>
      <c r="J49" s="93"/>
      <c r="K49" s="15"/>
      <c r="L49" s="93"/>
    </row>
  </sheetData>
  <mergeCells count="57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7"/>
    <mergeCell ref="B34:F34"/>
    <mergeCell ref="J34:J37"/>
    <mergeCell ref="L34:L37"/>
    <mergeCell ref="B35:F35"/>
    <mergeCell ref="B37:F37"/>
    <mergeCell ref="B36:F36"/>
    <mergeCell ref="A38:A40"/>
    <mergeCell ref="B38:F38"/>
    <mergeCell ref="J38:J40"/>
    <mergeCell ref="L38:L40"/>
    <mergeCell ref="B39:F39"/>
    <mergeCell ref="B40:F40"/>
    <mergeCell ref="A41:A43"/>
    <mergeCell ref="B41:F41"/>
    <mergeCell ref="J41:J43"/>
    <mergeCell ref="L41:L43"/>
    <mergeCell ref="B42:F42"/>
    <mergeCell ref="B43:F43"/>
    <mergeCell ref="A44:A46"/>
    <mergeCell ref="B44:F44"/>
    <mergeCell ref="J44:J46"/>
    <mergeCell ref="L44:L46"/>
    <mergeCell ref="B45:F45"/>
    <mergeCell ref="B46:F46"/>
    <mergeCell ref="A47:A49"/>
    <mergeCell ref="B47:F47"/>
    <mergeCell ref="J47:J49"/>
    <mergeCell ref="L47:L49"/>
    <mergeCell ref="B48:F48"/>
    <mergeCell ref="B49:F49"/>
  </mergeCells>
  <conditionalFormatting sqref="C12:C17 E12:F17 H12:H17 I25:I49 K25:K49">
    <cfRule type="cellIs" dxfId="104" priority="11" operator="lessThan">
      <formula>0</formula>
    </cfRule>
    <cfRule type="cellIs" dxfId="103" priority="12" operator="greaterThan">
      <formula>0</formula>
    </cfRule>
    <cfRule type="cellIs" dxfId="102" priority="13" operator="lessThan">
      <formula>0</formula>
    </cfRule>
  </conditionalFormatting>
  <conditionalFormatting sqref="D12:D17">
    <cfRule type="cellIs" dxfId="101" priority="8" operator="lessThan">
      <formula>0</formula>
    </cfRule>
    <cfRule type="cellIs" dxfId="100" priority="9" operator="greaterThan">
      <formula>0</formula>
    </cfRule>
    <cfRule type="cellIs" dxfId="99" priority="10" operator="lessThan">
      <formula>0</formula>
    </cfRule>
  </conditionalFormatting>
  <conditionalFormatting sqref="G12:G17">
    <cfRule type="cellIs" dxfId="98" priority="5" operator="lessThan">
      <formula>0</formula>
    </cfRule>
    <cfRule type="cellIs" dxfId="97" priority="6" operator="greaterThan">
      <formula>0</formula>
    </cfRule>
    <cfRule type="cellIs" dxfId="96" priority="7" operator="lessThan">
      <formula>0</formula>
    </cfRule>
  </conditionalFormatting>
  <conditionalFormatting sqref="I12:I17">
    <cfRule type="cellIs" dxfId="95" priority="3" operator="lessThan">
      <formula>0</formula>
    </cfRule>
    <cfRule type="cellIs" dxfId="94" priority="4" operator="greaterThan">
      <formula>0</formula>
    </cfRule>
  </conditionalFormatting>
  <conditionalFormatting sqref="J12:J17">
    <cfRule type="containsText" dxfId="93" priority="1" operator="containsText" text="OK">
      <formula>NOT(ISERROR(SEARCH("OK",J12)))</formula>
    </cfRule>
    <cfRule type="containsText" dxfId="92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0" workbookViewId="0">
      <selection activeCell="M16" sqref="M16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65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66</v>
      </c>
      <c r="C6" s="116"/>
      <c r="D6" s="116"/>
      <c r="E6" s="116"/>
      <c r="F6" s="116"/>
    </row>
    <row r="7" spans="1:12" x14ac:dyDescent="0.25">
      <c r="A7" s="3" t="s">
        <v>3</v>
      </c>
      <c r="B7" s="97" t="s">
        <v>136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135</v>
      </c>
      <c r="C8" s="117"/>
      <c r="D8" s="117"/>
      <c r="E8" s="117"/>
      <c r="F8" s="117"/>
    </row>
    <row r="10" spans="1:12" ht="23.25" x14ac:dyDescent="0.35">
      <c r="A10" s="110" t="s">
        <v>174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>
        <v>300</v>
      </c>
      <c r="G14" s="11"/>
      <c r="H14" s="11">
        <f>L31</f>
        <v>-2652.18</v>
      </c>
      <c r="I14" s="10">
        <f t="shared" si="0"/>
        <v>-2352.1799999999998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>
        <v>1500</v>
      </c>
      <c r="G16" s="11"/>
      <c r="H16" s="11">
        <f>L37</f>
        <v>-1160.82</v>
      </c>
      <c r="I16" s="10">
        <f t="shared" si="0"/>
        <v>339.18000000000006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>
        <v>5700</v>
      </c>
      <c r="G17" s="15"/>
      <c r="H17" s="15">
        <f>L40</f>
        <v>0</v>
      </c>
      <c r="I17" s="10">
        <f t="shared" si="0"/>
        <v>5700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7500</v>
      </c>
      <c r="H18" s="12">
        <f>SUM(H12:H17)</f>
        <v>-3813</v>
      </c>
      <c r="I18" s="19">
        <f>SUM(I12:I17)</f>
        <v>3687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354</v>
      </c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>
        <v>-2652.18</v>
      </c>
      <c r="L31" s="98">
        <f>SUM(K31:K33)</f>
        <v>-2652.18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 t="s">
        <v>335</v>
      </c>
      <c r="C37" s="97"/>
      <c r="D37" s="97"/>
      <c r="E37" s="97"/>
      <c r="F37" s="97"/>
      <c r="G37" s="23"/>
      <c r="H37" s="23"/>
      <c r="I37" s="11"/>
      <c r="J37" s="98">
        <f>SUM(I37:I39)</f>
        <v>0</v>
      </c>
      <c r="K37" s="11">
        <v>-50.02</v>
      </c>
      <c r="L37" s="98">
        <f>SUM(K37:K39)</f>
        <v>-1160.82</v>
      </c>
    </row>
    <row r="38" spans="1:12" x14ac:dyDescent="0.25">
      <c r="A38" s="95"/>
      <c r="B38" s="97" t="s">
        <v>355</v>
      </c>
      <c r="C38" s="97"/>
      <c r="D38" s="97"/>
      <c r="E38" s="97"/>
      <c r="F38" s="97"/>
      <c r="G38" s="23"/>
      <c r="H38" s="23"/>
      <c r="I38" s="11"/>
      <c r="J38" s="99"/>
      <c r="K38" s="11">
        <v>-14.07</v>
      </c>
      <c r="L38" s="99"/>
    </row>
    <row r="39" spans="1:12" x14ac:dyDescent="0.25">
      <c r="A39" s="96"/>
      <c r="B39" s="97" t="s">
        <v>356</v>
      </c>
      <c r="C39" s="97"/>
      <c r="D39" s="97"/>
      <c r="E39" s="97"/>
      <c r="F39" s="97"/>
      <c r="G39" s="23"/>
      <c r="H39" s="23"/>
      <c r="I39" s="11"/>
      <c r="J39" s="100"/>
      <c r="K39" s="11">
        <v>-1096.73</v>
      </c>
      <c r="L39" s="100"/>
    </row>
    <row r="40" spans="1:12" x14ac:dyDescent="0.25">
      <c r="A40" s="87" t="s">
        <v>22</v>
      </c>
      <c r="B40" s="90"/>
      <c r="C40" s="90"/>
      <c r="D40" s="90"/>
      <c r="E40" s="90"/>
      <c r="F40" s="90"/>
      <c r="G40" s="25"/>
      <c r="H40" s="25"/>
      <c r="I40" s="15"/>
      <c r="J40" s="91">
        <f t="shared" ref="J40:L40" si="1">SUM(I40:I42)</f>
        <v>0</v>
      </c>
      <c r="K40" s="15"/>
      <c r="L40" s="91">
        <f t="shared" si="1"/>
        <v>0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9"/>
      <c r="B42" s="90"/>
      <c r="C42" s="90"/>
      <c r="D42" s="90"/>
      <c r="E42" s="90"/>
      <c r="F42" s="90"/>
      <c r="G42" s="25"/>
      <c r="H42" s="25"/>
      <c r="I42" s="15"/>
      <c r="J42" s="93"/>
      <c r="K42" s="15"/>
      <c r="L42" s="93"/>
    </row>
  </sheetData>
  <mergeCells count="4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</mergeCells>
  <conditionalFormatting sqref="C12:C17 E12:F17 H12:H17 I25:I42 K25:K42">
    <cfRule type="cellIs" dxfId="91" priority="11" operator="lessThan">
      <formula>0</formula>
    </cfRule>
    <cfRule type="cellIs" dxfId="90" priority="12" operator="greaterThan">
      <formula>0</formula>
    </cfRule>
    <cfRule type="cellIs" dxfId="89" priority="13" operator="lessThan">
      <formula>0</formula>
    </cfRule>
  </conditionalFormatting>
  <conditionalFormatting sqref="D12:D17">
    <cfRule type="cellIs" dxfId="88" priority="8" operator="lessThan">
      <formula>0</formula>
    </cfRule>
    <cfRule type="cellIs" dxfId="87" priority="9" operator="greaterThan">
      <formula>0</formula>
    </cfRule>
    <cfRule type="cellIs" dxfId="86" priority="10" operator="lessThan">
      <formula>0</formula>
    </cfRule>
  </conditionalFormatting>
  <conditionalFormatting sqref="G12:G17">
    <cfRule type="cellIs" dxfId="85" priority="5" operator="lessThan">
      <formula>0</formula>
    </cfRule>
    <cfRule type="cellIs" dxfId="84" priority="6" operator="greaterThan">
      <formula>0</formula>
    </cfRule>
    <cfRule type="cellIs" dxfId="83" priority="7" operator="lessThan">
      <formula>0</formula>
    </cfRule>
  </conditionalFormatting>
  <conditionalFormatting sqref="I12:I17">
    <cfRule type="cellIs" dxfId="82" priority="3" operator="lessThan">
      <formula>0</formula>
    </cfRule>
    <cfRule type="cellIs" dxfId="81" priority="4" operator="greaterThan">
      <formula>0</formula>
    </cfRule>
  </conditionalFormatting>
  <conditionalFormatting sqref="J12:J17">
    <cfRule type="containsText" dxfId="80" priority="1" operator="containsText" text="OK">
      <formula>NOT(ISERROR(SEARCH("OK",J12)))</formula>
    </cfRule>
    <cfRule type="containsText" dxfId="79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M13" sqref="M13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68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69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140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139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/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>
        <v>3568.43</v>
      </c>
      <c r="G13" s="15"/>
      <c r="H13" s="15">
        <f>L28</f>
        <v>-8134.5999999999995</v>
      </c>
      <c r="I13" s="10">
        <f t="shared" ref="I13:I17" si="0">(C13+F13)+(E13+H13)+D13+G13</f>
        <v>-4566.17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J39</f>
        <v>0</v>
      </c>
      <c r="F15" s="15">
        <v>2595.73</v>
      </c>
      <c r="G15" s="15"/>
      <c r="H15" s="15"/>
      <c r="I15" s="10">
        <f t="shared" si="0"/>
        <v>2595.73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J43</f>
        <v>0</v>
      </c>
      <c r="F16" s="11">
        <v>3500</v>
      </c>
      <c r="G16" s="11"/>
      <c r="H16" s="11">
        <f>L43</f>
        <v>-1716.24</v>
      </c>
      <c r="I16" s="10">
        <f t="shared" si="0"/>
        <v>1783.76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J49</f>
        <v>0</v>
      </c>
      <c r="F17" s="15">
        <v>5335.85</v>
      </c>
      <c r="G17" s="15"/>
      <c r="H17" s="15">
        <f>L49</f>
        <v>-5062.16</v>
      </c>
      <c r="I17" s="10">
        <f t="shared" si="0"/>
        <v>273.69000000000051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15000.01</v>
      </c>
      <c r="H18" s="12">
        <f>SUM(H12:H17)</f>
        <v>-14913</v>
      </c>
      <c r="I18" s="19">
        <f>SUM(I12:I17)</f>
        <v>87.010000000000446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212</v>
      </c>
      <c r="C28" s="90"/>
      <c r="D28" s="90"/>
      <c r="E28" s="90"/>
      <c r="F28" s="90"/>
      <c r="G28" s="24"/>
      <c r="H28" s="25"/>
      <c r="I28" s="15"/>
      <c r="J28" s="91">
        <f>I28+I29</f>
        <v>0</v>
      </c>
      <c r="K28" s="15">
        <v>-1507.8</v>
      </c>
      <c r="L28" s="91">
        <f>SUM(K28:K35)</f>
        <v>-8134.5999999999995</v>
      </c>
    </row>
    <row r="29" spans="1:12" x14ac:dyDescent="0.25">
      <c r="A29" s="88"/>
      <c r="B29" s="90" t="s">
        <v>213</v>
      </c>
      <c r="C29" s="90"/>
      <c r="D29" s="90"/>
      <c r="E29" s="90"/>
      <c r="F29" s="90"/>
      <c r="G29" s="24"/>
      <c r="H29" s="25"/>
      <c r="I29" s="15"/>
      <c r="J29" s="92"/>
      <c r="K29" s="15">
        <v>-1069.8</v>
      </c>
      <c r="L29" s="92"/>
    </row>
    <row r="30" spans="1:12" x14ac:dyDescent="0.25">
      <c r="A30" s="88"/>
      <c r="B30" s="107" t="s">
        <v>215</v>
      </c>
      <c r="C30" s="108"/>
      <c r="D30" s="108"/>
      <c r="E30" s="108"/>
      <c r="F30" s="109"/>
      <c r="G30" s="24"/>
      <c r="H30" s="25"/>
      <c r="I30" s="15"/>
      <c r="J30" s="92"/>
      <c r="K30" s="15">
        <v>-900</v>
      </c>
      <c r="L30" s="92"/>
    </row>
    <row r="31" spans="1:12" x14ac:dyDescent="0.25">
      <c r="A31" s="88"/>
      <c r="B31" s="77" t="s">
        <v>216</v>
      </c>
      <c r="C31" s="75"/>
      <c r="D31" s="75"/>
      <c r="E31" s="75"/>
      <c r="F31" s="76"/>
      <c r="G31" s="24"/>
      <c r="H31" s="25"/>
      <c r="I31" s="15"/>
      <c r="J31" s="92"/>
      <c r="K31" s="15">
        <v>-348</v>
      </c>
      <c r="L31" s="92"/>
    </row>
    <row r="32" spans="1:12" x14ac:dyDescent="0.25">
      <c r="A32" s="88"/>
      <c r="B32" s="77" t="s">
        <v>217</v>
      </c>
      <c r="C32" s="75"/>
      <c r="D32" s="75"/>
      <c r="E32" s="75"/>
      <c r="F32" s="76"/>
      <c r="G32" s="24"/>
      <c r="H32" s="25"/>
      <c r="I32" s="15"/>
      <c r="J32" s="92"/>
      <c r="K32" s="15">
        <v>-24</v>
      </c>
      <c r="L32" s="92"/>
    </row>
    <row r="33" spans="1:12" x14ac:dyDescent="0.25">
      <c r="A33" s="88"/>
      <c r="B33" s="77" t="s">
        <v>218</v>
      </c>
      <c r="C33" s="75"/>
      <c r="D33" s="75"/>
      <c r="E33" s="75"/>
      <c r="F33" s="76"/>
      <c r="G33" s="24"/>
      <c r="H33" s="25"/>
      <c r="I33" s="15"/>
      <c r="J33" s="92"/>
      <c r="K33" s="15">
        <v>-349.3</v>
      </c>
      <c r="L33" s="92"/>
    </row>
    <row r="34" spans="1:12" x14ac:dyDescent="0.25">
      <c r="A34" s="88"/>
      <c r="B34" s="77" t="s">
        <v>219</v>
      </c>
      <c r="C34" s="75"/>
      <c r="D34" s="75"/>
      <c r="E34" s="75"/>
      <c r="F34" s="76"/>
      <c r="G34" s="24"/>
      <c r="H34" s="25"/>
      <c r="I34" s="15"/>
      <c r="J34" s="92"/>
      <c r="K34" s="15">
        <v>-1674</v>
      </c>
      <c r="L34" s="92"/>
    </row>
    <row r="35" spans="1:12" x14ac:dyDescent="0.25">
      <c r="A35" s="89"/>
      <c r="B35" s="90" t="s">
        <v>345</v>
      </c>
      <c r="C35" s="90"/>
      <c r="D35" s="90"/>
      <c r="E35" s="90"/>
      <c r="F35" s="90"/>
      <c r="G35" s="24"/>
      <c r="H35" s="25"/>
      <c r="I35" s="15"/>
      <c r="J35" s="93"/>
      <c r="K35" s="15">
        <v>-2261.6999999999998</v>
      </c>
      <c r="L35" s="93"/>
    </row>
    <row r="36" spans="1:12" x14ac:dyDescent="0.25">
      <c r="A36" s="104" t="s">
        <v>19</v>
      </c>
      <c r="B36" s="97"/>
      <c r="C36" s="97"/>
      <c r="D36" s="97"/>
      <c r="E36" s="97"/>
      <c r="F36" s="97"/>
      <c r="G36" s="22"/>
      <c r="H36" s="23"/>
      <c r="I36" s="11"/>
      <c r="J36" s="98">
        <f>SUM(I36:I38)</f>
        <v>0</v>
      </c>
      <c r="K36" s="11"/>
      <c r="L36" s="98">
        <f>SUM(K36:K38)</f>
        <v>0</v>
      </c>
    </row>
    <row r="37" spans="1:12" x14ac:dyDescent="0.25">
      <c r="A37" s="105"/>
      <c r="B37" s="97"/>
      <c r="C37" s="97"/>
      <c r="D37" s="97"/>
      <c r="E37" s="97"/>
      <c r="F37" s="97"/>
      <c r="G37" s="22"/>
      <c r="H37" s="23"/>
      <c r="I37" s="11"/>
      <c r="J37" s="99"/>
      <c r="K37" s="11"/>
      <c r="L37" s="99"/>
    </row>
    <row r="38" spans="1:12" x14ac:dyDescent="0.25">
      <c r="A38" s="106"/>
      <c r="B38" s="97"/>
      <c r="C38" s="97"/>
      <c r="D38" s="97"/>
      <c r="E38" s="97"/>
      <c r="F38" s="97"/>
      <c r="G38" s="22"/>
      <c r="H38" s="23"/>
      <c r="I38" s="11"/>
      <c r="J38" s="100"/>
      <c r="K38" s="11"/>
      <c r="L38" s="100"/>
    </row>
    <row r="39" spans="1:12" x14ac:dyDescent="0.25">
      <c r="A39" s="101" t="s">
        <v>20</v>
      </c>
      <c r="B39" s="90"/>
      <c r="C39" s="90"/>
      <c r="D39" s="90"/>
      <c r="E39" s="90"/>
      <c r="F39" s="90"/>
      <c r="G39" s="25"/>
      <c r="H39" s="25"/>
      <c r="I39" s="15"/>
      <c r="J39" s="91">
        <f>SUM(I39:I42)</f>
        <v>0</v>
      </c>
      <c r="K39" s="15"/>
      <c r="L39" s="91">
        <f>SUM(K39:K42)</f>
        <v>0</v>
      </c>
    </row>
    <row r="40" spans="1:12" x14ac:dyDescent="0.25">
      <c r="A40" s="102"/>
      <c r="B40" s="90"/>
      <c r="C40" s="90"/>
      <c r="D40" s="90"/>
      <c r="E40" s="90"/>
      <c r="F40" s="90"/>
      <c r="G40" s="25"/>
      <c r="H40" s="25"/>
      <c r="I40" s="15"/>
      <c r="J40" s="92"/>
      <c r="K40" s="15"/>
      <c r="L40" s="92"/>
    </row>
    <row r="41" spans="1:12" x14ac:dyDescent="0.25">
      <c r="A41" s="102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103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94" t="s">
        <v>21</v>
      </c>
      <c r="B43" s="97" t="s">
        <v>299</v>
      </c>
      <c r="C43" s="97"/>
      <c r="D43" s="97"/>
      <c r="E43" s="97"/>
      <c r="F43" s="97"/>
      <c r="G43" s="23"/>
      <c r="H43" s="23"/>
      <c r="I43" s="11"/>
      <c r="J43" s="98">
        <f>SUM(I43:I48)</f>
        <v>0</v>
      </c>
      <c r="K43" s="11">
        <v>-277.60000000000002</v>
      </c>
      <c r="L43" s="98">
        <f>SUM(K43:K48)</f>
        <v>-1716.24</v>
      </c>
    </row>
    <row r="44" spans="1:12" x14ac:dyDescent="0.25">
      <c r="A44" s="95"/>
      <c r="B44" s="97" t="s">
        <v>300</v>
      </c>
      <c r="C44" s="97"/>
      <c r="D44" s="97"/>
      <c r="E44" s="97"/>
      <c r="F44" s="97"/>
      <c r="G44" s="23"/>
      <c r="H44" s="23"/>
      <c r="I44" s="11"/>
      <c r="J44" s="99"/>
      <c r="K44" s="11">
        <v>-111.04</v>
      </c>
      <c r="L44" s="99"/>
    </row>
    <row r="45" spans="1:12" x14ac:dyDescent="0.25">
      <c r="A45" s="95"/>
      <c r="B45" s="97" t="s">
        <v>308</v>
      </c>
      <c r="C45" s="97"/>
      <c r="D45" s="97"/>
      <c r="E45" s="97"/>
      <c r="F45" s="97"/>
      <c r="G45" s="23"/>
      <c r="H45" s="23"/>
      <c r="I45" s="11"/>
      <c r="J45" s="99"/>
      <c r="K45" s="11">
        <v>-166.56</v>
      </c>
      <c r="L45" s="99"/>
    </row>
    <row r="46" spans="1:12" x14ac:dyDescent="0.25">
      <c r="A46" s="95"/>
      <c r="B46" s="97" t="s">
        <v>313</v>
      </c>
      <c r="C46" s="97"/>
      <c r="D46" s="97"/>
      <c r="E46" s="97"/>
      <c r="F46" s="97"/>
      <c r="G46" s="23"/>
      <c r="H46" s="23"/>
      <c r="I46" s="11"/>
      <c r="J46" s="99"/>
      <c r="K46" s="11">
        <v>-111.04</v>
      </c>
      <c r="L46" s="99"/>
    </row>
    <row r="47" spans="1:12" x14ac:dyDescent="0.25">
      <c r="A47" s="95"/>
      <c r="B47" s="123"/>
      <c r="C47" s="124"/>
      <c r="D47" s="124"/>
      <c r="E47" s="124"/>
      <c r="F47" s="125"/>
      <c r="G47" s="23"/>
      <c r="H47" s="23"/>
      <c r="I47" s="11"/>
      <c r="J47" s="99"/>
      <c r="K47" s="11"/>
      <c r="L47" s="99"/>
    </row>
    <row r="48" spans="1:12" x14ac:dyDescent="0.25">
      <c r="A48" s="96"/>
      <c r="B48" s="97" t="s">
        <v>347</v>
      </c>
      <c r="C48" s="97"/>
      <c r="D48" s="97"/>
      <c r="E48" s="97"/>
      <c r="F48" s="97"/>
      <c r="G48" s="23"/>
      <c r="H48" s="23"/>
      <c r="I48" s="11"/>
      <c r="J48" s="100"/>
      <c r="K48" s="11">
        <v>-1050</v>
      </c>
      <c r="L48" s="100"/>
    </row>
    <row r="49" spans="1:12" x14ac:dyDescent="0.25">
      <c r="A49" s="87" t="s">
        <v>22</v>
      </c>
      <c r="B49" s="90" t="s">
        <v>220</v>
      </c>
      <c r="C49" s="90"/>
      <c r="D49" s="90"/>
      <c r="E49" s="90"/>
      <c r="F49" s="90"/>
      <c r="G49" s="25"/>
      <c r="H49" s="25"/>
      <c r="I49" s="15"/>
      <c r="J49" s="91">
        <f>I49</f>
        <v>0</v>
      </c>
      <c r="K49" s="15">
        <v>-4422.16</v>
      </c>
      <c r="L49" s="91">
        <f t="shared" ref="L49" si="1">SUM(K49:K51)</f>
        <v>-5062.16</v>
      </c>
    </row>
    <row r="50" spans="1:12" x14ac:dyDescent="0.25">
      <c r="A50" s="88"/>
      <c r="B50" s="90" t="s">
        <v>266</v>
      </c>
      <c r="C50" s="90"/>
      <c r="D50" s="90"/>
      <c r="E50" s="90"/>
      <c r="F50" s="90"/>
      <c r="G50" s="25"/>
      <c r="H50" s="25"/>
      <c r="I50" s="15"/>
      <c r="J50" s="92"/>
      <c r="K50" s="15">
        <v>-640</v>
      </c>
      <c r="L50" s="92"/>
    </row>
    <row r="51" spans="1:12" x14ac:dyDescent="0.25">
      <c r="A51" s="89"/>
      <c r="B51" s="90"/>
      <c r="C51" s="90"/>
      <c r="D51" s="90"/>
      <c r="E51" s="90"/>
      <c r="F51" s="90"/>
      <c r="G51" s="25"/>
      <c r="H51" s="25"/>
      <c r="I51" s="15"/>
      <c r="J51" s="93"/>
      <c r="K51" s="15"/>
      <c r="L51" s="93"/>
    </row>
  </sheetData>
  <mergeCells count="49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5"/>
    <mergeCell ref="B28:F28"/>
    <mergeCell ref="J28:J35"/>
    <mergeCell ref="L28:L35"/>
    <mergeCell ref="B29:F29"/>
    <mergeCell ref="B35:F35"/>
    <mergeCell ref="B30:F30"/>
    <mergeCell ref="A36:A38"/>
    <mergeCell ref="B36:F36"/>
    <mergeCell ref="J36:J38"/>
    <mergeCell ref="L36:L38"/>
    <mergeCell ref="B37:F37"/>
    <mergeCell ref="B38:F38"/>
    <mergeCell ref="A39:A42"/>
    <mergeCell ref="B39:F39"/>
    <mergeCell ref="J39:J42"/>
    <mergeCell ref="L39:L42"/>
    <mergeCell ref="B40:F40"/>
    <mergeCell ref="B41:F41"/>
    <mergeCell ref="B42:F42"/>
    <mergeCell ref="A43:A48"/>
    <mergeCell ref="B43:F43"/>
    <mergeCell ref="J43:J48"/>
    <mergeCell ref="L43:L48"/>
    <mergeCell ref="B44:F44"/>
    <mergeCell ref="B48:F48"/>
    <mergeCell ref="B45:F45"/>
    <mergeCell ref="B46:F46"/>
    <mergeCell ref="B47:F47"/>
    <mergeCell ref="A49:A51"/>
    <mergeCell ref="B49:F49"/>
    <mergeCell ref="J49:J51"/>
    <mergeCell ref="L49:L51"/>
    <mergeCell ref="B50:F50"/>
    <mergeCell ref="B51:F51"/>
  </mergeCells>
  <conditionalFormatting sqref="C12:C17 E12:F17 H12:H17 I25:I51 K25:K51">
    <cfRule type="cellIs" dxfId="78" priority="11" operator="lessThan">
      <formula>0</formula>
    </cfRule>
    <cfRule type="cellIs" dxfId="77" priority="12" operator="greaterThan">
      <formula>0</formula>
    </cfRule>
    <cfRule type="cellIs" dxfId="76" priority="13" operator="lessThan">
      <formula>0</formula>
    </cfRule>
  </conditionalFormatting>
  <conditionalFormatting sqref="D12:D17">
    <cfRule type="cellIs" dxfId="75" priority="8" operator="lessThan">
      <formula>0</formula>
    </cfRule>
    <cfRule type="cellIs" dxfId="74" priority="9" operator="greaterThan">
      <formula>0</formula>
    </cfRule>
    <cfRule type="cellIs" dxfId="73" priority="10" operator="lessThan">
      <formula>0</formula>
    </cfRule>
  </conditionalFormatting>
  <conditionalFormatting sqref="G12:G17">
    <cfRule type="cellIs" dxfId="72" priority="5" operator="lessThan">
      <formula>0</formula>
    </cfRule>
    <cfRule type="cellIs" dxfId="71" priority="6" operator="greaterThan">
      <formula>0</formula>
    </cfRule>
    <cfRule type="cellIs" dxfId="70" priority="7" operator="lessThan">
      <formula>0</formula>
    </cfRule>
  </conditionalFormatting>
  <conditionalFormatting sqref="I12:I17">
    <cfRule type="cellIs" dxfId="69" priority="3" operator="lessThan">
      <formula>0</formula>
    </cfRule>
    <cfRule type="cellIs" dxfId="68" priority="4" operator="greaterThan">
      <formula>0</formula>
    </cfRule>
  </conditionalFormatting>
  <conditionalFormatting sqref="J12:J17">
    <cfRule type="containsText" dxfId="67" priority="1" operator="containsText" text="OK">
      <formula>NOT(ISERROR(SEARCH("OK",J12)))</formula>
    </cfRule>
    <cfRule type="containsText" dxfId="66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6" workbookViewId="0">
      <selection activeCell="P18" sqref="P18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.75" customHeight="1" x14ac:dyDescent="0.25">
      <c r="A5" s="3" t="s">
        <v>1</v>
      </c>
      <c r="B5" s="119" t="s">
        <v>157</v>
      </c>
      <c r="C5" s="119"/>
      <c r="D5" s="119"/>
      <c r="E5" s="119"/>
      <c r="F5" s="119"/>
    </row>
    <row r="6" spans="1:12" x14ac:dyDescent="0.25">
      <c r="A6" s="3" t="s">
        <v>2</v>
      </c>
      <c r="B6" s="116" t="s">
        <v>158</v>
      </c>
      <c r="C6" s="116"/>
      <c r="D6" s="116"/>
      <c r="E6" s="116"/>
      <c r="F6" s="116"/>
    </row>
    <row r="7" spans="1:12" x14ac:dyDescent="0.25">
      <c r="A7" s="3" t="s">
        <v>3</v>
      </c>
      <c r="B7" s="117"/>
      <c r="C7" s="117"/>
      <c r="D7" s="117"/>
      <c r="E7" s="117"/>
      <c r="F7" s="117"/>
    </row>
    <row r="8" spans="1:12" x14ac:dyDescent="0.25">
      <c r="A8" s="3" t="s">
        <v>4</v>
      </c>
      <c r="B8" s="118"/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-3186.75</v>
      </c>
      <c r="I13" s="10">
        <f t="shared" ref="I13:I17" si="0">(C13+F13)+(E13+H13)+D13+G13</f>
        <v>-3186.75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>
        <v>6000</v>
      </c>
      <c r="G14" s="11"/>
      <c r="H14" s="11">
        <f>L31</f>
        <v>-2449.77</v>
      </c>
      <c r="I14" s="10">
        <f t="shared" si="0"/>
        <v>3550.23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4500</v>
      </c>
      <c r="G15" s="15"/>
      <c r="H15" s="15">
        <f>L34</f>
        <v>-1800</v>
      </c>
      <c r="I15" s="10">
        <f t="shared" si="0"/>
        <v>2700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2000</v>
      </c>
      <c r="G16" s="11"/>
      <c r="H16" s="11">
        <f>L41</f>
        <v>-2536.02</v>
      </c>
      <c r="I16" s="10">
        <f t="shared" si="0"/>
        <v>-536.02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J45</f>
        <v>0</v>
      </c>
      <c r="F17" s="15"/>
      <c r="G17" s="15"/>
      <c r="H17" s="15">
        <f>L45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12500</v>
      </c>
      <c r="H18" s="12">
        <f>SUM(H12:H17)</f>
        <v>-9972.5400000000009</v>
      </c>
      <c r="I18" s="19">
        <f>SUM(I12:I17)</f>
        <v>2527.46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172</v>
      </c>
      <c r="L24" s="21" t="s">
        <v>177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303</v>
      </c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>
        <v>-1218.3800000000001</v>
      </c>
      <c r="L28" s="91">
        <f>SUM(K28:K30)</f>
        <v>-3186.75</v>
      </c>
    </row>
    <row r="29" spans="1:12" x14ac:dyDescent="0.25">
      <c r="A29" s="88"/>
      <c r="B29" s="90" t="s">
        <v>327</v>
      </c>
      <c r="C29" s="90"/>
      <c r="D29" s="90"/>
      <c r="E29" s="90"/>
      <c r="F29" s="90"/>
      <c r="G29" s="24"/>
      <c r="H29" s="25"/>
      <c r="I29" s="15"/>
      <c r="J29" s="92"/>
      <c r="K29" s="15">
        <v>-1968.37</v>
      </c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307</v>
      </c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>
        <v>-2449.77</v>
      </c>
      <c r="L31" s="98">
        <f>SUM(K31:K33)</f>
        <v>-2449.77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 t="s">
        <v>314</v>
      </c>
      <c r="C34" s="90"/>
      <c r="D34" s="90"/>
      <c r="E34" s="90"/>
      <c r="F34" s="90"/>
      <c r="G34" s="25"/>
      <c r="H34" s="25"/>
      <c r="I34" s="15"/>
      <c r="J34" s="91">
        <f>SUM(I34:I40)</f>
        <v>0</v>
      </c>
      <c r="K34" s="15">
        <v>-1800</v>
      </c>
      <c r="L34" s="91">
        <f>SUM(K34:K40)</f>
        <v>-1800</v>
      </c>
    </row>
    <row r="35" spans="1:12" x14ac:dyDescent="0.25">
      <c r="A35" s="102"/>
      <c r="B35" s="107"/>
      <c r="C35" s="108"/>
      <c r="D35" s="108"/>
      <c r="E35" s="108"/>
      <c r="F35" s="109"/>
      <c r="G35" s="25"/>
      <c r="H35" s="25"/>
      <c r="I35" s="15"/>
      <c r="J35" s="92"/>
      <c r="K35" s="15"/>
      <c r="L35" s="92"/>
    </row>
    <row r="36" spans="1:12" x14ac:dyDescent="0.25">
      <c r="A36" s="102"/>
      <c r="B36" s="107"/>
      <c r="C36" s="108"/>
      <c r="D36" s="108"/>
      <c r="E36" s="108"/>
      <c r="F36" s="109"/>
      <c r="G36" s="25"/>
      <c r="H36" s="25"/>
      <c r="I36" s="15"/>
      <c r="J36" s="92"/>
      <c r="K36" s="15"/>
      <c r="L36" s="92"/>
    </row>
    <row r="37" spans="1:12" x14ac:dyDescent="0.25">
      <c r="A37" s="102"/>
      <c r="B37" s="107"/>
      <c r="C37" s="108"/>
      <c r="D37" s="108"/>
      <c r="E37" s="108"/>
      <c r="F37" s="109"/>
      <c r="G37" s="25"/>
      <c r="H37" s="25"/>
      <c r="I37" s="15"/>
      <c r="J37" s="92"/>
      <c r="K37" s="15"/>
      <c r="L37" s="92"/>
    </row>
    <row r="38" spans="1:12" x14ac:dyDescent="0.25">
      <c r="A38" s="102"/>
      <c r="B38" s="66"/>
      <c r="C38" s="67"/>
      <c r="D38" s="67"/>
      <c r="E38" s="67"/>
      <c r="F38" s="68"/>
      <c r="G38" s="25"/>
      <c r="H38" s="25"/>
      <c r="I38" s="15"/>
      <c r="J38" s="92"/>
      <c r="K38" s="15"/>
      <c r="L38" s="92"/>
    </row>
    <row r="39" spans="1:12" x14ac:dyDescent="0.25">
      <c r="A39" s="102"/>
      <c r="B39" s="90"/>
      <c r="C39" s="90"/>
      <c r="D39" s="90"/>
      <c r="E39" s="90"/>
      <c r="F39" s="90"/>
      <c r="G39" s="25"/>
      <c r="H39" s="25"/>
      <c r="I39" s="15"/>
      <c r="J39" s="92"/>
      <c r="K39" s="15"/>
      <c r="L39" s="92"/>
    </row>
    <row r="40" spans="1:12" x14ac:dyDescent="0.25">
      <c r="A40" s="103"/>
      <c r="B40" s="90"/>
      <c r="C40" s="90"/>
      <c r="D40" s="90"/>
      <c r="E40" s="90"/>
      <c r="F40" s="90"/>
      <c r="G40" s="25"/>
      <c r="H40" s="25"/>
      <c r="I40" s="15"/>
      <c r="J40" s="92"/>
      <c r="K40" s="15"/>
      <c r="L40" s="92"/>
    </row>
    <row r="41" spans="1:12" x14ac:dyDescent="0.25">
      <c r="A41" s="94" t="s">
        <v>21</v>
      </c>
      <c r="B41" s="97" t="s">
        <v>238</v>
      </c>
      <c r="C41" s="97"/>
      <c r="D41" s="97"/>
      <c r="E41" s="97"/>
      <c r="F41" s="97"/>
      <c r="G41" s="23"/>
      <c r="H41" s="23"/>
      <c r="I41" s="11"/>
      <c r="J41" s="98">
        <f>SUM(I41:I44)</f>
        <v>0</v>
      </c>
      <c r="K41" s="11">
        <v>-1200</v>
      </c>
      <c r="L41" s="98">
        <f>SUM(K41:K44)</f>
        <v>-2536.02</v>
      </c>
    </row>
    <row r="42" spans="1:12" x14ac:dyDescent="0.25">
      <c r="A42" s="95"/>
      <c r="B42" s="97" t="s">
        <v>334</v>
      </c>
      <c r="C42" s="97"/>
      <c r="D42" s="97"/>
      <c r="E42" s="97"/>
      <c r="F42" s="97"/>
      <c r="G42" s="23"/>
      <c r="H42" s="23"/>
      <c r="I42" s="11"/>
      <c r="J42" s="99"/>
      <c r="K42" s="11">
        <v>-427</v>
      </c>
      <c r="L42" s="99"/>
    </row>
    <row r="43" spans="1:12" x14ac:dyDescent="0.25">
      <c r="A43" s="95"/>
      <c r="B43" s="112" t="s">
        <v>363</v>
      </c>
      <c r="C43" s="113"/>
      <c r="D43" s="113"/>
      <c r="E43" s="113"/>
      <c r="F43" s="114"/>
      <c r="G43" s="23"/>
      <c r="H43" s="23"/>
      <c r="I43" s="11"/>
      <c r="J43" s="99"/>
      <c r="K43" s="11">
        <v>-515.45000000000005</v>
      </c>
      <c r="L43" s="99"/>
    </row>
    <row r="44" spans="1:12" x14ac:dyDescent="0.25">
      <c r="A44" s="96"/>
      <c r="B44" s="97" t="s">
        <v>356</v>
      </c>
      <c r="C44" s="97"/>
      <c r="D44" s="97"/>
      <c r="E44" s="97"/>
      <c r="F44" s="97"/>
      <c r="G44" s="23"/>
      <c r="H44" s="23"/>
      <c r="I44" s="11"/>
      <c r="J44" s="100"/>
      <c r="K44" s="11">
        <v>-393.57</v>
      </c>
      <c r="L44" s="100"/>
    </row>
    <row r="45" spans="1:12" x14ac:dyDescent="0.25">
      <c r="A45" s="87" t="s">
        <v>22</v>
      </c>
      <c r="B45" s="90"/>
      <c r="C45" s="90"/>
      <c r="D45" s="90"/>
      <c r="E45" s="90"/>
      <c r="F45" s="90"/>
      <c r="G45" s="25"/>
      <c r="H45" s="25"/>
      <c r="I45" s="15"/>
      <c r="J45" s="91">
        <f t="shared" ref="J45:L45" si="1">SUM(I45:I47)</f>
        <v>0</v>
      </c>
      <c r="K45" s="15"/>
      <c r="L45" s="91">
        <f t="shared" si="1"/>
        <v>0</v>
      </c>
    </row>
    <row r="46" spans="1:12" x14ac:dyDescent="0.25">
      <c r="A46" s="88"/>
      <c r="B46" s="90"/>
      <c r="C46" s="90"/>
      <c r="D46" s="90"/>
      <c r="E46" s="90"/>
      <c r="F46" s="90"/>
      <c r="G46" s="25"/>
      <c r="H46" s="25"/>
      <c r="I46" s="15"/>
      <c r="J46" s="92"/>
      <c r="K46" s="15"/>
      <c r="L46" s="92"/>
    </row>
    <row r="47" spans="1:12" x14ac:dyDescent="0.25">
      <c r="A47" s="89"/>
      <c r="B47" s="90"/>
      <c r="C47" s="90"/>
      <c r="D47" s="90"/>
      <c r="E47" s="90"/>
      <c r="F47" s="90"/>
      <c r="G47" s="25"/>
      <c r="H47" s="25"/>
      <c r="I47" s="15"/>
      <c r="J47" s="93"/>
      <c r="K47" s="15"/>
      <c r="L47" s="93"/>
    </row>
    <row r="48" spans="1:12" x14ac:dyDescent="0.25">
      <c r="A48" s="104" t="s">
        <v>23</v>
      </c>
      <c r="B48" s="97"/>
      <c r="C48" s="97"/>
      <c r="D48" s="97"/>
      <c r="E48" s="97"/>
      <c r="F48" s="97"/>
      <c r="G48" s="23"/>
      <c r="H48" s="23"/>
      <c r="I48" s="11"/>
      <c r="J48" s="98">
        <f t="shared" ref="J48:L48" si="2">SUM(I48:I50)</f>
        <v>0</v>
      </c>
      <c r="K48" s="11"/>
      <c r="L48" s="98">
        <f t="shared" si="2"/>
        <v>0</v>
      </c>
    </row>
    <row r="49" spans="1:12" x14ac:dyDescent="0.25">
      <c r="A49" s="105"/>
      <c r="B49" s="97"/>
      <c r="C49" s="97"/>
      <c r="D49" s="97"/>
      <c r="E49" s="97"/>
      <c r="F49" s="97"/>
      <c r="G49" s="23"/>
      <c r="H49" s="23"/>
      <c r="I49" s="11"/>
      <c r="J49" s="99"/>
      <c r="K49" s="11"/>
      <c r="L49" s="99"/>
    </row>
    <row r="50" spans="1:12" x14ac:dyDescent="0.25">
      <c r="A50" s="106"/>
      <c r="B50" s="97"/>
      <c r="C50" s="97"/>
      <c r="D50" s="97"/>
      <c r="E50" s="97"/>
      <c r="F50" s="97"/>
      <c r="G50" s="23"/>
      <c r="H50" s="23"/>
      <c r="I50" s="11"/>
      <c r="J50" s="100"/>
      <c r="K50" s="11"/>
      <c r="L50" s="100"/>
    </row>
    <row r="51" spans="1:12" x14ac:dyDescent="0.25">
      <c r="A51" s="87" t="s">
        <v>24</v>
      </c>
      <c r="B51" s="90"/>
      <c r="C51" s="90"/>
      <c r="D51" s="90"/>
      <c r="E51" s="90"/>
      <c r="F51" s="90"/>
      <c r="G51" s="25"/>
      <c r="H51" s="25"/>
      <c r="I51" s="15"/>
      <c r="J51" s="91">
        <f t="shared" ref="J51:L51" si="3">SUM(I51:I53)</f>
        <v>0</v>
      </c>
      <c r="K51" s="15"/>
      <c r="L51" s="91">
        <f t="shared" si="3"/>
        <v>0</v>
      </c>
    </row>
    <row r="52" spans="1:12" x14ac:dyDescent="0.25">
      <c r="A52" s="88"/>
      <c r="B52" s="90"/>
      <c r="C52" s="90"/>
      <c r="D52" s="90"/>
      <c r="E52" s="90"/>
      <c r="F52" s="90"/>
      <c r="G52" s="25"/>
      <c r="H52" s="25"/>
      <c r="I52" s="15"/>
      <c r="J52" s="92"/>
      <c r="K52" s="15"/>
      <c r="L52" s="92"/>
    </row>
    <row r="53" spans="1:12" x14ac:dyDescent="0.25">
      <c r="A53" s="89"/>
      <c r="B53" s="90"/>
      <c r="C53" s="90"/>
      <c r="D53" s="90"/>
      <c r="E53" s="90"/>
      <c r="F53" s="90"/>
      <c r="G53" s="25"/>
      <c r="H53" s="25"/>
      <c r="I53" s="15"/>
      <c r="J53" s="93"/>
      <c r="K53" s="15"/>
      <c r="L53" s="93"/>
    </row>
  </sheetData>
  <mergeCells count="60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40"/>
    <mergeCell ref="B34:F34"/>
    <mergeCell ref="J34:J40"/>
    <mergeCell ref="L34:L40"/>
    <mergeCell ref="B39:F39"/>
    <mergeCell ref="B40:F40"/>
    <mergeCell ref="B35:F35"/>
    <mergeCell ref="B36:F36"/>
    <mergeCell ref="B37:F37"/>
    <mergeCell ref="A41:A44"/>
    <mergeCell ref="B41:F41"/>
    <mergeCell ref="J41:J44"/>
    <mergeCell ref="L41:L44"/>
    <mergeCell ref="B42:F42"/>
    <mergeCell ref="B44:F44"/>
    <mergeCell ref="B43:F43"/>
    <mergeCell ref="A45:A47"/>
    <mergeCell ref="B45:F45"/>
    <mergeCell ref="J45:J47"/>
    <mergeCell ref="L45:L47"/>
    <mergeCell ref="B46:F46"/>
    <mergeCell ref="B47:F47"/>
    <mergeCell ref="A48:A50"/>
    <mergeCell ref="B48:F48"/>
    <mergeCell ref="J48:J50"/>
    <mergeCell ref="L48:L50"/>
    <mergeCell ref="B49:F49"/>
    <mergeCell ref="B50:F50"/>
    <mergeCell ref="A51:A53"/>
    <mergeCell ref="B51:F51"/>
    <mergeCell ref="J51:J53"/>
    <mergeCell ref="L51:L53"/>
    <mergeCell ref="B52:F52"/>
    <mergeCell ref="B53:F53"/>
  </mergeCells>
  <conditionalFormatting sqref="C12:C17 E12:F17 H12:H17 I25:I53 K25:K53">
    <cfRule type="cellIs" dxfId="422" priority="11" operator="lessThan">
      <formula>0</formula>
    </cfRule>
    <cfRule type="cellIs" dxfId="421" priority="12" operator="greaterThan">
      <formula>0</formula>
    </cfRule>
    <cfRule type="cellIs" dxfId="420" priority="13" operator="lessThan">
      <formula>0</formula>
    </cfRule>
  </conditionalFormatting>
  <conditionalFormatting sqref="D12:D17">
    <cfRule type="cellIs" dxfId="419" priority="8" operator="lessThan">
      <formula>0</formula>
    </cfRule>
    <cfRule type="cellIs" dxfId="418" priority="9" operator="greaterThan">
      <formula>0</formula>
    </cfRule>
    <cfRule type="cellIs" dxfId="417" priority="10" operator="lessThan">
      <formula>0</formula>
    </cfRule>
  </conditionalFormatting>
  <conditionalFormatting sqref="G12:G17">
    <cfRule type="cellIs" dxfId="416" priority="5" operator="lessThan">
      <formula>0</formula>
    </cfRule>
    <cfRule type="cellIs" dxfId="415" priority="6" operator="greaterThan">
      <formula>0</formula>
    </cfRule>
    <cfRule type="cellIs" dxfId="414" priority="7" operator="lessThan">
      <formula>0</formula>
    </cfRule>
  </conditionalFormatting>
  <conditionalFormatting sqref="I12:I17">
    <cfRule type="cellIs" dxfId="413" priority="3" operator="lessThan">
      <formula>0</formula>
    </cfRule>
    <cfRule type="cellIs" dxfId="412" priority="4" operator="greaterThan">
      <formula>0</formula>
    </cfRule>
  </conditionalFormatting>
  <conditionalFormatting sqref="J12:J17">
    <cfRule type="containsText" dxfId="411" priority="1" operator="containsText" text="OK">
      <formula>NOT(ISERROR(SEARCH("OK",J12)))</formula>
    </cfRule>
    <cfRule type="containsText" dxfId="410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3" workbookViewId="0">
      <selection activeCell="G21" sqref="G21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184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70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142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141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17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-1772.83</v>
      </c>
      <c r="I13" s="10">
        <f t="shared" ref="I13:I17" si="0">(C13+F13)+(E13+H13)+D13+G13</f>
        <v>-1772.83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>
        <v>4415</v>
      </c>
      <c r="G15" s="15"/>
      <c r="H15" s="15"/>
      <c r="I15" s="10">
        <f t="shared" si="0"/>
        <v>4415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J38</f>
        <v>0</v>
      </c>
      <c r="F16" s="11"/>
      <c r="G16" s="11"/>
      <c r="H16" s="11">
        <f>L38</f>
        <v>-1961.16</v>
      </c>
      <c r="I16" s="10">
        <f t="shared" si="0"/>
        <v>-1961.16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J41</f>
        <v>0</v>
      </c>
      <c r="F17" s="15">
        <v>4335</v>
      </c>
      <c r="G17" s="15"/>
      <c r="H17" s="15">
        <f>L41</f>
        <v>-2950</v>
      </c>
      <c r="I17" s="10">
        <f t="shared" si="0"/>
        <v>1385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8750</v>
      </c>
      <c r="H18" s="12">
        <f>SUM(H12:H17)</f>
        <v>-6683.99</v>
      </c>
      <c r="I18" s="19">
        <f>SUM(I12:I17)</f>
        <v>2066.0100000000002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291</v>
      </c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>
        <v>-408</v>
      </c>
      <c r="L28" s="91">
        <f>SUM(K28:K30)</f>
        <v>-1772.83</v>
      </c>
    </row>
    <row r="29" spans="1:12" x14ac:dyDescent="0.25">
      <c r="A29" s="88"/>
      <c r="B29" s="90" t="s">
        <v>292</v>
      </c>
      <c r="C29" s="90"/>
      <c r="D29" s="90"/>
      <c r="E29" s="90"/>
      <c r="F29" s="90"/>
      <c r="G29" s="24"/>
      <c r="H29" s="25"/>
      <c r="I29" s="15"/>
      <c r="J29" s="92"/>
      <c r="K29" s="15">
        <v>-108.33</v>
      </c>
      <c r="L29" s="92"/>
    </row>
    <row r="30" spans="1:12" x14ac:dyDescent="0.25">
      <c r="A30" s="89"/>
      <c r="B30" s="90" t="s">
        <v>341</v>
      </c>
      <c r="C30" s="90"/>
      <c r="D30" s="90"/>
      <c r="E30" s="90"/>
      <c r="F30" s="90"/>
      <c r="G30" s="24"/>
      <c r="H30" s="25"/>
      <c r="I30" s="15"/>
      <c r="J30" s="93"/>
      <c r="K30" s="15">
        <v>-1256.5</v>
      </c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SUM(I34:I37)</f>
        <v>0</v>
      </c>
      <c r="K34" s="15"/>
      <c r="L34" s="91">
        <f>SUM(K34:K37)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2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103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94" t="s">
        <v>21</v>
      </c>
      <c r="B38" s="97" t="s">
        <v>343</v>
      </c>
      <c r="C38" s="97"/>
      <c r="D38" s="97"/>
      <c r="E38" s="97"/>
      <c r="F38" s="97"/>
      <c r="G38" s="23"/>
      <c r="H38" s="23"/>
      <c r="I38" s="11"/>
      <c r="J38" s="98">
        <f>SUM(I38:I40)</f>
        <v>0</v>
      </c>
      <c r="K38" s="11">
        <v>-1961.16</v>
      </c>
      <c r="L38" s="98">
        <f>SUM(K38:K40)</f>
        <v>-1961.16</v>
      </c>
    </row>
    <row r="39" spans="1:12" x14ac:dyDescent="0.25">
      <c r="A39" s="95"/>
      <c r="B39" s="97"/>
      <c r="C39" s="97"/>
      <c r="D39" s="97"/>
      <c r="E39" s="97"/>
      <c r="F39" s="97"/>
      <c r="G39" s="23"/>
      <c r="H39" s="23"/>
      <c r="I39" s="11"/>
      <c r="J39" s="99"/>
      <c r="K39" s="11"/>
      <c r="L39" s="99"/>
    </row>
    <row r="40" spans="1:12" x14ac:dyDescent="0.25">
      <c r="A40" s="96"/>
      <c r="B40" s="97"/>
      <c r="C40" s="97"/>
      <c r="D40" s="97"/>
      <c r="E40" s="97"/>
      <c r="F40" s="97"/>
      <c r="G40" s="23"/>
      <c r="H40" s="23"/>
      <c r="I40" s="11"/>
      <c r="J40" s="100"/>
      <c r="K40" s="11"/>
      <c r="L40" s="100"/>
    </row>
    <row r="41" spans="1:12" x14ac:dyDescent="0.25">
      <c r="A41" s="87" t="s">
        <v>22</v>
      </c>
      <c r="B41" s="90" t="s">
        <v>267</v>
      </c>
      <c r="C41" s="90"/>
      <c r="D41" s="90"/>
      <c r="E41" s="90"/>
      <c r="F41" s="90"/>
      <c r="G41" s="25"/>
      <c r="H41" s="25"/>
      <c r="I41" s="15"/>
      <c r="J41" s="91">
        <f t="shared" ref="J41:L41" si="1">SUM(I41:I43)</f>
        <v>0</v>
      </c>
      <c r="K41" s="15">
        <v>-2950</v>
      </c>
      <c r="L41" s="91">
        <f t="shared" si="1"/>
        <v>-2950</v>
      </c>
    </row>
    <row r="42" spans="1:12" x14ac:dyDescent="0.25">
      <c r="A42" s="88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89"/>
      <c r="B43" s="90"/>
      <c r="C43" s="90"/>
      <c r="D43" s="90"/>
      <c r="E43" s="90"/>
      <c r="F43" s="90"/>
      <c r="G43" s="25"/>
      <c r="H43" s="25"/>
      <c r="I43" s="15"/>
      <c r="J43" s="93"/>
      <c r="K43" s="15"/>
      <c r="L43" s="93"/>
    </row>
  </sheetData>
  <mergeCells count="45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7"/>
    <mergeCell ref="B34:F34"/>
    <mergeCell ref="J34:J37"/>
    <mergeCell ref="L34:L37"/>
    <mergeCell ref="B35:F35"/>
    <mergeCell ref="B36:F36"/>
    <mergeCell ref="B37:F37"/>
    <mergeCell ref="A38:A40"/>
    <mergeCell ref="B38:F38"/>
    <mergeCell ref="J38:J40"/>
    <mergeCell ref="L38:L40"/>
    <mergeCell ref="B39:F39"/>
    <mergeCell ref="B40:F40"/>
    <mergeCell ref="A41:A43"/>
    <mergeCell ref="B41:F41"/>
    <mergeCell ref="J41:J43"/>
    <mergeCell ref="L41:L43"/>
    <mergeCell ref="B42:F42"/>
    <mergeCell ref="B43:F43"/>
  </mergeCells>
  <conditionalFormatting sqref="C12:C17 E12:F17 H12:H17 I25:I43 K25:K43">
    <cfRule type="cellIs" dxfId="65" priority="11" operator="lessThan">
      <formula>0</formula>
    </cfRule>
    <cfRule type="cellIs" dxfId="64" priority="12" operator="greaterThan">
      <formula>0</formula>
    </cfRule>
    <cfRule type="cellIs" dxfId="63" priority="13" operator="lessThan">
      <formula>0</formula>
    </cfRule>
  </conditionalFormatting>
  <conditionalFormatting sqref="D12:D17">
    <cfRule type="cellIs" dxfId="62" priority="8" operator="lessThan">
      <formula>0</formula>
    </cfRule>
    <cfRule type="cellIs" dxfId="61" priority="9" operator="greaterThan">
      <formula>0</formula>
    </cfRule>
    <cfRule type="cellIs" dxfId="60" priority="10" operator="lessThan">
      <formula>0</formula>
    </cfRule>
  </conditionalFormatting>
  <conditionalFormatting sqref="G12:G17">
    <cfRule type="cellIs" dxfId="59" priority="5" operator="lessThan">
      <formula>0</formula>
    </cfRule>
    <cfRule type="cellIs" dxfId="58" priority="6" operator="greaterThan">
      <formula>0</formula>
    </cfRule>
    <cfRule type="cellIs" dxfId="57" priority="7" operator="lessThan">
      <formula>0</formula>
    </cfRule>
  </conditionalFormatting>
  <conditionalFormatting sqref="I12:I17">
    <cfRule type="cellIs" dxfId="56" priority="3" operator="lessThan">
      <formula>0</formula>
    </cfRule>
    <cfRule type="cellIs" dxfId="55" priority="4" operator="greaterThan">
      <formula>0</formula>
    </cfRule>
  </conditionalFormatting>
  <conditionalFormatting sqref="J12:J17">
    <cfRule type="containsText" dxfId="54" priority="1" operator="containsText" text="OK">
      <formula>NOT(ISERROR(SEARCH("OK",J12)))</formula>
    </cfRule>
    <cfRule type="containsText" dxfId="53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6" workbookViewId="0">
      <selection activeCell="B42" sqref="B42:F42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71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72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144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143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4000</v>
      </c>
      <c r="G13" s="15"/>
      <c r="H13" s="11">
        <f>L28</f>
        <v>-2210</v>
      </c>
      <c r="I13" s="10">
        <f t="shared" ref="I13:I16" si="0">(C13+F13)+(E13+H13)+D13+G13</f>
        <v>1790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>
        <f>L34</f>
        <v>-6021</v>
      </c>
      <c r="I14" s="10">
        <f t="shared" si="0"/>
        <v>-6021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3000</v>
      </c>
      <c r="G15" s="15"/>
      <c r="H15" s="11"/>
      <c r="I15" s="10">
        <f t="shared" si="0"/>
        <v>3000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1750</v>
      </c>
      <c r="G16" s="11"/>
      <c r="H16" s="11">
        <f>L38</f>
        <v>-519</v>
      </c>
      <c r="I16" s="10">
        <f t="shared" si="0"/>
        <v>1231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J41</f>
        <v>0</v>
      </c>
      <c r="F17" s="15"/>
      <c r="G17" s="15"/>
      <c r="H17" s="15"/>
      <c r="I17" s="10">
        <f>(C17+F17)+(E17+H17)+D17+G17</f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8750</v>
      </c>
      <c r="H18" s="12">
        <f>SUM(H12:H17)</f>
        <v>-8750</v>
      </c>
      <c r="I18" s="19">
        <f>SUM(I12:I17)</f>
        <v>0</v>
      </c>
      <c r="L18" s="12"/>
    </row>
    <row r="19" spans="1:12" x14ac:dyDescent="0.25">
      <c r="L19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225</v>
      </c>
      <c r="C28" s="90"/>
      <c r="D28" s="90"/>
      <c r="E28" s="90"/>
      <c r="F28" s="90"/>
      <c r="G28" s="24">
        <v>70</v>
      </c>
      <c r="H28" s="25">
        <v>13</v>
      </c>
      <c r="I28" s="15"/>
      <c r="J28" s="91">
        <f>SUM(I28:I30)</f>
        <v>0</v>
      </c>
      <c r="K28" s="15">
        <v>-910</v>
      </c>
      <c r="L28" s="91">
        <f>SUM(K28:K30)</f>
        <v>-2210</v>
      </c>
    </row>
    <row r="29" spans="1:12" x14ac:dyDescent="0.25">
      <c r="A29" s="88"/>
      <c r="B29" s="90" t="s">
        <v>287</v>
      </c>
      <c r="C29" s="90"/>
      <c r="D29" s="90"/>
      <c r="E29" s="90"/>
      <c r="F29" s="90"/>
      <c r="G29" s="24"/>
      <c r="H29" s="25"/>
      <c r="I29" s="15"/>
      <c r="J29" s="92"/>
      <c r="K29" s="15">
        <v>-1300</v>
      </c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SUM(I31:I33)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 t="s">
        <v>223</v>
      </c>
      <c r="C34" s="90"/>
      <c r="D34" s="90"/>
      <c r="E34" s="90"/>
      <c r="F34" s="90"/>
      <c r="G34" s="25"/>
      <c r="H34" s="25"/>
      <c r="I34" s="15"/>
      <c r="J34" s="91">
        <f>SUM(I34:I37)</f>
        <v>0</v>
      </c>
      <c r="K34" s="15">
        <v>-2200</v>
      </c>
      <c r="L34" s="91">
        <f>SUM(K34:K37)</f>
        <v>-6021</v>
      </c>
    </row>
    <row r="35" spans="1:12" x14ac:dyDescent="0.25">
      <c r="A35" s="102"/>
      <c r="B35" s="90" t="s">
        <v>336</v>
      </c>
      <c r="C35" s="90"/>
      <c r="D35" s="90"/>
      <c r="E35" s="90"/>
      <c r="F35" s="90"/>
      <c r="G35" s="25"/>
      <c r="H35" s="25"/>
      <c r="I35" s="15"/>
      <c r="J35" s="92"/>
      <c r="K35" s="15">
        <v>-3821</v>
      </c>
      <c r="L35" s="92"/>
    </row>
    <row r="36" spans="1:12" x14ac:dyDescent="0.25">
      <c r="A36" s="102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103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94" t="s">
        <v>21</v>
      </c>
      <c r="B38" s="97" t="s">
        <v>208</v>
      </c>
      <c r="C38" s="97"/>
      <c r="D38" s="97"/>
      <c r="E38" s="97"/>
      <c r="F38" s="97"/>
      <c r="G38" s="23"/>
      <c r="H38" s="23"/>
      <c r="I38" s="11"/>
      <c r="J38" s="98">
        <f>SUM(I38:I40)</f>
        <v>0</v>
      </c>
      <c r="K38" s="11">
        <v>-148.4</v>
      </c>
      <c r="L38" s="98">
        <f>SUM(K38:K40)</f>
        <v>-519</v>
      </c>
    </row>
    <row r="39" spans="1:12" x14ac:dyDescent="0.25">
      <c r="A39" s="95"/>
      <c r="B39" s="97" t="s">
        <v>208</v>
      </c>
      <c r="C39" s="97"/>
      <c r="D39" s="97"/>
      <c r="E39" s="97"/>
      <c r="F39" s="97"/>
      <c r="G39" s="23"/>
      <c r="H39" s="23"/>
      <c r="I39" s="11"/>
      <c r="J39" s="99"/>
      <c r="K39" s="11">
        <v>-370.6</v>
      </c>
      <c r="L39" s="99"/>
    </row>
    <row r="40" spans="1:12" ht="37.5" customHeight="1" x14ac:dyDescent="0.25">
      <c r="A40" s="96"/>
      <c r="B40" s="97"/>
      <c r="C40" s="97"/>
      <c r="D40" s="97"/>
      <c r="E40" s="97"/>
      <c r="F40" s="97"/>
      <c r="G40" s="23"/>
      <c r="H40" s="23"/>
      <c r="I40" s="11"/>
      <c r="J40" s="100"/>
      <c r="K40" s="11"/>
      <c r="L40" s="100"/>
    </row>
    <row r="41" spans="1:12" x14ac:dyDescent="0.25">
      <c r="A41" s="87" t="s">
        <v>22</v>
      </c>
      <c r="B41" s="90"/>
      <c r="C41" s="90"/>
      <c r="D41" s="90"/>
      <c r="E41" s="90"/>
      <c r="F41" s="90"/>
      <c r="G41" s="25"/>
      <c r="H41" s="25"/>
      <c r="I41" s="15"/>
      <c r="J41" s="91">
        <f t="shared" ref="J41:L41" si="1">SUM(I41:I43)</f>
        <v>0</v>
      </c>
      <c r="K41" s="15"/>
      <c r="L41" s="91">
        <f t="shared" si="1"/>
        <v>0</v>
      </c>
    </row>
    <row r="42" spans="1:12" x14ac:dyDescent="0.25">
      <c r="A42" s="88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89"/>
      <c r="B43" s="90"/>
      <c r="C43" s="90"/>
      <c r="D43" s="90"/>
      <c r="E43" s="90"/>
      <c r="F43" s="90"/>
      <c r="G43" s="25"/>
      <c r="H43" s="25"/>
      <c r="I43" s="15"/>
      <c r="J43" s="93"/>
      <c r="K43" s="15"/>
      <c r="L43" s="93"/>
    </row>
  </sheetData>
  <mergeCells count="45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7"/>
    <mergeCell ref="B34:F34"/>
    <mergeCell ref="J34:J37"/>
    <mergeCell ref="L34:L37"/>
    <mergeCell ref="B35:F35"/>
    <mergeCell ref="B36:F36"/>
    <mergeCell ref="B37:F37"/>
    <mergeCell ref="A38:A40"/>
    <mergeCell ref="B38:F38"/>
    <mergeCell ref="J38:J40"/>
    <mergeCell ref="L38:L40"/>
    <mergeCell ref="B39:F39"/>
    <mergeCell ref="B40:F40"/>
    <mergeCell ref="A41:A43"/>
    <mergeCell ref="B41:F41"/>
    <mergeCell ref="J41:J43"/>
    <mergeCell ref="L41:L43"/>
    <mergeCell ref="B42:F42"/>
    <mergeCell ref="B43:F43"/>
  </mergeCells>
  <conditionalFormatting sqref="C12:C17 E12:F17 I25:I43 K25:K43 H12:H17">
    <cfRule type="cellIs" dxfId="52" priority="11" operator="lessThan">
      <formula>0</formula>
    </cfRule>
    <cfRule type="cellIs" dxfId="51" priority="12" operator="greaterThan">
      <formula>0</formula>
    </cfRule>
    <cfRule type="cellIs" dxfId="50" priority="13" operator="lessThan">
      <formula>0</formula>
    </cfRule>
  </conditionalFormatting>
  <conditionalFormatting sqref="D12:D17">
    <cfRule type="cellIs" dxfId="49" priority="8" operator="lessThan">
      <formula>0</formula>
    </cfRule>
    <cfRule type="cellIs" dxfId="48" priority="9" operator="greaterThan">
      <formula>0</formula>
    </cfRule>
    <cfRule type="cellIs" dxfId="47" priority="10" operator="lessThan">
      <formula>0</formula>
    </cfRule>
  </conditionalFormatting>
  <conditionalFormatting sqref="G12:G17">
    <cfRule type="cellIs" dxfId="46" priority="5" operator="lessThan">
      <formula>0</formula>
    </cfRule>
    <cfRule type="cellIs" dxfId="45" priority="6" operator="greaterThan">
      <formula>0</formula>
    </cfRule>
    <cfRule type="cellIs" dxfId="44" priority="7" operator="lessThan">
      <formula>0</formula>
    </cfRule>
  </conditionalFormatting>
  <conditionalFormatting sqref="I12:I17">
    <cfRule type="cellIs" dxfId="43" priority="3" operator="lessThan">
      <formula>0</formula>
    </cfRule>
    <cfRule type="cellIs" dxfId="42" priority="4" operator="greaterThan">
      <formula>0</formula>
    </cfRule>
  </conditionalFormatting>
  <conditionalFormatting sqref="J12:J17">
    <cfRule type="containsText" dxfId="41" priority="1" operator="containsText" text="OK">
      <formula>NOT(ISERROR(SEARCH("OK",J12)))</formula>
    </cfRule>
    <cfRule type="containsText" dxfId="40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7" zoomScale="82" zoomScaleNormal="82" workbookViewId="0">
      <selection activeCell="G4" sqref="G4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97.28515625" style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73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74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146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145</v>
      </c>
      <c r="C8" s="117"/>
      <c r="D8" s="117"/>
      <c r="E8" s="117"/>
      <c r="F8" s="117"/>
    </row>
    <row r="10" spans="1:12" ht="23.25" x14ac:dyDescent="0.35">
      <c r="A10" s="110" t="s">
        <v>5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8</v>
      </c>
      <c r="D11" s="7" t="s">
        <v>9</v>
      </c>
      <c r="E11" s="8" t="s">
        <v>10</v>
      </c>
      <c r="F11" s="6" t="s">
        <v>11</v>
      </c>
      <c r="G11" s="7" t="s">
        <v>12</v>
      </c>
      <c r="H11" s="8" t="s">
        <v>13</v>
      </c>
      <c r="I11" s="4" t="s">
        <v>14</v>
      </c>
      <c r="J11" s="7" t="s">
        <v>15</v>
      </c>
      <c r="K11" s="1" t="s">
        <v>16</v>
      </c>
      <c r="L11" s="1" t="s">
        <v>94</v>
      </c>
    </row>
    <row r="12" spans="1:12" x14ac:dyDescent="0.25">
      <c r="A12" s="9" t="s">
        <v>17</v>
      </c>
      <c r="B12" s="10"/>
      <c r="C12" s="11"/>
      <c r="D12" s="11"/>
      <c r="E12" s="11">
        <f>J27</f>
        <v>0</v>
      </c>
      <c r="F12" s="11"/>
      <c r="G12" s="11"/>
      <c r="H12" s="11">
        <f>L27</f>
        <v>0</v>
      </c>
      <c r="I12" s="10">
        <f>(C12+F12)+(E12+H12)+D12+G12</f>
        <v>0</v>
      </c>
      <c r="J12" s="7" t="str">
        <f>IF(I12&lt;0,"ALERTA","OK")</f>
        <v>OK</v>
      </c>
      <c r="K12" s="12">
        <f>C12+E12</f>
        <v>0</v>
      </c>
      <c r="L12" s="12">
        <f>C12+F12+D12+G12</f>
        <v>0</v>
      </c>
    </row>
    <row r="13" spans="1:12" x14ac:dyDescent="0.25">
      <c r="A13" s="13" t="s">
        <v>18</v>
      </c>
      <c r="B13" s="14"/>
      <c r="C13" s="15"/>
      <c r="D13" s="15"/>
      <c r="E13" s="15">
        <f>J30</f>
        <v>0</v>
      </c>
      <c r="F13" s="15"/>
      <c r="G13" s="15"/>
      <c r="H13" s="15">
        <f>L30</f>
        <v>0</v>
      </c>
      <c r="I13" s="10">
        <f t="shared" ref="I13:I19" si="0">(C13+F13)+(E13+H13)+D13+G13</f>
        <v>0</v>
      </c>
      <c r="J13" s="7" t="str">
        <f t="shared" ref="J13:J19" si="1">IF(I13&lt;0,"ALERTA","OK")</f>
        <v>OK</v>
      </c>
      <c r="K13" s="12">
        <f t="shared" ref="K13:K19" si="2">C13+E13</f>
        <v>0</v>
      </c>
      <c r="L13" s="12">
        <f t="shared" ref="L13:L19" si="3">C13+F13+D13+G13</f>
        <v>0</v>
      </c>
    </row>
    <row r="14" spans="1:12" x14ac:dyDescent="0.25">
      <c r="A14" s="9" t="s">
        <v>19</v>
      </c>
      <c r="B14" s="10"/>
      <c r="C14" s="11"/>
      <c r="D14" s="11"/>
      <c r="E14" s="11">
        <f>J33</f>
        <v>0</v>
      </c>
      <c r="F14" s="11"/>
      <c r="G14" s="11"/>
      <c r="H14" s="11">
        <f>L33</f>
        <v>0</v>
      </c>
      <c r="I14" s="10">
        <f t="shared" si="0"/>
        <v>0</v>
      </c>
      <c r="J14" s="7" t="str">
        <f t="shared" si="1"/>
        <v>OK</v>
      </c>
      <c r="K14" s="12">
        <f t="shared" si="2"/>
        <v>0</v>
      </c>
      <c r="L14" s="12">
        <f t="shared" si="3"/>
        <v>0</v>
      </c>
    </row>
    <row r="15" spans="1:12" ht="30" x14ac:dyDescent="0.25">
      <c r="A15" s="16" t="s">
        <v>20</v>
      </c>
      <c r="B15" s="14"/>
      <c r="C15" s="15">
        <v>800</v>
      </c>
      <c r="D15" s="15"/>
      <c r="E15" s="15">
        <f>J36</f>
        <v>0</v>
      </c>
      <c r="F15" s="15">
        <v>800</v>
      </c>
      <c r="G15" s="15"/>
      <c r="H15" s="15">
        <f>L36</f>
        <v>-2700</v>
      </c>
      <c r="I15" s="10">
        <f t="shared" si="0"/>
        <v>-1100</v>
      </c>
      <c r="J15" s="7" t="str">
        <f t="shared" si="1"/>
        <v>ALERTA</v>
      </c>
      <c r="K15" s="12">
        <f t="shared" si="2"/>
        <v>800</v>
      </c>
      <c r="L15" s="12">
        <f t="shared" si="3"/>
        <v>1600</v>
      </c>
    </row>
    <row r="16" spans="1:12" ht="45" x14ac:dyDescent="0.25">
      <c r="A16" s="17" t="s">
        <v>21</v>
      </c>
      <c r="B16" s="10">
        <v>630</v>
      </c>
      <c r="C16" s="11">
        <v>630</v>
      </c>
      <c r="D16" s="11"/>
      <c r="E16" s="11">
        <f>J40</f>
        <v>0</v>
      </c>
      <c r="F16" s="11">
        <v>630</v>
      </c>
      <c r="G16" s="11"/>
      <c r="H16" s="11">
        <f>L40</f>
        <v>0</v>
      </c>
      <c r="I16" s="10">
        <f t="shared" si="0"/>
        <v>1260</v>
      </c>
      <c r="J16" s="7" t="str">
        <f t="shared" si="1"/>
        <v>OK</v>
      </c>
      <c r="K16" s="12">
        <f t="shared" si="2"/>
        <v>630</v>
      </c>
      <c r="L16" s="12">
        <f t="shared" si="3"/>
        <v>1260</v>
      </c>
    </row>
    <row r="17" spans="1:12" x14ac:dyDescent="0.25">
      <c r="A17" s="13" t="s">
        <v>22</v>
      </c>
      <c r="B17" s="14"/>
      <c r="C17" s="15"/>
      <c r="D17" s="15"/>
      <c r="E17" s="15">
        <f>J43</f>
        <v>0</v>
      </c>
      <c r="F17" s="15"/>
      <c r="G17" s="15"/>
      <c r="H17" s="15">
        <f>L43</f>
        <v>0</v>
      </c>
      <c r="I17" s="10">
        <f t="shared" si="0"/>
        <v>0</v>
      </c>
      <c r="J17" s="7" t="str">
        <f t="shared" si="1"/>
        <v>OK</v>
      </c>
      <c r="K17" s="12">
        <f t="shared" si="2"/>
        <v>0</v>
      </c>
      <c r="L17" s="12">
        <f t="shared" si="3"/>
        <v>0</v>
      </c>
    </row>
    <row r="18" spans="1:12" x14ac:dyDescent="0.25">
      <c r="A18" s="9" t="s">
        <v>23</v>
      </c>
      <c r="B18" s="10"/>
      <c r="C18" s="11"/>
      <c r="D18" s="11"/>
      <c r="E18" s="11">
        <f>J46</f>
        <v>0</v>
      </c>
      <c r="F18" s="11"/>
      <c r="G18" s="11"/>
      <c r="H18" s="11">
        <f>L46</f>
        <v>0</v>
      </c>
      <c r="I18" s="10">
        <f t="shared" si="0"/>
        <v>0</v>
      </c>
      <c r="J18" s="7" t="str">
        <f t="shared" si="1"/>
        <v>OK</v>
      </c>
      <c r="K18" s="12">
        <f t="shared" si="2"/>
        <v>0</v>
      </c>
      <c r="L18" s="12">
        <f t="shared" si="3"/>
        <v>0</v>
      </c>
    </row>
    <row r="19" spans="1:12" x14ac:dyDescent="0.25">
      <c r="A19" s="13" t="s">
        <v>24</v>
      </c>
      <c r="B19" s="14"/>
      <c r="C19" s="15"/>
      <c r="D19" s="15"/>
      <c r="E19" s="15">
        <f>J49</f>
        <v>0</v>
      </c>
      <c r="F19" s="15"/>
      <c r="G19" s="15"/>
      <c r="H19" s="15">
        <f>L49</f>
        <v>0</v>
      </c>
      <c r="I19" s="10">
        <f t="shared" si="0"/>
        <v>0</v>
      </c>
      <c r="J19" s="7" t="str">
        <f t="shared" si="1"/>
        <v>OK</v>
      </c>
      <c r="K19" s="12">
        <f t="shared" si="2"/>
        <v>0</v>
      </c>
      <c r="L19" s="12">
        <f t="shared" si="3"/>
        <v>0</v>
      </c>
    </row>
    <row r="20" spans="1:12" x14ac:dyDescent="0.25">
      <c r="A20" s="18" t="s">
        <v>25</v>
      </c>
      <c r="B20" s="19">
        <f>SUM(B12:B19)</f>
        <v>630</v>
      </c>
      <c r="C20" s="12">
        <f>SUM(C12:C19)</f>
        <v>1430</v>
      </c>
      <c r="E20" s="12">
        <f>SUM(E12:E19)</f>
        <v>0</v>
      </c>
      <c r="F20" s="12">
        <f>SUM(F12:F19)</f>
        <v>1430</v>
      </c>
      <c r="H20" s="12">
        <f>SUM(H12:H19)</f>
        <v>-2700</v>
      </c>
      <c r="I20" s="19">
        <f>SUM(I12:I19)</f>
        <v>160</v>
      </c>
      <c r="L20" s="12">
        <f>SUM(L12:L19)</f>
        <v>2860</v>
      </c>
    </row>
    <row r="25" spans="1:12" ht="23.25" x14ac:dyDescent="0.35">
      <c r="A25" s="110" t="s">
        <v>26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x14ac:dyDescent="0.25">
      <c r="A26" s="20" t="s">
        <v>27</v>
      </c>
      <c r="B26" s="111" t="s">
        <v>28</v>
      </c>
      <c r="C26" s="111"/>
      <c r="D26" s="111"/>
      <c r="E26" s="111"/>
      <c r="F26" s="111"/>
      <c r="G26" s="20" t="s">
        <v>29</v>
      </c>
      <c r="H26" s="20" t="s">
        <v>30</v>
      </c>
      <c r="I26" s="21" t="s">
        <v>10</v>
      </c>
      <c r="J26" s="21" t="s">
        <v>31</v>
      </c>
      <c r="K26" s="21" t="s">
        <v>13</v>
      </c>
      <c r="L26" s="21" t="s">
        <v>32</v>
      </c>
    </row>
    <row r="27" spans="1:12" x14ac:dyDescent="0.25">
      <c r="A27" s="104" t="s">
        <v>17</v>
      </c>
      <c r="B27" s="97"/>
      <c r="C27" s="97"/>
      <c r="D27" s="97"/>
      <c r="E27" s="97"/>
      <c r="F27" s="97"/>
      <c r="G27" s="22"/>
      <c r="H27" s="23"/>
      <c r="I27" s="11"/>
      <c r="J27" s="98">
        <f>SUM(I27:I29)</f>
        <v>0</v>
      </c>
      <c r="K27" s="11"/>
      <c r="L27" s="98">
        <f>SUM(K27:K29)</f>
        <v>0</v>
      </c>
    </row>
    <row r="28" spans="1:12" x14ac:dyDescent="0.25">
      <c r="A28" s="105"/>
      <c r="B28" s="112"/>
      <c r="C28" s="113"/>
      <c r="D28" s="113"/>
      <c r="E28" s="113"/>
      <c r="F28" s="114"/>
      <c r="G28" s="22"/>
      <c r="H28" s="23"/>
      <c r="I28" s="11"/>
      <c r="J28" s="99"/>
      <c r="K28" s="11"/>
      <c r="L28" s="99"/>
    </row>
    <row r="29" spans="1:12" x14ac:dyDescent="0.25">
      <c r="A29" s="106"/>
      <c r="B29" s="97"/>
      <c r="C29" s="97"/>
      <c r="D29" s="97"/>
      <c r="E29" s="97"/>
      <c r="F29" s="97"/>
      <c r="G29" s="22"/>
      <c r="H29" s="23"/>
      <c r="I29" s="11"/>
      <c r="J29" s="100"/>
      <c r="K29" s="11"/>
      <c r="L29" s="100"/>
    </row>
    <row r="30" spans="1:12" x14ac:dyDescent="0.25">
      <c r="A30" s="87" t="s">
        <v>18</v>
      </c>
      <c r="B30" s="90"/>
      <c r="C30" s="90"/>
      <c r="D30" s="90"/>
      <c r="E30" s="90"/>
      <c r="F30" s="90"/>
      <c r="G30" s="24"/>
      <c r="H30" s="25"/>
      <c r="I30" s="15"/>
      <c r="J30" s="91">
        <f>SUM(I30:I32)</f>
        <v>0</v>
      </c>
      <c r="K30" s="15"/>
      <c r="L30" s="91">
        <f>SUM(K30:K32)</f>
        <v>0</v>
      </c>
    </row>
    <row r="31" spans="1:12" x14ac:dyDescent="0.25">
      <c r="A31" s="88"/>
      <c r="B31" s="90"/>
      <c r="C31" s="90"/>
      <c r="D31" s="90"/>
      <c r="E31" s="90"/>
      <c r="F31" s="90"/>
      <c r="G31" s="24"/>
      <c r="H31" s="25"/>
      <c r="I31" s="15"/>
      <c r="J31" s="92"/>
      <c r="K31" s="15"/>
      <c r="L31" s="92"/>
    </row>
    <row r="32" spans="1:12" x14ac:dyDescent="0.25">
      <c r="A32" s="89"/>
      <c r="B32" s="90"/>
      <c r="C32" s="90"/>
      <c r="D32" s="90"/>
      <c r="E32" s="90"/>
      <c r="F32" s="90"/>
      <c r="G32" s="24"/>
      <c r="H32" s="25"/>
      <c r="I32" s="15"/>
      <c r="J32" s="93"/>
      <c r="K32" s="15"/>
      <c r="L32" s="93"/>
    </row>
    <row r="33" spans="1:12" x14ac:dyDescent="0.25">
      <c r="A33" s="104" t="s">
        <v>19</v>
      </c>
      <c r="B33" s="97"/>
      <c r="C33" s="97"/>
      <c r="D33" s="97"/>
      <c r="E33" s="97"/>
      <c r="F33" s="97"/>
      <c r="G33" s="22"/>
      <c r="H33" s="23"/>
      <c r="I33" s="11"/>
      <c r="J33" s="98">
        <f>SUM(I33:I35)</f>
        <v>0</v>
      </c>
      <c r="K33" s="11"/>
      <c r="L33" s="98">
        <f>SUM(K33:K35)</f>
        <v>0</v>
      </c>
    </row>
    <row r="34" spans="1:12" x14ac:dyDescent="0.25">
      <c r="A34" s="105"/>
      <c r="B34" s="97"/>
      <c r="C34" s="97"/>
      <c r="D34" s="97"/>
      <c r="E34" s="97"/>
      <c r="F34" s="97"/>
      <c r="G34" s="22"/>
      <c r="H34" s="23"/>
      <c r="I34" s="11"/>
      <c r="J34" s="99"/>
      <c r="K34" s="11"/>
      <c r="L34" s="99"/>
    </row>
    <row r="35" spans="1:12" x14ac:dyDescent="0.25">
      <c r="A35" s="106"/>
      <c r="B35" s="97"/>
      <c r="C35" s="97"/>
      <c r="D35" s="97"/>
      <c r="E35" s="97"/>
      <c r="F35" s="97"/>
      <c r="G35" s="22"/>
      <c r="H35" s="23"/>
      <c r="I35" s="11"/>
      <c r="J35" s="100"/>
      <c r="K35" s="11"/>
      <c r="L35" s="100"/>
    </row>
    <row r="36" spans="1:12" x14ac:dyDescent="0.25">
      <c r="A36" s="101" t="s">
        <v>20</v>
      </c>
      <c r="B36" s="90" t="s">
        <v>151</v>
      </c>
      <c r="C36" s="90"/>
      <c r="D36" s="90"/>
      <c r="E36" s="90"/>
      <c r="F36" s="90"/>
      <c r="G36" s="25"/>
      <c r="H36" s="25"/>
      <c r="I36" s="15"/>
      <c r="J36" s="91">
        <f>SUM(I36:I39)</f>
        <v>0</v>
      </c>
      <c r="K36" s="15">
        <v>-2700</v>
      </c>
      <c r="L36" s="91">
        <f>SUM(K36:K39)</f>
        <v>-2700</v>
      </c>
    </row>
    <row r="37" spans="1:12" x14ac:dyDescent="0.25">
      <c r="A37" s="102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102"/>
      <c r="B38" s="90"/>
      <c r="C38" s="90"/>
      <c r="D38" s="90"/>
      <c r="E38" s="90"/>
      <c r="F38" s="90"/>
      <c r="G38" s="25"/>
      <c r="H38" s="25"/>
      <c r="I38" s="15"/>
      <c r="J38" s="92"/>
      <c r="K38" s="15"/>
      <c r="L38" s="92"/>
    </row>
    <row r="39" spans="1:12" x14ac:dyDescent="0.25">
      <c r="A39" s="103"/>
      <c r="B39" s="90"/>
      <c r="C39" s="90"/>
      <c r="D39" s="90"/>
      <c r="E39" s="90"/>
      <c r="F39" s="90"/>
      <c r="G39" s="25"/>
      <c r="H39" s="25"/>
      <c r="I39" s="15"/>
      <c r="J39" s="92"/>
      <c r="K39" s="15"/>
      <c r="L39" s="92"/>
    </row>
    <row r="40" spans="1:12" x14ac:dyDescent="0.25">
      <c r="A40" s="94" t="s">
        <v>21</v>
      </c>
      <c r="B40" s="97"/>
      <c r="C40" s="97"/>
      <c r="D40" s="97"/>
      <c r="E40" s="97"/>
      <c r="F40" s="97"/>
      <c r="G40" s="23"/>
      <c r="H40" s="23"/>
      <c r="I40" s="11"/>
      <c r="J40" s="98">
        <f>SUM(I40:I42)</f>
        <v>0</v>
      </c>
      <c r="K40" s="11"/>
      <c r="L40" s="98">
        <f>SUM(K40:K42)</f>
        <v>0</v>
      </c>
    </row>
    <row r="41" spans="1:12" x14ac:dyDescent="0.25">
      <c r="A41" s="95"/>
      <c r="B41" s="97"/>
      <c r="C41" s="97"/>
      <c r="D41" s="97"/>
      <c r="E41" s="97"/>
      <c r="F41" s="97"/>
      <c r="G41" s="23"/>
      <c r="H41" s="23"/>
      <c r="I41" s="11"/>
      <c r="J41" s="99"/>
      <c r="K41" s="11"/>
      <c r="L41" s="99"/>
    </row>
    <row r="42" spans="1:12" x14ac:dyDescent="0.25">
      <c r="A42" s="96"/>
      <c r="B42" s="97"/>
      <c r="C42" s="97"/>
      <c r="D42" s="97"/>
      <c r="E42" s="97"/>
      <c r="F42" s="97"/>
      <c r="G42" s="23"/>
      <c r="H42" s="23"/>
      <c r="I42" s="11"/>
      <c r="J42" s="100"/>
      <c r="K42" s="11"/>
      <c r="L42" s="100"/>
    </row>
    <row r="43" spans="1:12" x14ac:dyDescent="0.25">
      <c r="A43" s="87" t="s">
        <v>22</v>
      </c>
      <c r="B43" s="90"/>
      <c r="C43" s="90"/>
      <c r="D43" s="90"/>
      <c r="E43" s="90"/>
      <c r="F43" s="90"/>
      <c r="G43" s="25"/>
      <c r="H43" s="25"/>
      <c r="I43" s="15"/>
      <c r="J43" s="91">
        <f t="shared" ref="J43:L43" si="4">SUM(I43:I45)</f>
        <v>0</v>
      </c>
      <c r="K43" s="15"/>
      <c r="L43" s="91">
        <f t="shared" si="4"/>
        <v>0</v>
      </c>
    </row>
    <row r="44" spans="1:12" x14ac:dyDescent="0.25">
      <c r="A44" s="88"/>
      <c r="B44" s="90"/>
      <c r="C44" s="90"/>
      <c r="D44" s="90"/>
      <c r="E44" s="90"/>
      <c r="F44" s="90"/>
      <c r="G44" s="25"/>
      <c r="H44" s="25"/>
      <c r="I44" s="15"/>
      <c r="J44" s="92"/>
      <c r="K44" s="15"/>
      <c r="L44" s="92"/>
    </row>
    <row r="45" spans="1:12" x14ac:dyDescent="0.25">
      <c r="A45" s="89"/>
      <c r="B45" s="90"/>
      <c r="C45" s="90"/>
      <c r="D45" s="90"/>
      <c r="E45" s="90"/>
      <c r="F45" s="90"/>
      <c r="G45" s="25"/>
      <c r="H45" s="25"/>
      <c r="I45" s="15"/>
      <c r="J45" s="93"/>
      <c r="K45" s="15"/>
      <c r="L45" s="93"/>
    </row>
    <row r="46" spans="1:12" x14ac:dyDescent="0.25">
      <c r="A46" s="104" t="s">
        <v>23</v>
      </c>
      <c r="B46" s="97"/>
      <c r="C46" s="97"/>
      <c r="D46" s="97"/>
      <c r="E46" s="97"/>
      <c r="F46" s="97"/>
      <c r="G46" s="23"/>
      <c r="H46" s="23"/>
      <c r="I46" s="11"/>
      <c r="J46" s="98">
        <f t="shared" ref="J46:L46" si="5">SUM(I46:I48)</f>
        <v>0</v>
      </c>
      <c r="K46" s="11"/>
      <c r="L46" s="98">
        <f t="shared" si="5"/>
        <v>0</v>
      </c>
    </row>
    <row r="47" spans="1:12" x14ac:dyDescent="0.25">
      <c r="A47" s="105"/>
      <c r="B47" s="97"/>
      <c r="C47" s="97"/>
      <c r="D47" s="97"/>
      <c r="E47" s="97"/>
      <c r="F47" s="97"/>
      <c r="G47" s="23"/>
      <c r="H47" s="23"/>
      <c r="I47" s="11"/>
      <c r="J47" s="99"/>
      <c r="K47" s="11"/>
      <c r="L47" s="99"/>
    </row>
    <row r="48" spans="1:12" x14ac:dyDescent="0.25">
      <c r="A48" s="106"/>
      <c r="B48" s="97"/>
      <c r="C48" s="97"/>
      <c r="D48" s="97"/>
      <c r="E48" s="97"/>
      <c r="F48" s="97"/>
      <c r="G48" s="23"/>
      <c r="H48" s="23"/>
      <c r="I48" s="11"/>
      <c r="J48" s="100"/>
      <c r="K48" s="11"/>
      <c r="L48" s="100"/>
    </row>
    <row r="49" spans="1:12" x14ac:dyDescent="0.25">
      <c r="A49" s="87" t="s">
        <v>24</v>
      </c>
      <c r="B49" s="90"/>
      <c r="C49" s="90"/>
      <c r="D49" s="90"/>
      <c r="E49" s="90"/>
      <c r="F49" s="90"/>
      <c r="G49" s="25"/>
      <c r="H49" s="25"/>
      <c r="I49" s="15"/>
      <c r="J49" s="91">
        <f t="shared" ref="J49:L49" si="6">SUM(I49:I51)</f>
        <v>0</v>
      </c>
      <c r="K49" s="15"/>
      <c r="L49" s="91">
        <f t="shared" si="6"/>
        <v>0</v>
      </c>
    </row>
    <row r="50" spans="1:12" x14ac:dyDescent="0.25">
      <c r="A50" s="88"/>
      <c r="B50" s="90"/>
      <c r="C50" s="90"/>
      <c r="D50" s="90"/>
      <c r="E50" s="90"/>
      <c r="F50" s="90"/>
      <c r="G50" s="25"/>
      <c r="H50" s="25"/>
      <c r="I50" s="15"/>
      <c r="J50" s="92"/>
      <c r="K50" s="15"/>
      <c r="L50" s="92"/>
    </row>
    <row r="51" spans="1:12" x14ac:dyDescent="0.25">
      <c r="A51" s="89"/>
      <c r="B51" s="90"/>
      <c r="C51" s="90"/>
      <c r="D51" s="90"/>
      <c r="E51" s="90"/>
      <c r="F51" s="90"/>
      <c r="G51" s="25"/>
      <c r="H51" s="25"/>
      <c r="I51" s="15"/>
      <c r="J51" s="93"/>
      <c r="K51" s="15"/>
      <c r="L51" s="93"/>
    </row>
  </sheetData>
  <mergeCells count="57">
    <mergeCell ref="A10:G10"/>
    <mergeCell ref="A1:L3"/>
    <mergeCell ref="B5:F5"/>
    <mergeCell ref="B6:F6"/>
    <mergeCell ref="B7:F7"/>
    <mergeCell ref="B8:F8"/>
    <mergeCell ref="A25:L25"/>
    <mergeCell ref="B26:F26"/>
    <mergeCell ref="A27:A29"/>
    <mergeCell ref="B27:F27"/>
    <mergeCell ref="J27:J29"/>
    <mergeCell ref="L27:L29"/>
    <mergeCell ref="B28:F28"/>
    <mergeCell ref="B29:F29"/>
    <mergeCell ref="A30:A32"/>
    <mergeCell ref="B30:F30"/>
    <mergeCell ref="J30:J32"/>
    <mergeCell ref="L30:L32"/>
    <mergeCell ref="B31:F31"/>
    <mergeCell ref="B32:F32"/>
    <mergeCell ref="A33:A35"/>
    <mergeCell ref="B33:F33"/>
    <mergeCell ref="J33:J35"/>
    <mergeCell ref="L33:L35"/>
    <mergeCell ref="B34:F34"/>
    <mergeCell ref="B35:F35"/>
    <mergeCell ref="L36:L39"/>
    <mergeCell ref="B36:F36"/>
    <mergeCell ref="B37:F37"/>
    <mergeCell ref="B38:F38"/>
    <mergeCell ref="B42:F42"/>
    <mergeCell ref="B39:F39"/>
    <mergeCell ref="B40:F40"/>
    <mergeCell ref="B41:F41"/>
    <mergeCell ref="L40:L42"/>
    <mergeCell ref="A36:A39"/>
    <mergeCell ref="J36:J39"/>
    <mergeCell ref="A40:A42"/>
    <mergeCell ref="J40:J42"/>
    <mergeCell ref="A46:A48"/>
    <mergeCell ref="J46:J48"/>
    <mergeCell ref="L46:L48"/>
    <mergeCell ref="A49:A51"/>
    <mergeCell ref="B45:F45"/>
    <mergeCell ref="B46:F46"/>
    <mergeCell ref="B47:F47"/>
    <mergeCell ref="A43:A45"/>
    <mergeCell ref="J43:J45"/>
    <mergeCell ref="L43:L45"/>
    <mergeCell ref="J49:J51"/>
    <mergeCell ref="L49:L51"/>
    <mergeCell ref="B51:F51"/>
    <mergeCell ref="B48:F48"/>
    <mergeCell ref="B49:F49"/>
    <mergeCell ref="B50:F50"/>
    <mergeCell ref="B43:F43"/>
    <mergeCell ref="B44:F44"/>
  </mergeCells>
  <conditionalFormatting sqref="C12:C19 E12:F19 H12:H19 I27:I51 K27:K51">
    <cfRule type="cellIs" dxfId="39" priority="11" operator="lessThan">
      <formula>0</formula>
    </cfRule>
    <cfRule type="cellIs" dxfId="38" priority="12" operator="greaterThan">
      <formula>0</formula>
    </cfRule>
    <cfRule type="cellIs" dxfId="37" priority="13" operator="lessThan">
      <formula>0</formula>
    </cfRule>
  </conditionalFormatting>
  <conditionalFormatting sqref="D12:D19">
    <cfRule type="cellIs" dxfId="36" priority="8" operator="lessThan">
      <formula>0</formula>
    </cfRule>
    <cfRule type="cellIs" dxfId="35" priority="9" operator="greaterThan">
      <formula>0</formula>
    </cfRule>
    <cfRule type="cellIs" dxfId="34" priority="10" operator="lessThan">
      <formula>0</formula>
    </cfRule>
  </conditionalFormatting>
  <conditionalFormatting sqref="G12:G19">
    <cfRule type="cellIs" dxfId="33" priority="5" operator="lessThan">
      <formula>0</formula>
    </cfRule>
    <cfRule type="cellIs" dxfId="32" priority="6" operator="greaterThan">
      <formula>0</formula>
    </cfRule>
    <cfRule type="cellIs" dxfId="31" priority="7" operator="lessThan">
      <formula>0</formula>
    </cfRule>
  </conditionalFormatting>
  <conditionalFormatting sqref="I12:I19">
    <cfRule type="cellIs" dxfId="30" priority="3" operator="lessThan">
      <formula>0</formula>
    </cfRule>
    <cfRule type="cellIs" dxfId="29" priority="4" operator="greaterThan">
      <formula>0</formula>
    </cfRule>
  </conditionalFormatting>
  <conditionalFormatting sqref="J12:J19">
    <cfRule type="containsText" dxfId="28" priority="1" operator="containsText" text="OK">
      <formula>NOT(ISERROR(SEARCH("OK",J12)))</formula>
    </cfRule>
    <cfRule type="containsText" dxfId="27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9" workbookViewId="0">
      <selection activeCell="M9" sqref="M9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27.140625" style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187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75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101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100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/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/>
      <c r="G13" s="15"/>
      <c r="H13" s="15">
        <f>L28</f>
        <v>-2010.6</v>
      </c>
      <c r="I13" s="10">
        <f t="shared" ref="I13:I17" si="0">(C13+F13)+(E13+H13)+D13+G13</f>
        <v>-2010.6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>
        <v>2800</v>
      </c>
      <c r="G14" s="11"/>
      <c r="H14" s="11">
        <f>L31</f>
        <v>-2278.52</v>
      </c>
      <c r="I14" s="10">
        <f t="shared" si="0"/>
        <v>521.48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2700</v>
      </c>
      <c r="G15" s="15"/>
      <c r="H15" s="15">
        <f>L35</f>
        <v>-1120</v>
      </c>
      <c r="I15" s="10">
        <f t="shared" si="0"/>
        <v>1580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1000</v>
      </c>
      <c r="G16" s="11"/>
      <c r="H16" s="11">
        <f>L48</f>
        <v>-1077.03</v>
      </c>
      <c r="I16" s="10">
        <f t="shared" si="0"/>
        <v>-77.029999999999973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J51</f>
        <v>0</v>
      </c>
      <c r="F17" s="15"/>
      <c r="G17" s="15"/>
      <c r="H17" s="15">
        <f>L51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6500</v>
      </c>
      <c r="H18" s="12">
        <f>SUM(H12:H17)</f>
        <v>-6486.15</v>
      </c>
      <c r="I18" s="19">
        <f>SUM(I12:I17)</f>
        <v>13.850000000000136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344</v>
      </c>
      <c r="C28" s="90"/>
      <c r="D28" s="90"/>
      <c r="E28" s="90"/>
      <c r="F28" s="90"/>
      <c r="G28" s="24"/>
      <c r="H28" s="25"/>
      <c r="I28" s="15"/>
      <c r="J28" s="91">
        <f>SUM(I28:I30)</f>
        <v>0</v>
      </c>
      <c r="K28" s="15">
        <v>-2010.6</v>
      </c>
      <c r="L28" s="91">
        <f>SUM(K28:K30)</f>
        <v>-2010.6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 t="s">
        <v>226</v>
      </c>
      <c r="C31" s="97"/>
      <c r="D31" s="97"/>
      <c r="E31" s="97"/>
      <c r="F31" s="97"/>
      <c r="G31" s="22"/>
      <c r="H31" s="23"/>
      <c r="I31" s="11"/>
      <c r="J31" s="98">
        <f>SUM(I31:I34)</f>
        <v>0</v>
      </c>
      <c r="K31" s="11">
        <v>-816.3</v>
      </c>
      <c r="L31" s="98">
        <f>SUM(K31:K34)</f>
        <v>-2278.52</v>
      </c>
    </row>
    <row r="32" spans="1:12" ht="15" customHeight="1" x14ac:dyDescent="0.25">
      <c r="A32" s="105"/>
      <c r="B32" s="112" t="s">
        <v>258</v>
      </c>
      <c r="C32" s="113"/>
      <c r="D32" s="113"/>
      <c r="E32" s="113"/>
      <c r="F32" s="114"/>
      <c r="G32" s="22"/>
      <c r="H32" s="23"/>
      <c r="I32" s="11"/>
      <c r="J32" s="99"/>
      <c r="K32" s="11">
        <v>-673.02</v>
      </c>
      <c r="L32" s="99"/>
    </row>
    <row r="33" spans="1:12" x14ac:dyDescent="0.25">
      <c r="A33" s="105"/>
      <c r="B33" s="97" t="s">
        <v>259</v>
      </c>
      <c r="C33" s="97"/>
      <c r="D33" s="97"/>
      <c r="E33" s="97"/>
      <c r="F33" s="97"/>
      <c r="G33" s="22"/>
      <c r="H33" s="23"/>
      <c r="I33" s="11"/>
      <c r="J33" s="99"/>
      <c r="K33" s="11">
        <v>-789.2</v>
      </c>
      <c r="L33" s="99"/>
    </row>
    <row r="34" spans="1:12" x14ac:dyDescent="0.25">
      <c r="A34" s="106"/>
      <c r="B34" s="97"/>
      <c r="C34" s="97"/>
      <c r="D34" s="97"/>
      <c r="E34" s="97"/>
      <c r="F34" s="97"/>
      <c r="G34" s="22"/>
      <c r="H34" s="23"/>
      <c r="I34" s="11"/>
      <c r="J34" s="100"/>
      <c r="K34" s="11"/>
      <c r="L34" s="100"/>
    </row>
    <row r="35" spans="1:12" x14ac:dyDescent="0.25">
      <c r="A35" s="101" t="s">
        <v>20</v>
      </c>
      <c r="B35" s="90" t="s">
        <v>231</v>
      </c>
      <c r="C35" s="90"/>
      <c r="D35" s="90"/>
      <c r="E35" s="90"/>
      <c r="F35" s="90"/>
      <c r="G35" s="25"/>
      <c r="H35" s="25"/>
      <c r="I35" s="15"/>
      <c r="J35" s="91">
        <v>-3600</v>
      </c>
      <c r="K35" s="15">
        <v>-220</v>
      </c>
      <c r="L35" s="91">
        <f>SUM(K35:K47)</f>
        <v>-1120</v>
      </c>
    </row>
    <row r="36" spans="1:12" x14ac:dyDescent="0.25">
      <c r="A36" s="102"/>
      <c r="B36" s="90" t="s">
        <v>232</v>
      </c>
      <c r="C36" s="90"/>
      <c r="D36" s="90"/>
      <c r="E36" s="90"/>
      <c r="F36" s="90"/>
      <c r="G36" s="25"/>
      <c r="H36" s="25"/>
      <c r="I36" s="15"/>
      <c r="J36" s="92"/>
      <c r="K36" s="15">
        <v>-900</v>
      </c>
      <c r="L36" s="92"/>
    </row>
    <row r="37" spans="1:12" x14ac:dyDescent="0.25">
      <c r="A37" s="142"/>
      <c r="B37" s="90"/>
      <c r="C37" s="90"/>
      <c r="D37" s="90"/>
      <c r="E37" s="90"/>
      <c r="F37" s="90"/>
      <c r="G37" s="65"/>
      <c r="H37" s="25"/>
      <c r="I37" s="15"/>
      <c r="J37" s="92"/>
      <c r="K37" s="15"/>
      <c r="L37" s="92"/>
    </row>
    <row r="38" spans="1:12" x14ac:dyDescent="0.25">
      <c r="A38" s="142"/>
      <c r="B38" s="90"/>
      <c r="C38" s="90"/>
      <c r="D38" s="90"/>
      <c r="E38" s="90"/>
      <c r="F38" s="90"/>
      <c r="G38" s="65"/>
      <c r="H38" s="25"/>
      <c r="I38" s="15"/>
      <c r="J38" s="92"/>
      <c r="K38" s="15"/>
      <c r="L38" s="92"/>
    </row>
    <row r="39" spans="1:12" x14ac:dyDescent="0.25">
      <c r="A39" s="142"/>
      <c r="B39" s="107"/>
      <c r="C39" s="108"/>
      <c r="D39" s="108"/>
      <c r="E39" s="108"/>
      <c r="F39" s="109"/>
      <c r="G39" s="65"/>
      <c r="H39" s="25"/>
      <c r="I39" s="15"/>
      <c r="J39" s="92"/>
      <c r="K39" s="15"/>
      <c r="L39" s="92"/>
    </row>
    <row r="40" spans="1:12" x14ac:dyDescent="0.25">
      <c r="A40" s="142"/>
      <c r="B40" s="107"/>
      <c r="C40" s="108"/>
      <c r="D40" s="108"/>
      <c r="E40" s="108"/>
      <c r="F40" s="109"/>
      <c r="G40" s="65"/>
      <c r="H40" s="25"/>
      <c r="I40" s="15"/>
      <c r="J40" s="92"/>
      <c r="K40" s="15"/>
      <c r="L40" s="92"/>
    </row>
    <row r="41" spans="1:12" x14ac:dyDescent="0.25">
      <c r="A41" s="142"/>
      <c r="B41" s="107"/>
      <c r="C41" s="108"/>
      <c r="D41" s="108"/>
      <c r="E41" s="108"/>
      <c r="F41" s="109"/>
      <c r="G41" s="65"/>
      <c r="H41" s="25"/>
      <c r="I41" s="15"/>
      <c r="J41" s="92"/>
      <c r="K41" s="15"/>
      <c r="L41" s="92"/>
    </row>
    <row r="42" spans="1:12" x14ac:dyDescent="0.25">
      <c r="A42" s="142"/>
      <c r="B42" s="107"/>
      <c r="C42" s="108"/>
      <c r="D42" s="108"/>
      <c r="E42" s="108"/>
      <c r="F42" s="109"/>
      <c r="G42" s="65"/>
      <c r="H42" s="25"/>
      <c r="I42" s="15"/>
      <c r="J42" s="92"/>
      <c r="K42" s="15"/>
      <c r="L42" s="92"/>
    </row>
    <row r="43" spans="1:12" x14ac:dyDescent="0.25">
      <c r="A43" s="142"/>
      <c r="B43" s="107"/>
      <c r="C43" s="108"/>
      <c r="D43" s="108"/>
      <c r="E43" s="108"/>
      <c r="F43" s="109"/>
      <c r="G43" s="65"/>
      <c r="H43" s="25"/>
      <c r="I43" s="15"/>
      <c r="J43" s="92"/>
      <c r="K43" s="15"/>
      <c r="L43" s="92"/>
    </row>
    <row r="44" spans="1:12" x14ac:dyDescent="0.25">
      <c r="A44" s="142"/>
      <c r="B44" s="90"/>
      <c r="C44" s="90"/>
      <c r="D44" s="90"/>
      <c r="E44" s="90"/>
      <c r="F44" s="90"/>
      <c r="G44" s="65"/>
      <c r="H44" s="25"/>
      <c r="I44" s="15"/>
      <c r="J44" s="92"/>
      <c r="K44" s="15"/>
      <c r="L44" s="92"/>
    </row>
    <row r="45" spans="1:12" ht="15" customHeight="1" x14ac:dyDescent="0.25">
      <c r="A45" s="142"/>
      <c r="B45" s="107"/>
      <c r="C45" s="108"/>
      <c r="D45" s="108"/>
      <c r="E45" s="108"/>
      <c r="F45" s="109"/>
      <c r="G45" s="65"/>
      <c r="H45" s="25"/>
      <c r="I45" s="15"/>
      <c r="J45" s="92"/>
      <c r="K45" s="15"/>
      <c r="L45" s="92"/>
    </row>
    <row r="46" spans="1:12" x14ac:dyDescent="0.25">
      <c r="A46" s="142"/>
      <c r="B46" s="90"/>
      <c r="C46" s="90"/>
      <c r="D46" s="90"/>
      <c r="E46" s="90"/>
      <c r="F46" s="90"/>
      <c r="G46" s="65"/>
      <c r="H46" s="25"/>
      <c r="I46" s="15"/>
      <c r="J46" s="92"/>
      <c r="K46" s="15"/>
      <c r="L46" s="92"/>
    </row>
    <row r="47" spans="1:12" x14ac:dyDescent="0.25">
      <c r="A47" s="103"/>
      <c r="G47" s="25"/>
      <c r="H47" s="25"/>
      <c r="I47" s="15"/>
      <c r="J47" s="92"/>
      <c r="K47" s="15"/>
      <c r="L47" s="92"/>
    </row>
    <row r="48" spans="1:12" x14ac:dyDescent="0.25">
      <c r="A48" s="94" t="s">
        <v>21</v>
      </c>
      <c r="B48" s="97" t="s">
        <v>304</v>
      </c>
      <c r="C48" s="97"/>
      <c r="D48" s="97"/>
      <c r="E48" s="97"/>
      <c r="F48" s="97"/>
      <c r="G48" s="23"/>
      <c r="H48" s="23"/>
      <c r="I48" s="11"/>
      <c r="J48" s="98">
        <f>I48+I49+I50</f>
        <v>0</v>
      </c>
      <c r="K48" s="11">
        <v>-614.66999999999996</v>
      </c>
      <c r="L48" s="98">
        <f>SUM(K48:K50)</f>
        <v>-1077.03</v>
      </c>
    </row>
    <row r="49" spans="1:12" x14ac:dyDescent="0.25">
      <c r="A49" s="95"/>
      <c r="B49" s="97" t="s">
        <v>305</v>
      </c>
      <c r="C49" s="97"/>
      <c r="D49" s="97"/>
      <c r="E49" s="97"/>
      <c r="F49" s="97"/>
      <c r="G49" s="23"/>
      <c r="H49" s="23"/>
      <c r="I49" s="11"/>
      <c r="J49" s="99"/>
      <c r="K49" s="11">
        <v>-462.36</v>
      </c>
      <c r="L49" s="99"/>
    </row>
    <row r="50" spans="1:12" x14ac:dyDescent="0.25">
      <c r="A50" s="96"/>
      <c r="B50" s="97"/>
      <c r="C50" s="97"/>
      <c r="D50" s="97"/>
      <c r="E50" s="97"/>
      <c r="F50" s="97"/>
      <c r="G50" s="23"/>
      <c r="H50" s="23"/>
      <c r="I50" s="11"/>
      <c r="J50" s="100"/>
      <c r="K50" s="11"/>
      <c r="L50" s="100"/>
    </row>
    <row r="51" spans="1:12" x14ac:dyDescent="0.25">
      <c r="A51" s="87" t="s">
        <v>22</v>
      </c>
      <c r="B51" s="90"/>
      <c r="C51" s="90"/>
      <c r="D51" s="90"/>
      <c r="E51" s="90"/>
      <c r="F51" s="90"/>
      <c r="G51" s="25"/>
      <c r="H51" s="25"/>
      <c r="I51" s="15"/>
      <c r="J51" s="91">
        <f t="shared" ref="J51:L51" si="1">SUM(I51:I53)</f>
        <v>0</v>
      </c>
      <c r="K51" s="15"/>
      <c r="L51" s="91">
        <f t="shared" si="1"/>
        <v>0</v>
      </c>
    </row>
    <row r="52" spans="1:12" x14ac:dyDescent="0.25">
      <c r="A52" s="88"/>
      <c r="B52" s="90"/>
      <c r="C52" s="90"/>
      <c r="D52" s="90"/>
      <c r="E52" s="90"/>
      <c r="F52" s="90"/>
      <c r="G52" s="25"/>
      <c r="H52" s="25"/>
      <c r="I52" s="15"/>
      <c r="J52" s="92"/>
      <c r="K52" s="15"/>
      <c r="L52" s="92"/>
    </row>
    <row r="53" spans="1:12" x14ac:dyDescent="0.25">
      <c r="A53" s="89"/>
      <c r="B53" s="90"/>
      <c r="C53" s="90"/>
      <c r="D53" s="90"/>
      <c r="E53" s="90"/>
      <c r="F53" s="90"/>
      <c r="G53" s="25"/>
      <c r="H53" s="25"/>
      <c r="I53" s="15"/>
      <c r="J53" s="93"/>
      <c r="K53" s="15"/>
      <c r="L53" s="93"/>
    </row>
  </sheetData>
  <mergeCells count="54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4"/>
    <mergeCell ref="B31:F31"/>
    <mergeCell ref="J31:J34"/>
    <mergeCell ref="L31:L34"/>
    <mergeCell ref="B33:F33"/>
    <mergeCell ref="B34:F34"/>
    <mergeCell ref="B32:F32"/>
    <mergeCell ref="L35:L47"/>
    <mergeCell ref="B35:F35"/>
    <mergeCell ref="B36:F36"/>
    <mergeCell ref="B37:F37"/>
    <mergeCell ref="B50:F50"/>
    <mergeCell ref="B38:F38"/>
    <mergeCell ref="B48:F48"/>
    <mergeCell ref="B49:F49"/>
    <mergeCell ref="L48:L50"/>
    <mergeCell ref="B45:F45"/>
    <mergeCell ref="A35:A47"/>
    <mergeCell ref="J35:J47"/>
    <mergeCell ref="A48:A50"/>
    <mergeCell ref="J48:J50"/>
    <mergeCell ref="B44:F44"/>
    <mergeCell ref="B46:F46"/>
    <mergeCell ref="B39:F39"/>
    <mergeCell ref="B40:F40"/>
    <mergeCell ref="B41:F41"/>
    <mergeCell ref="B42:F42"/>
    <mergeCell ref="B43:F43"/>
    <mergeCell ref="B53:F53"/>
    <mergeCell ref="A51:A53"/>
    <mergeCell ref="J51:J53"/>
    <mergeCell ref="L51:L53"/>
    <mergeCell ref="B51:F51"/>
    <mergeCell ref="B52:F52"/>
  </mergeCells>
  <conditionalFormatting sqref="C12:C17 E12:F17 H12:H17 K25:K53 I25:I53">
    <cfRule type="cellIs" dxfId="26" priority="11" operator="lessThan">
      <formula>0</formula>
    </cfRule>
    <cfRule type="cellIs" dxfId="25" priority="12" operator="greaterThan">
      <formula>0</formula>
    </cfRule>
    <cfRule type="cellIs" dxfId="24" priority="13" operator="lessThan">
      <formula>0</formula>
    </cfRule>
  </conditionalFormatting>
  <conditionalFormatting sqref="D12:D17">
    <cfRule type="cellIs" dxfId="23" priority="8" operator="lessThan">
      <formula>0</formula>
    </cfRule>
    <cfRule type="cellIs" dxfId="22" priority="9" operator="greaterThan">
      <formula>0</formula>
    </cfRule>
    <cfRule type="cellIs" dxfId="21" priority="10" operator="lessThan">
      <formula>0</formula>
    </cfRule>
  </conditionalFormatting>
  <conditionalFormatting sqref="G12:G17">
    <cfRule type="cellIs" dxfId="20" priority="5" operator="lessThan">
      <formula>0</formula>
    </cfRule>
    <cfRule type="cellIs" dxfId="19" priority="6" operator="greaterThan">
      <formula>0</formula>
    </cfRule>
    <cfRule type="cellIs" dxfId="18" priority="7" operator="lessThan">
      <formula>0</formula>
    </cfRule>
  </conditionalFormatting>
  <conditionalFormatting sqref="I12:I17">
    <cfRule type="cellIs" dxfId="17" priority="3" operator="lessThan">
      <formula>0</formula>
    </cfRule>
    <cfRule type="cellIs" dxfId="16" priority="4" operator="greaterThan">
      <formula>0</formula>
    </cfRule>
  </conditionalFormatting>
  <conditionalFormatting sqref="J12:J17">
    <cfRule type="containsText" dxfId="15" priority="1" operator="containsText" text="OK">
      <formula>NOT(ISERROR(SEARCH("OK",J12)))</formula>
    </cfRule>
    <cfRule type="containsText" dxfId="14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3" workbookViewId="0">
      <selection activeCell="S34" sqref="S34"/>
    </sheetView>
  </sheetViews>
  <sheetFormatPr defaultRowHeight="15" x14ac:dyDescent="0.25"/>
  <cols>
    <col min="3" max="3" width="12.140625" bestFit="1" customWidth="1"/>
    <col min="4" max="4" width="14.140625" bestFit="1" customWidth="1"/>
    <col min="5" max="5" width="12.85546875" bestFit="1" customWidth="1"/>
    <col min="6" max="6" width="12" bestFit="1" customWidth="1"/>
    <col min="7" max="7" width="14.140625" bestFit="1" customWidth="1"/>
    <col min="8" max="9" width="12.85546875" bestFit="1" customWidth="1"/>
    <col min="10" max="10" width="9.85546875" bestFit="1" customWidth="1"/>
    <col min="11" max="11" width="12.85546875" bestFit="1" customWidth="1"/>
  </cols>
  <sheetData>
    <row r="1" spans="1:12" s="1" customFormat="1" x14ac:dyDescent="0.25">
      <c r="A1" s="3" t="s">
        <v>1</v>
      </c>
      <c r="B1" s="116" t="s">
        <v>201</v>
      </c>
      <c r="C1" s="116"/>
      <c r="D1" s="116"/>
      <c r="E1" s="116"/>
      <c r="F1" s="116"/>
    </row>
    <row r="2" spans="1:12" s="1" customFormat="1" x14ac:dyDescent="0.25">
      <c r="A2" s="3" t="s">
        <v>2</v>
      </c>
      <c r="B2" s="116" t="s">
        <v>169</v>
      </c>
      <c r="C2" s="116"/>
      <c r="D2" s="116"/>
      <c r="E2" s="116"/>
      <c r="F2" s="116"/>
    </row>
    <row r="3" spans="1:12" s="1" customFormat="1" x14ac:dyDescent="0.25">
      <c r="A3" s="3" t="s">
        <v>3</v>
      </c>
      <c r="B3" s="117"/>
      <c r="C3" s="117"/>
      <c r="D3" s="117"/>
      <c r="E3" s="117"/>
      <c r="F3" s="117"/>
    </row>
    <row r="4" spans="1:12" s="1" customFormat="1" x14ac:dyDescent="0.25">
      <c r="A4" s="3" t="s">
        <v>4</v>
      </c>
      <c r="B4" s="118"/>
      <c r="C4" s="117"/>
      <c r="D4" s="117"/>
      <c r="E4" s="117"/>
      <c r="F4" s="117"/>
    </row>
    <row r="5" spans="1:12" s="1" customFormat="1" x14ac:dyDescent="0.25"/>
    <row r="6" spans="1:12" s="1" customFormat="1" ht="23.25" x14ac:dyDescent="0.35">
      <c r="A6" s="110" t="s">
        <v>181</v>
      </c>
      <c r="B6" s="110"/>
      <c r="C6" s="110"/>
      <c r="D6" s="110"/>
      <c r="E6" s="110"/>
      <c r="F6" s="110"/>
      <c r="G6" s="110"/>
    </row>
    <row r="7" spans="1:12" s="1" customFormat="1" x14ac:dyDescent="0.25">
      <c r="A7" s="4" t="s">
        <v>6</v>
      </c>
      <c r="B7" s="5" t="s">
        <v>7</v>
      </c>
      <c r="C7" s="6" t="s">
        <v>175</v>
      </c>
      <c r="D7" s="7" t="s">
        <v>179</v>
      </c>
      <c r="E7" s="8" t="s">
        <v>172</v>
      </c>
      <c r="F7" s="6" t="s">
        <v>176</v>
      </c>
      <c r="G7" s="7" t="s">
        <v>180</v>
      </c>
      <c r="H7" s="8" t="s">
        <v>173</v>
      </c>
      <c r="I7" s="4" t="s">
        <v>14</v>
      </c>
      <c r="J7" s="7"/>
    </row>
    <row r="8" spans="1:12" s="1" customFormat="1" x14ac:dyDescent="0.25">
      <c r="A8" s="9" t="s">
        <v>203</v>
      </c>
      <c r="B8" s="10"/>
      <c r="C8" s="11"/>
      <c r="D8" s="11"/>
      <c r="E8" s="11">
        <f>J21</f>
        <v>0</v>
      </c>
      <c r="F8" s="11"/>
      <c r="G8" s="11"/>
      <c r="H8" s="11">
        <f>L21</f>
        <v>0</v>
      </c>
      <c r="I8" s="10">
        <f>(C8+F8)+(E8+H8)+D8+G8</f>
        <v>0</v>
      </c>
      <c r="J8" s="7"/>
      <c r="K8" s="12"/>
      <c r="L8" s="12"/>
    </row>
    <row r="9" spans="1:12" s="1" customFormat="1" x14ac:dyDescent="0.25">
      <c r="A9" s="13" t="s">
        <v>18</v>
      </c>
      <c r="B9" s="14"/>
      <c r="C9" s="15"/>
      <c r="D9" s="15"/>
      <c r="E9" s="15"/>
      <c r="F9" s="15">
        <v>5000</v>
      </c>
      <c r="G9" s="15"/>
      <c r="H9" s="15">
        <f>L24</f>
        <v>-1638.2</v>
      </c>
      <c r="I9" s="10">
        <f t="shared" ref="I9:I13" si="0">(C9+F9)+(E9+H9)+D9+G9</f>
        <v>3361.8</v>
      </c>
      <c r="J9" s="7"/>
      <c r="K9" s="12"/>
      <c r="L9" s="12"/>
    </row>
    <row r="10" spans="1:12" s="1" customFormat="1" x14ac:dyDescent="0.25">
      <c r="A10" s="9" t="s">
        <v>19</v>
      </c>
      <c r="B10" s="10"/>
      <c r="C10" s="11"/>
      <c r="D10" s="11"/>
      <c r="E10" s="11"/>
      <c r="F10" s="11">
        <v>1000</v>
      </c>
      <c r="G10" s="11"/>
      <c r="H10" s="11">
        <f>L28</f>
        <v>0</v>
      </c>
      <c r="I10" s="10">
        <f t="shared" si="0"/>
        <v>1000</v>
      </c>
      <c r="J10" s="7"/>
      <c r="K10" s="12"/>
      <c r="L10" s="12"/>
    </row>
    <row r="11" spans="1:12" s="1" customFormat="1" ht="60" x14ac:dyDescent="0.25">
      <c r="A11" s="16" t="s">
        <v>20</v>
      </c>
      <c r="B11" s="14"/>
      <c r="C11" s="15"/>
      <c r="D11" s="15"/>
      <c r="E11" s="15"/>
      <c r="F11" s="15"/>
      <c r="G11" s="15"/>
      <c r="H11" s="15">
        <f>L31</f>
        <v>0</v>
      </c>
      <c r="I11" s="10">
        <f t="shared" si="0"/>
        <v>0</v>
      </c>
      <c r="J11" s="7"/>
      <c r="K11" s="12"/>
      <c r="L11" s="12"/>
    </row>
    <row r="12" spans="1:12" s="1" customFormat="1" ht="60" x14ac:dyDescent="0.25">
      <c r="A12" s="17" t="s">
        <v>21</v>
      </c>
      <c r="B12" s="10"/>
      <c r="C12" s="11"/>
      <c r="D12" s="11"/>
      <c r="E12" s="11"/>
      <c r="F12" s="11"/>
      <c r="G12" s="11"/>
      <c r="H12" s="11">
        <f>L38</f>
        <v>-4361.8</v>
      </c>
      <c r="I12" s="10">
        <f t="shared" si="0"/>
        <v>-4361.8</v>
      </c>
      <c r="J12" s="7"/>
      <c r="K12" s="12"/>
      <c r="L12" s="12"/>
    </row>
    <row r="13" spans="1:12" s="1" customFormat="1" x14ac:dyDescent="0.25">
      <c r="A13" s="13" t="s">
        <v>22</v>
      </c>
      <c r="B13" s="14"/>
      <c r="C13" s="15"/>
      <c r="D13" s="15"/>
      <c r="E13" s="15"/>
      <c r="F13" s="15"/>
      <c r="G13" s="15"/>
      <c r="H13" s="15">
        <f>L41</f>
        <v>0</v>
      </c>
      <c r="I13" s="10">
        <f t="shared" si="0"/>
        <v>0</v>
      </c>
      <c r="J13" s="7"/>
      <c r="K13" s="12"/>
      <c r="L13" s="12"/>
    </row>
    <row r="14" spans="1:12" s="1" customFormat="1" x14ac:dyDescent="0.25">
      <c r="A14" s="18" t="s">
        <v>25</v>
      </c>
      <c r="B14" s="19">
        <f>SUM(B8:B13)</f>
        <v>0</v>
      </c>
      <c r="C14" s="12">
        <f>SUM(C8:C13)</f>
        <v>0</v>
      </c>
      <c r="E14" s="12">
        <f>SUM(E8:E13)</f>
        <v>0</v>
      </c>
      <c r="F14" s="12">
        <f>SUM(F8:F13)</f>
        <v>6000</v>
      </c>
      <c r="H14" s="12">
        <f>SUM(H8:H13)</f>
        <v>-6000</v>
      </c>
      <c r="I14" s="19">
        <f>SUM(I8:I13)</f>
        <v>0</v>
      </c>
      <c r="L14" s="12"/>
    </row>
    <row r="15" spans="1:12" s="1" customFormat="1" x14ac:dyDescent="0.25"/>
    <row r="16" spans="1:12" s="1" customFormat="1" x14ac:dyDescent="0.25"/>
    <row r="17" spans="1:12" s="1" customFormat="1" x14ac:dyDescent="0.25"/>
    <row r="18" spans="1:12" s="1" customFormat="1" x14ac:dyDescent="0.25"/>
    <row r="19" spans="1:12" s="1" customFormat="1" ht="23.25" x14ac:dyDescent="0.35">
      <c r="A19" s="110" t="s">
        <v>26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s="1" customFormat="1" x14ac:dyDescent="0.25">
      <c r="A20" s="50" t="s">
        <v>27</v>
      </c>
      <c r="B20" s="111" t="s">
        <v>28</v>
      </c>
      <c r="C20" s="111"/>
      <c r="D20" s="111"/>
      <c r="E20" s="111"/>
      <c r="F20" s="111"/>
      <c r="G20" s="50" t="s">
        <v>29</v>
      </c>
      <c r="H20" s="50" t="s">
        <v>30</v>
      </c>
      <c r="I20" s="21" t="s">
        <v>172</v>
      </c>
      <c r="J20" s="21" t="s">
        <v>177</v>
      </c>
      <c r="K20" s="21" t="s">
        <v>173</v>
      </c>
      <c r="L20" s="21" t="s">
        <v>178</v>
      </c>
    </row>
    <row r="21" spans="1:12" s="1" customFormat="1" x14ac:dyDescent="0.25">
      <c r="A21" s="104" t="s">
        <v>17</v>
      </c>
      <c r="B21" s="97"/>
      <c r="C21" s="97"/>
      <c r="D21" s="97"/>
      <c r="E21" s="97"/>
      <c r="F21" s="97"/>
      <c r="G21" s="22"/>
      <c r="H21" s="23"/>
      <c r="I21" s="11"/>
      <c r="J21" s="98">
        <f>SUM(I21:I23)</f>
        <v>0</v>
      </c>
      <c r="K21" s="11"/>
      <c r="L21" s="98">
        <f>SUM(K21:K23)</f>
        <v>0</v>
      </c>
    </row>
    <row r="22" spans="1:12" s="1" customFormat="1" x14ac:dyDescent="0.25">
      <c r="A22" s="105"/>
      <c r="B22" s="112"/>
      <c r="C22" s="113"/>
      <c r="D22" s="113"/>
      <c r="E22" s="113"/>
      <c r="F22" s="114"/>
      <c r="G22" s="22"/>
      <c r="H22" s="23"/>
      <c r="I22" s="11"/>
      <c r="J22" s="99"/>
      <c r="K22" s="11"/>
      <c r="L22" s="99"/>
    </row>
    <row r="23" spans="1:12" s="1" customFormat="1" x14ac:dyDescent="0.25">
      <c r="A23" s="106"/>
      <c r="B23" s="97"/>
      <c r="C23" s="97"/>
      <c r="D23" s="97"/>
      <c r="E23" s="97"/>
      <c r="F23" s="97"/>
      <c r="G23" s="22"/>
      <c r="H23" s="23"/>
      <c r="I23" s="11"/>
      <c r="J23" s="100"/>
      <c r="K23" s="11"/>
      <c r="L23" s="100"/>
    </row>
    <row r="24" spans="1:12" s="1" customFormat="1" x14ac:dyDescent="0.25">
      <c r="A24" s="87" t="s">
        <v>18</v>
      </c>
      <c r="B24" s="90" t="s">
        <v>340</v>
      </c>
      <c r="C24" s="90"/>
      <c r="D24" s="90"/>
      <c r="E24" s="90"/>
      <c r="F24" s="90"/>
      <c r="G24" s="24"/>
      <c r="H24" s="25"/>
      <c r="I24" s="15"/>
      <c r="J24" s="91">
        <f>SUM(I24:I27)</f>
        <v>0</v>
      </c>
      <c r="K24" s="15">
        <v>-1638.2</v>
      </c>
      <c r="L24" s="91">
        <f>K24</f>
        <v>-1638.2</v>
      </c>
    </row>
    <row r="25" spans="1:12" s="1" customFormat="1" x14ac:dyDescent="0.25">
      <c r="A25" s="88"/>
      <c r="B25" s="107"/>
      <c r="C25" s="108"/>
      <c r="D25" s="108"/>
      <c r="E25" s="108"/>
      <c r="F25" s="109"/>
      <c r="G25" s="24"/>
      <c r="H25" s="25"/>
      <c r="I25" s="15"/>
      <c r="J25" s="92"/>
      <c r="K25" s="15"/>
      <c r="L25" s="92"/>
    </row>
    <row r="26" spans="1:12" s="1" customFormat="1" x14ac:dyDescent="0.25">
      <c r="A26" s="88"/>
      <c r="B26" s="90"/>
      <c r="C26" s="90"/>
      <c r="D26" s="90"/>
      <c r="E26" s="90"/>
      <c r="F26" s="90"/>
      <c r="G26" s="24"/>
      <c r="H26" s="25"/>
      <c r="I26" s="15"/>
      <c r="J26" s="92"/>
      <c r="K26" s="15"/>
      <c r="L26" s="92"/>
    </row>
    <row r="27" spans="1:12" s="1" customFormat="1" x14ac:dyDescent="0.25">
      <c r="A27" s="89"/>
      <c r="B27" s="90"/>
      <c r="C27" s="90"/>
      <c r="D27" s="90"/>
      <c r="E27" s="90"/>
      <c r="F27" s="90"/>
      <c r="G27" s="24"/>
      <c r="H27" s="25"/>
      <c r="I27" s="15"/>
      <c r="J27" s="93"/>
      <c r="K27" s="15"/>
      <c r="L27" s="93"/>
    </row>
    <row r="28" spans="1:12" s="1" customFormat="1" x14ac:dyDescent="0.25">
      <c r="A28" s="104" t="s">
        <v>19</v>
      </c>
      <c r="B28" s="97"/>
      <c r="C28" s="97"/>
      <c r="D28" s="97"/>
      <c r="E28" s="97"/>
      <c r="F28" s="97"/>
      <c r="G28" s="22"/>
      <c r="H28" s="23"/>
      <c r="I28" s="11"/>
      <c r="J28" s="98">
        <f>SUM(I28:I30)</f>
        <v>0</v>
      </c>
      <c r="K28" s="11"/>
      <c r="L28" s="98">
        <f>SUM(K28:K30)</f>
        <v>0</v>
      </c>
    </row>
    <row r="29" spans="1:12" s="1" customFormat="1" x14ac:dyDescent="0.25">
      <c r="A29" s="105"/>
      <c r="B29" s="97"/>
      <c r="C29" s="97"/>
      <c r="D29" s="97"/>
      <c r="E29" s="97"/>
      <c r="F29" s="97"/>
      <c r="G29" s="22"/>
      <c r="H29" s="23"/>
      <c r="I29" s="11"/>
      <c r="J29" s="99"/>
      <c r="K29" s="11"/>
      <c r="L29" s="99"/>
    </row>
    <row r="30" spans="1:12" s="1" customFormat="1" x14ac:dyDescent="0.25">
      <c r="A30" s="106"/>
      <c r="B30" s="97"/>
      <c r="C30" s="97"/>
      <c r="D30" s="97"/>
      <c r="E30" s="97"/>
      <c r="F30" s="97"/>
      <c r="G30" s="22"/>
      <c r="H30" s="23"/>
      <c r="I30" s="11"/>
      <c r="J30" s="100"/>
      <c r="K30" s="11"/>
      <c r="L30" s="100"/>
    </row>
    <row r="31" spans="1:12" s="1" customFormat="1" x14ac:dyDescent="0.25">
      <c r="A31" s="101" t="s">
        <v>20</v>
      </c>
      <c r="B31" s="90"/>
      <c r="C31" s="90"/>
      <c r="D31" s="90"/>
      <c r="E31" s="90"/>
      <c r="F31" s="90"/>
      <c r="G31" s="25"/>
      <c r="H31" s="25"/>
      <c r="I31" s="15"/>
      <c r="J31" s="91">
        <f>SUM(I31:I36)</f>
        <v>0</v>
      </c>
      <c r="K31" s="15"/>
      <c r="L31" s="91">
        <f>SUM(K31:K37)</f>
        <v>0</v>
      </c>
    </row>
    <row r="32" spans="1:12" s="1" customFormat="1" x14ac:dyDescent="0.25">
      <c r="A32" s="102"/>
      <c r="B32" s="90"/>
      <c r="C32" s="90"/>
      <c r="D32" s="90"/>
      <c r="E32" s="90"/>
      <c r="F32" s="90"/>
      <c r="G32" s="25"/>
      <c r="H32" s="25"/>
      <c r="I32" s="15"/>
      <c r="J32" s="92"/>
      <c r="K32" s="15"/>
      <c r="L32" s="92"/>
    </row>
    <row r="33" spans="1:12" s="1" customFormat="1" x14ac:dyDescent="0.25">
      <c r="A33" s="102"/>
      <c r="B33" s="90"/>
      <c r="C33" s="90"/>
      <c r="D33" s="90"/>
      <c r="E33" s="90"/>
      <c r="F33" s="90"/>
      <c r="G33" s="25"/>
      <c r="H33" s="25"/>
      <c r="I33" s="15"/>
      <c r="J33" s="92"/>
      <c r="K33" s="15"/>
      <c r="L33" s="92"/>
    </row>
    <row r="34" spans="1:12" s="1" customFormat="1" x14ac:dyDescent="0.25">
      <c r="A34" s="102"/>
      <c r="B34" s="90"/>
      <c r="C34" s="90"/>
      <c r="D34" s="90"/>
      <c r="E34" s="90"/>
      <c r="F34" s="90"/>
      <c r="G34" s="25"/>
      <c r="H34" s="25"/>
      <c r="I34" s="15"/>
      <c r="J34" s="92"/>
      <c r="K34" s="15"/>
      <c r="L34" s="92"/>
    </row>
    <row r="35" spans="1:12" s="1" customFormat="1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s="1" customFormat="1" x14ac:dyDescent="0.25">
      <c r="A36" s="102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s="1" customFormat="1" x14ac:dyDescent="0.25">
      <c r="A37" s="103"/>
      <c r="G37" s="25"/>
      <c r="H37" s="25"/>
      <c r="I37" s="15"/>
      <c r="J37" s="92"/>
      <c r="K37" s="15"/>
      <c r="L37" s="92"/>
    </row>
    <row r="38" spans="1:12" s="1" customFormat="1" x14ac:dyDescent="0.25">
      <c r="A38" s="94" t="s">
        <v>21</v>
      </c>
      <c r="B38" s="97" t="s">
        <v>357</v>
      </c>
      <c r="C38" s="97"/>
      <c r="D38" s="97"/>
      <c r="E38" s="97"/>
      <c r="F38" s="97"/>
      <c r="G38" s="23"/>
      <c r="H38" s="23"/>
      <c r="I38" s="11"/>
      <c r="J38" s="98">
        <f>SUM(I38:I40)</f>
        <v>0</v>
      </c>
      <c r="K38" s="11">
        <v>-4361.8</v>
      </c>
      <c r="L38" s="98">
        <f>SUM(K38:K40)</f>
        <v>-4361.8</v>
      </c>
    </row>
    <row r="39" spans="1:12" s="1" customFormat="1" x14ac:dyDescent="0.25">
      <c r="A39" s="95"/>
      <c r="B39" s="97"/>
      <c r="C39" s="97"/>
      <c r="D39" s="97"/>
      <c r="E39" s="97"/>
      <c r="F39" s="97"/>
      <c r="G39" s="23"/>
      <c r="H39" s="23"/>
      <c r="I39" s="11"/>
      <c r="J39" s="99"/>
      <c r="K39" s="11"/>
      <c r="L39" s="99"/>
    </row>
    <row r="40" spans="1:12" s="1" customFormat="1" x14ac:dyDescent="0.25">
      <c r="A40" s="96"/>
      <c r="B40" s="97"/>
      <c r="C40" s="97"/>
      <c r="D40" s="97"/>
      <c r="E40" s="97"/>
      <c r="F40" s="97"/>
      <c r="G40" s="23"/>
      <c r="H40" s="23"/>
      <c r="I40" s="11"/>
      <c r="J40" s="100"/>
      <c r="K40" s="11"/>
      <c r="L40" s="100"/>
    </row>
    <row r="41" spans="1:12" s="1" customFormat="1" x14ac:dyDescent="0.25">
      <c r="A41" s="87" t="s">
        <v>22</v>
      </c>
      <c r="B41" s="90"/>
      <c r="C41" s="90"/>
      <c r="D41" s="90"/>
      <c r="E41" s="90"/>
      <c r="F41" s="90"/>
      <c r="G41" s="25"/>
      <c r="H41" s="25"/>
      <c r="I41" s="15"/>
      <c r="J41" s="91">
        <f t="shared" ref="J41:L41" si="1">SUM(I41:I43)</f>
        <v>0</v>
      </c>
      <c r="K41" s="15"/>
      <c r="L41" s="91">
        <f t="shared" si="1"/>
        <v>0</v>
      </c>
    </row>
    <row r="42" spans="1:12" s="1" customFormat="1" x14ac:dyDescent="0.25">
      <c r="A42" s="88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s="1" customFormat="1" x14ac:dyDescent="0.25">
      <c r="A43" s="89"/>
      <c r="B43" s="90"/>
      <c r="C43" s="90"/>
      <c r="D43" s="90"/>
      <c r="E43" s="90"/>
      <c r="F43" s="90"/>
      <c r="G43" s="25"/>
      <c r="H43" s="25"/>
      <c r="I43" s="15"/>
      <c r="J43" s="93"/>
      <c r="K43" s="15"/>
      <c r="L43" s="93"/>
    </row>
  </sheetData>
  <mergeCells count="47">
    <mergeCell ref="A19:L19"/>
    <mergeCell ref="B1:F1"/>
    <mergeCell ref="B2:F2"/>
    <mergeCell ref="B3:F3"/>
    <mergeCell ref="B4:F4"/>
    <mergeCell ref="A6:G6"/>
    <mergeCell ref="B20:F20"/>
    <mergeCell ref="A21:A23"/>
    <mergeCell ref="B21:F21"/>
    <mergeCell ref="J21:J23"/>
    <mergeCell ref="L21:L23"/>
    <mergeCell ref="B22:F22"/>
    <mergeCell ref="B23:F23"/>
    <mergeCell ref="A24:A27"/>
    <mergeCell ref="B24:F24"/>
    <mergeCell ref="J24:J27"/>
    <mergeCell ref="L24:L27"/>
    <mergeCell ref="B26:F26"/>
    <mergeCell ref="B27:F27"/>
    <mergeCell ref="B25:F25"/>
    <mergeCell ref="A28:A30"/>
    <mergeCell ref="B28:F28"/>
    <mergeCell ref="J28:J30"/>
    <mergeCell ref="L28:L30"/>
    <mergeCell ref="B29:F29"/>
    <mergeCell ref="B30:F30"/>
    <mergeCell ref="A31:A37"/>
    <mergeCell ref="B31:F31"/>
    <mergeCell ref="J31:J37"/>
    <mergeCell ref="L31:L37"/>
    <mergeCell ref="B32:F32"/>
    <mergeCell ref="B33:F33"/>
    <mergeCell ref="B34:F34"/>
    <mergeCell ref="B35:F35"/>
    <mergeCell ref="B36:F36"/>
    <mergeCell ref="A38:A40"/>
    <mergeCell ref="B38:F38"/>
    <mergeCell ref="J38:J40"/>
    <mergeCell ref="L38:L40"/>
    <mergeCell ref="B39:F39"/>
    <mergeCell ref="B40:F40"/>
    <mergeCell ref="A41:A43"/>
    <mergeCell ref="B41:F41"/>
    <mergeCell ref="J41:J43"/>
    <mergeCell ref="L41:L43"/>
    <mergeCell ref="B42:F42"/>
    <mergeCell ref="B43:F43"/>
  </mergeCells>
  <conditionalFormatting sqref="C8:C13 E8:F13 H8:H13 K21:K43 I21:I43">
    <cfRule type="cellIs" dxfId="13" priority="11" operator="lessThan">
      <formula>0</formula>
    </cfRule>
    <cfRule type="cellIs" dxfId="12" priority="12" operator="greaterThan">
      <formula>0</formula>
    </cfRule>
    <cfRule type="cellIs" dxfId="11" priority="13" operator="lessThan">
      <formula>0</formula>
    </cfRule>
  </conditionalFormatting>
  <conditionalFormatting sqref="D8:D13">
    <cfRule type="cellIs" dxfId="10" priority="8" operator="lessThan">
      <formula>0</formula>
    </cfRule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G8:G13">
    <cfRule type="cellIs" dxfId="7" priority="5" operator="lessThan">
      <formula>0</formula>
    </cfRule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I8:I13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J8:J13">
    <cfRule type="containsText" dxfId="2" priority="1" operator="containsText" text="OK">
      <formula>NOT(ISERROR(SEARCH("OK",J8)))</formula>
    </cfRule>
    <cfRule type="containsText" dxfId="1" priority="2" operator="containsText" text="ALERTA">
      <formula>NOT(ISERROR(SEARCH("ALERTA",J8)))</formula>
    </cfRule>
  </conditionalFormatting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zoomScale="70" zoomScaleNormal="70" workbookViewId="0">
      <pane xSplit="1" topLeftCell="L1" activePane="topRight" state="frozen"/>
      <selection pane="topRight" activeCell="R19" sqref="R19"/>
    </sheetView>
  </sheetViews>
  <sheetFormatPr defaultRowHeight="15" x14ac:dyDescent="0.25"/>
  <cols>
    <col min="1" max="1" width="34.28515625" style="27" bestFit="1" customWidth="1"/>
    <col min="2" max="2" width="12.7109375" style="27" customWidth="1"/>
    <col min="3" max="3" width="11.5703125" style="27" bestFit="1" customWidth="1"/>
    <col min="4" max="4" width="12.42578125" style="27" customWidth="1"/>
    <col min="5" max="5" width="12.85546875" style="27" customWidth="1"/>
    <col min="6" max="6" width="15.28515625" style="27" bestFit="1" customWidth="1"/>
    <col min="7" max="7" width="10.85546875" style="27" customWidth="1"/>
    <col min="8" max="8" width="15.7109375" style="27" customWidth="1"/>
    <col min="9" max="9" width="11.5703125" style="27" customWidth="1"/>
    <col min="10" max="10" width="13.42578125" style="27" customWidth="1"/>
    <col min="11" max="11" width="12.7109375" style="27" customWidth="1"/>
    <col min="12" max="12" width="14.28515625" style="27" customWidth="1"/>
    <col min="13" max="13" width="12.5703125" style="27" bestFit="1" customWidth="1"/>
    <col min="14" max="14" width="15.28515625" style="27" bestFit="1" customWidth="1"/>
    <col min="15" max="15" width="13.42578125" style="27" customWidth="1"/>
    <col min="16" max="16" width="12.140625" style="27" bestFit="1" customWidth="1"/>
    <col min="17" max="17" width="14" style="27" customWidth="1"/>
    <col min="18" max="18" width="16" style="27" customWidth="1"/>
    <col min="19" max="20" width="12.7109375" style="27" customWidth="1"/>
    <col min="21" max="21" width="16.7109375" style="27" customWidth="1"/>
    <col min="22" max="22" width="12.7109375" style="27" customWidth="1"/>
    <col min="23" max="23" width="11.7109375" style="27" customWidth="1"/>
    <col min="24" max="25" width="12.7109375" style="27" customWidth="1"/>
    <col min="26" max="26" width="14.7109375" style="27" customWidth="1"/>
    <col min="27" max="27" width="16.85546875" style="27" customWidth="1"/>
    <col min="28" max="28" width="16.28515625" style="27" customWidth="1"/>
    <col min="29" max="29" width="16.42578125" style="27" customWidth="1"/>
    <col min="30" max="31" width="12.7109375" style="27" customWidth="1"/>
    <col min="32" max="33" width="15" style="27" customWidth="1"/>
    <col min="34" max="34" width="12.7109375" style="27" customWidth="1"/>
    <col min="35" max="35" width="17.28515625" style="27" bestFit="1" customWidth="1"/>
    <col min="36" max="16384" width="9.140625" style="27"/>
  </cols>
  <sheetData>
    <row r="1" spans="1:35" ht="96" customHeight="1" x14ac:dyDescent="0.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33"/>
    </row>
    <row r="2" spans="1:35" ht="23.25" customHeight="1" x14ac:dyDescent="0.4">
      <c r="A2" s="2"/>
      <c r="B2" s="2"/>
      <c r="C2" s="2"/>
      <c r="D2" s="2"/>
      <c r="E2" s="2"/>
      <c r="F2" s="2"/>
      <c r="G2" s="2"/>
      <c r="H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51"/>
      <c r="AH2" s="2"/>
      <c r="AI2" s="33"/>
    </row>
    <row r="3" spans="1:35" ht="21" x14ac:dyDescent="0.35">
      <c r="A3" s="28" t="s">
        <v>99</v>
      </c>
      <c r="F3" s="34"/>
      <c r="G3" s="29"/>
      <c r="H3" s="29"/>
      <c r="I3" s="34"/>
      <c r="J3" s="34"/>
      <c r="K3" s="34"/>
      <c r="L3" s="34"/>
      <c r="M3" s="34"/>
      <c r="N3" s="34">
        <v>45281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29"/>
      <c r="AI3" s="35"/>
    </row>
    <row r="4" spans="1:35" ht="76.5" customHeight="1" x14ac:dyDescent="0.35">
      <c r="A4" s="30" t="s">
        <v>76</v>
      </c>
      <c r="B4" s="37" t="s">
        <v>97</v>
      </c>
      <c r="C4" s="37" t="s">
        <v>35</v>
      </c>
      <c r="D4" s="37" t="s">
        <v>159</v>
      </c>
      <c r="E4" s="37" t="s">
        <v>195</v>
      </c>
      <c r="F4" s="37" t="s">
        <v>196</v>
      </c>
      <c r="G4" s="37" t="s">
        <v>77</v>
      </c>
      <c r="H4" s="37" t="s">
        <v>78</v>
      </c>
      <c r="I4" s="37" t="s">
        <v>79</v>
      </c>
      <c r="J4" s="37" t="s">
        <v>80</v>
      </c>
      <c r="K4" s="37" t="s">
        <v>197</v>
      </c>
      <c r="L4" s="37" t="s">
        <v>81</v>
      </c>
      <c r="M4" s="37" t="s">
        <v>198</v>
      </c>
      <c r="N4" s="37" t="s">
        <v>49</v>
      </c>
      <c r="O4" s="37" t="s">
        <v>82</v>
      </c>
      <c r="P4" s="37" t="s">
        <v>162</v>
      </c>
      <c r="Q4" s="37" t="s">
        <v>199</v>
      </c>
      <c r="R4" s="37" t="s">
        <v>165</v>
      </c>
      <c r="S4" s="37" t="s">
        <v>83</v>
      </c>
      <c r="T4" s="37" t="s">
        <v>168</v>
      </c>
      <c r="U4" s="37" t="s">
        <v>84</v>
      </c>
      <c r="V4" s="37" t="s">
        <v>93</v>
      </c>
      <c r="W4" s="37" t="s">
        <v>85</v>
      </c>
      <c r="X4" s="37" t="s">
        <v>86</v>
      </c>
      <c r="Y4" s="37" t="s">
        <v>87</v>
      </c>
      <c r="Z4" s="37" t="s">
        <v>88</v>
      </c>
      <c r="AA4" s="37" t="s">
        <v>89</v>
      </c>
      <c r="AB4" s="37" t="s">
        <v>90</v>
      </c>
      <c r="AC4" s="37" t="s">
        <v>67</v>
      </c>
      <c r="AD4" s="37" t="s">
        <v>91</v>
      </c>
      <c r="AE4" s="37" t="s">
        <v>92</v>
      </c>
      <c r="AF4" s="37" t="s">
        <v>156</v>
      </c>
      <c r="AG4" s="37" t="s">
        <v>200</v>
      </c>
      <c r="AH4" s="37" t="s">
        <v>202</v>
      </c>
      <c r="AI4" s="58" t="s">
        <v>170</v>
      </c>
    </row>
    <row r="5" spans="1:35" ht="45" customHeight="1" x14ac:dyDescent="0.25">
      <c r="A5" s="31" t="s">
        <v>17</v>
      </c>
      <c r="B5" s="42">
        <f>'Prog. Ritmo e Mov.'!I12</f>
        <v>0</v>
      </c>
      <c r="C5" s="42">
        <f>'Lazer e Saúde'!I12</f>
        <v>0</v>
      </c>
      <c r="D5" s="42">
        <f>ACOLHEDOR!I12</f>
        <v>0</v>
      </c>
      <c r="E5" s="42">
        <f>DESENVOLVER!I12</f>
        <v>0</v>
      </c>
      <c r="F5" s="42">
        <f>'COVID 19'!I12</f>
        <v>0</v>
      </c>
      <c r="G5" s="42">
        <f>NuReab!I12</f>
        <v>0</v>
      </c>
      <c r="H5" s="42">
        <f>IntegrAçao!I12</f>
        <v>0</v>
      </c>
      <c r="I5" s="42">
        <f>'Escola de Postura'!I12</f>
        <v>0</v>
      </c>
      <c r="J5" s="42">
        <f>'BRINCANDO DE RESPIRAR'!I12</f>
        <v>0</v>
      </c>
      <c r="K5" s="42">
        <f>'NUSIM - REABLITAÇÃO NA SAÚDE IN'!I12</f>
        <v>0</v>
      </c>
      <c r="L5" s="42">
        <f>'Diabetter -'!I12</f>
        <v>0</v>
      </c>
      <c r="M5" s="42">
        <f>'NÚCLEO DE ENSINO - DARLAN'!I12</f>
        <v>0</v>
      </c>
      <c r="N5" s="42">
        <f>'Saúde sem Quedas'!I12</f>
        <v>0</v>
      </c>
      <c r="O5" s="42">
        <f>'NEPEGEM -'!I12</f>
        <v>0</v>
      </c>
      <c r="P5" s="42">
        <f>RESTAURA!I12</f>
        <v>0</v>
      </c>
      <c r="Q5" s="42">
        <f>'PSICOLOGIA DO ESPORTE'!I12</f>
        <v>0</v>
      </c>
      <c r="R5" s="42">
        <f>TRIAORTO!I12</f>
        <v>0</v>
      </c>
      <c r="S5" s="42">
        <f>GETI!I12</f>
        <v>0</v>
      </c>
      <c r="T5" s="42">
        <f>'ATLETISMO PARA TODOS'!I12</f>
        <v>0</v>
      </c>
      <c r="U5" s="42">
        <f>'PROTETIZAÇÃO '!I12</f>
        <v>0</v>
      </c>
      <c r="V5" s="42">
        <f>'Atenção à Saúde Neurofuncional'!I12</f>
        <v>0</v>
      </c>
      <c r="W5" s="42">
        <f>EstimulAção!I12</f>
        <v>0</v>
      </c>
      <c r="X5" s="42">
        <f>'Núcleo de Cardiologia'!I12</f>
        <v>-880</v>
      </c>
      <c r="Y5" s="42">
        <f>'NÚCLEO DE Est. GINASTICA'!I12</f>
        <v>0</v>
      </c>
      <c r="Z5" s="42">
        <f>'Fisio Desportiva'!I12</f>
        <v>0</v>
      </c>
      <c r="AA5" s="42">
        <f>Basquetebol!I12</f>
        <v>0</v>
      </c>
      <c r="AB5" s="42">
        <f>'Prog Ativ. Motora Adap'!I12</f>
        <v>0</v>
      </c>
      <c r="AC5" s="42">
        <f>'Saúde do Trabalhador'!I12</f>
        <v>0</v>
      </c>
      <c r="AD5" s="42">
        <f>'Rebailitar e integrar'!I12</f>
        <v>0</v>
      </c>
      <c r="AE5" s="42">
        <f>AVC!I12</f>
        <v>0</v>
      </c>
      <c r="AF5" s="42">
        <f>'Atividades Aquáticas'!I12</f>
        <v>0</v>
      </c>
      <c r="AG5" s="42"/>
      <c r="AH5" s="42"/>
      <c r="AI5" s="59">
        <f t="shared" ref="AI5:AI10" si="0">SUM(B5:AH5)</f>
        <v>-880</v>
      </c>
    </row>
    <row r="6" spans="1:35" ht="39.950000000000003" customHeight="1" x14ac:dyDescent="0.25">
      <c r="A6" s="31" t="s">
        <v>18</v>
      </c>
      <c r="B6" s="42">
        <f>'Prog. Ritmo e Mov.'!I13</f>
        <v>-1883.96</v>
      </c>
      <c r="C6" s="42">
        <f>'Lazer e Saúde'!I13</f>
        <v>0</v>
      </c>
      <c r="D6" s="42">
        <f>ACOLHEDOR!I13</f>
        <v>-3186.75</v>
      </c>
      <c r="E6" s="42">
        <f>DESENVOLVER!I13</f>
        <v>-2589.38</v>
      </c>
      <c r="F6" s="42">
        <f>'COVID 19'!I13</f>
        <v>-1411.82</v>
      </c>
      <c r="G6" s="42">
        <f>NuReab!I13</f>
        <v>245</v>
      </c>
      <c r="H6" s="42">
        <f>IntegrAçao!I13</f>
        <v>-268.27999999999997</v>
      </c>
      <c r="I6" s="42">
        <f>'Escola de Postura'!I13</f>
        <v>-1786.58</v>
      </c>
      <c r="J6" s="42">
        <f>'BRINCANDO DE RESPIRAR'!I13</f>
        <v>-3611.3399999999992</v>
      </c>
      <c r="K6" s="42">
        <f>'NUSIM - REABLITAÇÃO NA SAÚDE IN'!I13</f>
        <v>0</v>
      </c>
      <c r="L6" s="42">
        <f>'Diabetter -'!I13</f>
        <v>260</v>
      </c>
      <c r="M6" s="42">
        <f>'NÚCLEO DE ENSINO - DARLAN'!I13</f>
        <v>-4093.74</v>
      </c>
      <c r="N6" s="42">
        <f>'Saúde sem Quedas'!I13</f>
        <v>-4053.98</v>
      </c>
      <c r="O6" s="42">
        <f>'NEPEGEM -'!I13</f>
        <v>-496.4</v>
      </c>
      <c r="P6" s="42">
        <f>RESTAURA!I13</f>
        <v>750</v>
      </c>
      <c r="Q6" s="42">
        <f>'PSICOLOGIA DO ESPORTE'!I13</f>
        <v>500</v>
      </c>
      <c r="R6" s="42">
        <f>TRIAORTO!I13</f>
        <v>-296.76</v>
      </c>
      <c r="S6" s="42">
        <f>GETI!I13</f>
        <v>-8883.66</v>
      </c>
      <c r="T6" s="42">
        <f>'ATLETISMO PARA TODOS'!I13</f>
        <v>0</v>
      </c>
      <c r="U6" s="42">
        <f>'PROTETIZAÇÃO '!I13</f>
        <v>0</v>
      </c>
      <c r="V6" s="42">
        <f>'Atenção à Saúde Neurofuncional'!I13</f>
        <v>0</v>
      </c>
      <c r="W6" s="42">
        <f>EstimulAção!I13</f>
        <v>-508.96000000000004</v>
      </c>
      <c r="X6" s="42">
        <f>'Núcleo de Cardiologia'!I13</f>
        <v>-2951.5</v>
      </c>
      <c r="Y6" s="42">
        <f>'NÚCLEO DE Est. GINASTICA'!I13</f>
        <v>2850</v>
      </c>
      <c r="Z6" s="42">
        <f>'Fisio Desportiva'!I13</f>
        <v>2000</v>
      </c>
      <c r="AA6" s="42">
        <f>Basquetebol!I13</f>
        <v>0</v>
      </c>
      <c r="AB6" s="42">
        <f>'Prog Ativ. Motora Adap'!I13</f>
        <v>0</v>
      </c>
      <c r="AC6" s="42">
        <f>'Saúde do Trabalhador'!I13</f>
        <v>-920.88</v>
      </c>
      <c r="AD6" s="42">
        <f>'Rebailitar e integrar'!I13</f>
        <v>-4566.17</v>
      </c>
      <c r="AE6" s="42">
        <f>AVC!I13</f>
        <v>-1772.83</v>
      </c>
      <c r="AF6" s="42">
        <f>'Atividades Aquáticas'!I13</f>
        <v>1790</v>
      </c>
      <c r="AG6" s="42">
        <f>FOCO!I13</f>
        <v>-2010.6</v>
      </c>
      <c r="AH6" s="42">
        <f>'APRIMORAMENTO ESPORTIVO '!I9</f>
        <v>3361.8</v>
      </c>
      <c r="AI6" s="59">
        <f t="shared" si="0"/>
        <v>-33536.79</v>
      </c>
    </row>
    <row r="7" spans="1:35" ht="39.950000000000003" customHeight="1" x14ac:dyDescent="0.25">
      <c r="A7" s="31" t="s">
        <v>19</v>
      </c>
      <c r="B7" s="42">
        <f>'Prog. Ritmo e Mov.'!I14</f>
        <v>0</v>
      </c>
      <c r="C7" s="42">
        <f>'Lazer e Saúde'!I14</f>
        <v>-4524.76</v>
      </c>
      <c r="D7" s="42">
        <f>ACOLHEDOR!I14</f>
        <v>3550.23</v>
      </c>
      <c r="E7" s="42">
        <f>DESENVOLVER!I14</f>
        <v>0</v>
      </c>
      <c r="F7" s="42">
        <f>'COVID 19'!I14</f>
        <v>0</v>
      </c>
      <c r="G7" s="42">
        <f>NuReab!I14</f>
        <v>0</v>
      </c>
      <c r="H7" s="42">
        <f>IntegrAçao!I14</f>
        <v>0</v>
      </c>
      <c r="I7" s="42">
        <f>'Escola de Postura'!I14</f>
        <v>-803.66</v>
      </c>
      <c r="J7" s="42">
        <f>'BRINCANDO DE RESPIRAR'!I14</f>
        <v>-978.74</v>
      </c>
      <c r="K7" s="42">
        <f>'NUSIM - REABLITAÇÃO NA SAÚDE IN'!I14</f>
        <v>0</v>
      </c>
      <c r="L7" s="42">
        <f>'Diabetter -'!I14</f>
        <v>0</v>
      </c>
      <c r="M7" s="42">
        <f>'NÚCLEO DE ENSINO - DARLAN'!I14</f>
        <v>2500</v>
      </c>
      <c r="N7" s="42">
        <f>'Saúde sem Quedas'!I14</f>
        <v>-2730.96</v>
      </c>
      <c r="O7" s="42">
        <f>'NEPEGEM -'!I14</f>
        <v>538.93000000000006</v>
      </c>
      <c r="P7" s="42">
        <f>RESTAURA!I14</f>
        <v>1250</v>
      </c>
      <c r="Q7" s="42">
        <f>'PSICOLOGIA DO ESPORTE'!I14</f>
        <v>3155.88</v>
      </c>
      <c r="R7" s="42">
        <f>TRIAORTO!I14</f>
        <v>-700</v>
      </c>
      <c r="S7" s="42">
        <f>GETI!I14</f>
        <v>0</v>
      </c>
      <c r="T7" s="42">
        <f>'ATLETISMO PARA TODOS'!I14</f>
        <v>0</v>
      </c>
      <c r="U7" s="42">
        <f>'PROTETIZAÇÃO '!I14</f>
        <v>0</v>
      </c>
      <c r="V7" s="42">
        <f>'Atenção à Saúde Neurofuncional'!I14</f>
        <v>0</v>
      </c>
      <c r="W7" s="42">
        <f>EstimulAção!I14</f>
        <v>0</v>
      </c>
      <c r="X7" s="42">
        <f>'Núcleo de Cardiologia'!I14</f>
        <v>0</v>
      </c>
      <c r="Y7" s="42">
        <f>'NÚCLEO DE Est. GINASTICA'!I14</f>
        <v>2650</v>
      </c>
      <c r="Z7" s="42">
        <f>'Fisio Desportiva'!I14</f>
        <v>-6250</v>
      </c>
      <c r="AA7" s="42">
        <f>Basquetebol!I14</f>
        <v>0</v>
      </c>
      <c r="AB7" s="42">
        <f>'Prog Ativ. Motora Adap'!I14</f>
        <v>-2352.1799999999998</v>
      </c>
      <c r="AC7" s="42">
        <f>'Saúde do Trabalhador'!I14</f>
        <v>-1287.03</v>
      </c>
      <c r="AD7" s="42">
        <f>'Rebailitar e integrar'!I14</f>
        <v>0</v>
      </c>
      <c r="AE7" s="42">
        <f>AVC!I14</f>
        <v>0</v>
      </c>
      <c r="AF7" s="42">
        <f>'Atividades Aquáticas'!I14</f>
        <v>-6021</v>
      </c>
      <c r="AG7" s="42">
        <f>FOCO!I14</f>
        <v>521.48</v>
      </c>
      <c r="AH7" s="42">
        <f>'APRIMORAMENTO ESPORTIVO '!I10</f>
        <v>1000</v>
      </c>
      <c r="AI7" s="59">
        <f t="shared" si="0"/>
        <v>-10481.810000000001</v>
      </c>
    </row>
    <row r="8" spans="1:35" ht="49.5" customHeight="1" x14ac:dyDescent="0.25">
      <c r="A8" s="32" t="s">
        <v>20</v>
      </c>
      <c r="B8" s="42">
        <f>'Prog. Ritmo e Mov.'!I15</f>
        <v>0</v>
      </c>
      <c r="C8" s="42">
        <f>'Lazer e Saúde'!I15</f>
        <v>1200</v>
      </c>
      <c r="D8" s="42">
        <f>ACOLHEDOR!I15</f>
        <v>2700</v>
      </c>
      <c r="E8" s="42">
        <f>DESENVOLVER!I15</f>
        <v>0</v>
      </c>
      <c r="F8" s="42">
        <f>'COVID 19'!I15</f>
        <v>0</v>
      </c>
      <c r="G8" s="42">
        <f>NuReab!I15</f>
        <v>0</v>
      </c>
      <c r="H8" s="42">
        <f>IntegrAçao!I15</f>
        <v>-879</v>
      </c>
      <c r="I8" s="42">
        <f>'Escola de Postura'!I15</f>
        <v>0</v>
      </c>
      <c r="J8" s="42">
        <f>'BRINCANDO DE RESPIRAR'!I15</f>
        <v>1348</v>
      </c>
      <c r="K8" s="42">
        <f>'NUSIM - REABLITAÇÃO NA SAÚDE IN'!I15</f>
        <v>0</v>
      </c>
      <c r="L8" s="42">
        <f>'Diabetter -'!I15</f>
        <v>400</v>
      </c>
      <c r="M8" s="42">
        <f>'NÚCLEO DE ENSINO - DARLAN'!I15</f>
        <v>0</v>
      </c>
      <c r="N8" s="42">
        <f>'Saúde sem Quedas'!I15</f>
        <v>0</v>
      </c>
      <c r="O8" s="42">
        <f>'NEPEGEM -'!I15</f>
        <v>1950</v>
      </c>
      <c r="P8" s="42">
        <f>RESTAURA!I15</f>
        <v>20</v>
      </c>
      <c r="Q8" s="42">
        <f>'PSICOLOGIA DO ESPORTE'!I15</f>
        <v>0</v>
      </c>
      <c r="R8" s="42">
        <f>TRIAORTO!I15</f>
        <v>0</v>
      </c>
      <c r="S8" s="42">
        <f>GETI!I15</f>
        <v>4233</v>
      </c>
      <c r="T8" s="42">
        <f>'ATLETISMO PARA TODOS'!I15</f>
        <v>0</v>
      </c>
      <c r="U8" s="42">
        <f>'PROTETIZAÇÃO '!I15</f>
        <v>2050</v>
      </c>
      <c r="V8" s="42">
        <f>'Atenção à Saúde Neurofuncional'!I15</f>
        <v>1250</v>
      </c>
      <c r="W8" s="42">
        <f>EstimulAção!I15</f>
        <v>-5500</v>
      </c>
      <c r="X8" s="42">
        <f>'Núcleo de Cardiologia'!I15</f>
        <v>-1230</v>
      </c>
      <c r="Y8" s="42">
        <f>'NÚCLEO DE Est. GINASTICA'!I15</f>
        <v>2000</v>
      </c>
      <c r="Z8" s="42">
        <f>'Fisio Desportiva'!I15</f>
        <v>2500</v>
      </c>
      <c r="AA8" s="42">
        <f>Basquetebol!I15</f>
        <v>0</v>
      </c>
      <c r="AB8" s="42">
        <f>'Prog Ativ. Motora Adap'!I15</f>
        <v>0</v>
      </c>
      <c r="AC8" s="42">
        <f>'Saúde do Trabalhador'!I15</f>
        <v>4000</v>
      </c>
      <c r="AD8" s="42">
        <f>'Rebailitar e integrar'!I15</f>
        <v>2595.73</v>
      </c>
      <c r="AE8" s="42">
        <f>AVC!I15</f>
        <v>4415</v>
      </c>
      <c r="AF8" s="42">
        <f>'Atividades Aquáticas'!I15</f>
        <v>3000</v>
      </c>
      <c r="AG8" s="42">
        <f>FOCO!I15</f>
        <v>1580</v>
      </c>
      <c r="AH8" s="42">
        <f>'APRIMORAMENTO ESPORTIVO '!I11</f>
        <v>0</v>
      </c>
      <c r="AI8" s="59">
        <f t="shared" si="0"/>
        <v>27632.73</v>
      </c>
    </row>
    <row r="9" spans="1:35" ht="48.75" customHeight="1" x14ac:dyDescent="0.25">
      <c r="A9" s="32" t="s">
        <v>21</v>
      </c>
      <c r="B9" s="42">
        <f>'Prog. Ritmo e Mov.'!I16</f>
        <v>2914.0200000000004</v>
      </c>
      <c r="C9" s="42">
        <f>'Lazer e Saúde'!I16</f>
        <v>3750</v>
      </c>
      <c r="D9" s="42">
        <f>ACOLHEDOR!I16</f>
        <v>-536.02</v>
      </c>
      <c r="E9" s="42">
        <f>DESENVOLVER!I16</f>
        <v>1500</v>
      </c>
      <c r="F9" s="42">
        <f>'COVID 19'!I16</f>
        <v>-55.52</v>
      </c>
      <c r="G9" s="42">
        <f>NuReab!I16</f>
        <v>0</v>
      </c>
      <c r="H9" s="42">
        <f>IntegrAçao!I16</f>
        <v>-500.64</v>
      </c>
      <c r="I9" s="42">
        <f>'Escola de Postura'!I16</f>
        <v>-2106</v>
      </c>
      <c r="J9" s="42">
        <f>'BRINCANDO DE RESPIRAR'!I16</f>
        <v>-2757.56</v>
      </c>
      <c r="K9" s="42">
        <f>'NUSIM - REABLITAÇÃO NA SAÚDE IN'!I16</f>
        <v>0</v>
      </c>
      <c r="L9" s="42">
        <f>'Diabetter -'!I16</f>
        <v>0</v>
      </c>
      <c r="M9" s="42">
        <f>'NÚCLEO DE ENSINO - DARLAN'!I16</f>
        <v>2444.48</v>
      </c>
      <c r="N9" s="42">
        <f>'Saúde sem Quedas'!I16</f>
        <v>-1624.59</v>
      </c>
      <c r="O9" s="42">
        <f>'NEPEGEM -'!I16</f>
        <v>-505.83000000000004</v>
      </c>
      <c r="P9" s="42">
        <f>RESTAURA!I16</f>
        <v>-5580.03</v>
      </c>
      <c r="Q9" s="42">
        <f>'PSICOLOGIA DO ESPORTE'!I16</f>
        <v>0</v>
      </c>
      <c r="R9" s="42">
        <f>TRIAORTO!I16</f>
        <v>1210</v>
      </c>
      <c r="S9" s="42">
        <f>GETI!I16</f>
        <v>-333.12</v>
      </c>
      <c r="T9" s="42">
        <f>'ATLETISMO PARA TODOS'!I16</f>
        <v>0</v>
      </c>
      <c r="U9" s="42">
        <f>'PROTETIZAÇÃO '!I16</f>
        <v>-2924.09</v>
      </c>
      <c r="V9" s="42">
        <f>'Atenção à Saúde Neurofuncional'!I16</f>
        <v>-4250</v>
      </c>
      <c r="W9" s="42">
        <f>EstimulAção!I16</f>
        <v>5308.96</v>
      </c>
      <c r="X9" s="42">
        <f>'Núcleo de Cardiologia'!I16</f>
        <v>-5438.5</v>
      </c>
      <c r="Y9" s="42">
        <f>'NÚCLEO DE Est. GINASTICA'!I16</f>
        <v>0</v>
      </c>
      <c r="Z9" s="42">
        <f>'Fisio Desportiva'!I16</f>
        <v>1750</v>
      </c>
      <c r="AA9" s="42">
        <f>Basquetebol!I16</f>
        <v>0</v>
      </c>
      <c r="AB9" s="42">
        <f>'Prog Ativ. Motora Adap'!I16</f>
        <v>339.18000000000006</v>
      </c>
      <c r="AC9" s="42">
        <f>'Saúde do Trabalhador'!I16</f>
        <v>-1550</v>
      </c>
      <c r="AD9" s="42">
        <f>'Rebailitar e integrar'!I16</f>
        <v>1783.76</v>
      </c>
      <c r="AE9" s="42">
        <f>AVC!I16</f>
        <v>-1961.16</v>
      </c>
      <c r="AF9" s="42">
        <f>'Atividades Aquáticas'!I16</f>
        <v>1231</v>
      </c>
      <c r="AG9" s="42">
        <f>FOCO!I16</f>
        <v>-77.029999999999973</v>
      </c>
      <c r="AH9" s="42">
        <f>'APRIMORAMENTO ESPORTIVO '!I12</f>
        <v>-4361.8</v>
      </c>
      <c r="AI9" s="59">
        <f t="shared" si="0"/>
        <v>-12330.490000000002</v>
      </c>
    </row>
    <row r="10" spans="1:35" ht="39.950000000000003" customHeight="1" x14ac:dyDescent="0.25">
      <c r="A10" s="31" t="s">
        <v>22</v>
      </c>
      <c r="B10" s="42">
        <f>'Prog. Ritmo e Mov.'!I17</f>
        <v>500</v>
      </c>
      <c r="C10" s="42">
        <f>'Lazer e Saúde'!I17</f>
        <v>0</v>
      </c>
      <c r="D10" s="42">
        <f>ACOLHEDOR!I17</f>
        <v>0</v>
      </c>
      <c r="E10" s="42">
        <f>DESENVOLVER!I17</f>
        <v>3515.75</v>
      </c>
      <c r="F10" s="42">
        <f>'COVID 19'!I17</f>
        <v>1470.04</v>
      </c>
      <c r="G10" s="42">
        <f>NuReab!I17</f>
        <v>5085.0600000000004</v>
      </c>
      <c r="H10" s="42">
        <f>IntegrAçao!I17</f>
        <v>2000</v>
      </c>
      <c r="I10" s="42">
        <f>'Escola de Postura'!I17</f>
        <v>4696.5</v>
      </c>
      <c r="J10" s="42">
        <f>'BRINCANDO DE RESPIRAR'!I17</f>
        <v>6000</v>
      </c>
      <c r="K10" s="42">
        <f>'NUSIM - REABLITAÇÃO NA SAÚDE IN'!I17</f>
        <v>0</v>
      </c>
      <c r="L10" s="42">
        <f>'Diabetter -'!I17</f>
        <v>205</v>
      </c>
      <c r="M10" s="42">
        <f>'NÚCLEO DE ENSINO - DARLAN'!I17</f>
        <v>2034.2</v>
      </c>
      <c r="N10" s="42">
        <f>'Saúde sem Quedas'!I17</f>
        <v>8750</v>
      </c>
      <c r="O10" s="42">
        <f>'NEPEGEM -'!I17</f>
        <v>0</v>
      </c>
      <c r="P10" s="42">
        <f>RESTAURA!I17</f>
        <v>4000</v>
      </c>
      <c r="Q10" s="42">
        <f>'PSICOLOGIA DO ESPORTE'!I17</f>
        <v>3500</v>
      </c>
      <c r="R10" s="42">
        <f>TRIAORTO!I17</f>
        <v>0</v>
      </c>
      <c r="S10" s="42">
        <f>GETI!I17</f>
        <v>5000</v>
      </c>
      <c r="T10" s="42">
        <f>'ATLETISMO PARA TODOS'!I17</f>
        <v>0</v>
      </c>
      <c r="U10" s="42">
        <f>'PROTETIZAÇÃO '!I17</f>
        <v>4650</v>
      </c>
      <c r="V10" s="42">
        <f>'Atenção à Saúde Neurofuncional'!I17</f>
        <v>4000</v>
      </c>
      <c r="W10" s="42">
        <f>EstimulAção!I17</f>
        <v>700</v>
      </c>
      <c r="X10" s="42">
        <f>'Núcleo de Cardiologia'!I17</f>
        <v>10500</v>
      </c>
      <c r="Y10" s="42">
        <f>'NÚCLEO DE Est. GINASTICA'!I17</f>
        <v>0</v>
      </c>
      <c r="Z10" s="42">
        <f>'Fisio Desportiva'!I17</f>
        <v>0</v>
      </c>
      <c r="AA10" s="42">
        <f>Basquetebol!I17</f>
        <v>0</v>
      </c>
      <c r="AB10" s="42">
        <f>'Prog Ativ. Motora Adap'!I17</f>
        <v>5700</v>
      </c>
      <c r="AC10" s="42">
        <f>'Saúde do Trabalhador'!I17</f>
        <v>0</v>
      </c>
      <c r="AD10" s="42">
        <f>'Rebailitar e integrar'!I17</f>
        <v>273.69000000000051</v>
      </c>
      <c r="AE10" s="42">
        <f>AVC!I17</f>
        <v>1385</v>
      </c>
      <c r="AF10" s="42">
        <f>'Atividades Aquáticas'!I17</f>
        <v>0</v>
      </c>
      <c r="AG10" s="42">
        <f>'APRIMORAMENTO ESPORTIVO '!I13</f>
        <v>0</v>
      </c>
      <c r="AH10" s="42">
        <f>'APRIMORAMENTO ESPORTIVO '!I13</f>
        <v>0</v>
      </c>
      <c r="AI10" s="59">
        <f t="shared" si="0"/>
        <v>73965.240000000005</v>
      </c>
    </row>
    <row r="11" spans="1:35" ht="39.950000000000003" hidden="1" customHeight="1" x14ac:dyDescent="0.25">
      <c r="A11" s="31" t="s">
        <v>23</v>
      </c>
      <c r="B11" s="42" t="e">
        <f>'Prog. Ritmo e Mov.'!#REF!</f>
        <v>#REF!</v>
      </c>
      <c r="C11" s="42" t="e">
        <f>'Lazer e Saúde'!#REF!</f>
        <v>#REF!</v>
      </c>
      <c r="D11" s="42" t="e">
        <f>ACOLHEDOR!#REF!</f>
        <v>#REF!</v>
      </c>
      <c r="E11" s="42">
        <f>'[1]Atualização em Tecnologia'!I18</f>
        <v>0</v>
      </c>
      <c r="F11" s="42" t="e">
        <f>'COVID 19'!#REF!</f>
        <v>#REF!</v>
      </c>
      <c r="G11" s="42" t="e">
        <f>NuReab!#REF!</f>
        <v>#REF!</v>
      </c>
      <c r="H11" s="42">
        <f>'[1]Recursos para Av. Física'!I18</f>
        <v>0</v>
      </c>
      <c r="I11" s="42" t="e">
        <f>'Escola de Postura'!#REF!</f>
        <v>#REF!</v>
      </c>
      <c r="J11" s="42"/>
      <c r="K11" s="42"/>
      <c r="L11" s="42" t="e">
        <f>'Diabetter -'!#REF!</f>
        <v>#REF!</v>
      </c>
      <c r="M11" s="42" t="e">
        <f>'NÚCLEO DE ENSINO - DARLAN'!#REF!</f>
        <v>#REF!</v>
      </c>
      <c r="N11" s="42"/>
      <c r="O11" s="42"/>
      <c r="P11" s="42"/>
      <c r="Q11" s="42" t="e">
        <f>'PSICOLOGIA DO ESPORTE'!#REF!</f>
        <v>#REF!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 t="e">
        <f>'Rebailitar e integrar'!#REF!</f>
        <v>#REF!</v>
      </c>
      <c r="AE11" s="42"/>
      <c r="AF11" s="42" t="e">
        <f>'Atividades Aquáticas'!#REF!</f>
        <v>#REF!</v>
      </c>
      <c r="AG11" s="42"/>
      <c r="AH11" s="42">
        <f>'[1]Formação Continuada'!I18</f>
        <v>0</v>
      </c>
      <c r="AI11" s="54"/>
    </row>
    <row r="12" spans="1:35" ht="39.950000000000003" hidden="1" customHeight="1" x14ac:dyDescent="0.25">
      <c r="A12" s="31" t="s">
        <v>24</v>
      </c>
      <c r="B12" s="42" t="e">
        <f>'Prog. Ritmo e Mov.'!#REF!</f>
        <v>#REF!</v>
      </c>
      <c r="C12" s="42" t="e">
        <f>'Lazer e Saúde'!#REF!</f>
        <v>#REF!</v>
      </c>
      <c r="D12" s="42" t="e">
        <f>ACOLHEDOR!#REF!</f>
        <v>#REF!</v>
      </c>
      <c r="E12" s="42">
        <f>'[1]Atualização em Tecnologia'!I19</f>
        <v>0</v>
      </c>
      <c r="F12" s="42" t="e">
        <f>'COVID 19'!#REF!</f>
        <v>#REF!</v>
      </c>
      <c r="G12" s="42" t="e">
        <f>NuReab!#REF!</f>
        <v>#REF!</v>
      </c>
      <c r="H12" s="42">
        <f>'[1]Recursos para Av. Física'!I19</f>
        <v>0</v>
      </c>
      <c r="I12" s="42" t="e">
        <f>'Escola de Postura'!#REF!</f>
        <v>#REF!</v>
      </c>
      <c r="J12" s="42"/>
      <c r="K12" s="42"/>
      <c r="L12" s="42" t="e">
        <f>'Diabetter -'!#REF!</f>
        <v>#REF!</v>
      </c>
      <c r="M12" s="42" t="e">
        <f>'NÚCLEO DE ENSINO - DARLAN'!#REF!</f>
        <v>#REF!</v>
      </c>
      <c r="N12" s="42"/>
      <c r="O12" s="42"/>
      <c r="P12" s="42"/>
      <c r="Q12" s="42" t="e">
        <f>'PSICOLOGIA DO ESPORTE'!#REF!</f>
        <v>#REF!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 t="e">
        <f>'Rebailitar e integrar'!#REF!</f>
        <v>#REF!</v>
      </c>
      <c r="AE12" s="42"/>
      <c r="AF12" s="42" t="e">
        <f>'Atividades Aquáticas'!#REF!</f>
        <v>#REF!</v>
      </c>
      <c r="AG12" s="42"/>
      <c r="AH12" s="42">
        <f>'[1]Formação Continuada'!I19</f>
        <v>0</v>
      </c>
      <c r="AI12" s="54"/>
    </row>
    <row r="13" spans="1:35" x14ac:dyDescent="0.25">
      <c r="A13" s="27" t="s">
        <v>98</v>
      </c>
      <c r="B13" s="43">
        <f>SUM(B5:B10)</f>
        <v>1530.0600000000004</v>
      </c>
      <c r="C13" s="43">
        <f t="shared" ref="C13:AH13" si="1">SUM(C5:C10)</f>
        <v>425.23999999999978</v>
      </c>
      <c r="D13" s="43">
        <f t="shared" si="1"/>
        <v>2527.46</v>
      </c>
      <c r="E13" s="43">
        <f t="shared" si="1"/>
        <v>2426.37</v>
      </c>
      <c r="F13" s="43">
        <f t="shared" si="1"/>
        <v>2.7000000000000455</v>
      </c>
      <c r="G13" s="43">
        <f t="shared" si="1"/>
        <v>5330.06</v>
      </c>
      <c r="H13" s="43">
        <f t="shared" si="1"/>
        <v>352.07999999999993</v>
      </c>
      <c r="I13" s="43">
        <f t="shared" si="1"/>
        <v>0.26000000000021828</v>
      </c>
      <c r="J13" s="43">
        <f t="shared" si="1"/>
        <v>0.36000000000058208</v>
      </c>
      <c r="K13" s="43">
        <f t="shared" si="1"/>
        <v>0</v>
      </c>
      <c r="L13" s="43">
        <f t="shared" si="1"/>
        <v>865</v>
      </c>
      <c r="M13" s="43">
        <f t="shared" si="1"/>
        <v>2884.9400000000005</v>
      </c>
      <c r="N13" s="43">
        <f t="shared" si="1"/>
        <v>340.46999999999935</v>
      </c>
      <c r="O13" s="43">
        <f t="shared" si="1"/>
        <v>1486.7000000000003</v>
      </c>
      <c r="P13" s="43">
        <f t="shared" si="1"/>
        <v>439.97000000000025</v>
      </c>
      <c r="Q13" s="43">
        <f t="shared" si="1"/>
        <v>7155.88</v>
      </c>
      <c r="R13" s="43">
        <f t="shared" si="1"/>
        <v>213.24</v>
      </c>
      <c r="S13" s="43">
        <f t="shared" si="1"/>
        <v>16.220000000000255</v>
      </c>
      <c r="T13" s="43">
        <f t="shared" si="1"/>
        <v>0</v>
      </c>
      <c r="U13" s="43">
        <f>SUM(U5:U10)</f>
        <v>3775.91</v>
      </c>
      <c r="V13" s="43">
        <f t="shared" si="1"/>
        <v>1000</v>
      </c>
      <c r="W13" s="43">
        <f t="shared" si="1"/>
        <v>0</v>
      </c>
      <c r="X13" s="43">
        <f t="shared" si="1"/>
        <v>0</v>
      </c>
      <c r="Y13" s="43">
        <f t="shared" si="1"/>
        <v>7500</v>
      </c>
      <c r="Z13" s="43">
        <f t="shared" si="1"/>
        <v>0</v>
      </c>
      <c r="AA13" s="43">
        <f t="shared" si="1"/>
        <v>0</v>
      </c>
      <c r="AB13" s="43">
        <f t="shared" si="1"/>
        <v>3687</v>
      </c>
      <c r="AC13" s="43">
        <f t="shared" si="1"/>
        <v>242.09000000000015</v>
      </c>
      <c r="AD13" s="43">
        <f t="shared" si="1"/>
        <v>87.010000000000446</v>
      </c>
      <c r="AE13" s="43">
        <f t="shared" si="1"/>
        <v>2066.0100000000002</v>
      </c>
      <c r="AF13" s="43">
        <f t="shared" si="1"/>
        <v>0</v>
      </c>
      <c r="AG13" s="43">
        <f t="shared" si="1"/>
        <v>13.850000000000136</v>
      </c>
      <c r="AH13" s="43">
        <f t="shared" si="1"/>
        <v>0</v>
      </c>
      <c r="AI13" s="55">
        <f>SUM(AI5:AI12)</f>
        <v>44368.88</v>
      </c>
    </row>
    <row r="14" spans="1:35" x14ac:dyDescent="0.25">
      <c r="AH14" s="27" t="s">
        <v>96</v>
      </c>
      <c r="AI14" s="56"/>
    </row>
    <row r="15" spans="1:35" x14ac:dyDescent="0.25">
      <c r="B15" s="43"/>
      <c r="AH15" s="27" t="s">
        <v>95</v>
      </c>
      <c r="AI15" s="56"/>
    </row>
    <row r="16" spans="1:35" x14ac:dyDescent="0.25">
      <c r="AI16" s="57"/>
    </row>
    <row r="17" spans="28:35" x14ac:dyDescent="0.25">
      <c r="AI17" s="57"/>
    </row>
    <row r="21" spans="28:35" ht="15" customHeight="1" x14ac:dyDescent="0.25"/>
    <row r="22" spans="28:35" ht="15" customHeight="1" x14ac:dyDescent="0.5">
      <c r="AI22" s="36"/>
    </row>
    <row r="23" spans="28:35" ht="15" customHeight="1" x14ac:dyDescent="0.5">
      <c r="AI23" s="36"/>
    </row>
    <row r="24" spans="28:35" ht="15" customHeight="1" x14ac:dyDescent="0.5">
      <c r="AI24" s="36"/>
    </row>
    <row r="25" spans="28:35" ht="15" customHeight="1" x14ac:dyDescent="0.5">
      <c r="AI25" s="36"/>
    </row>
    <row r="26" spans="28:35" ht="15" customHeight="1" x14ac:dyDescent="0.5">
      <c r="AI26" s="36"/>
    </row>
    <row r="29" spans="28:35" x14ac:dyDescent="0.25">
      <c r="AB29" s="38"/>
      <c r="AF29" s="38"/>
      <c r="AG29" s="38"/>
    </row>
    <row r="33" spans="28:28" x14ac:dyDescent="0.25">
      <c r="AB33" s="38"/>
    </row>
  </sheetData>
  <mergeCells count="1">
    <mergeCell ref="A1:AH1"/>
  </mergeCells>
  <conditionalFormatting sqref="B5:AI12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6" workbookViewId="0">
      <selection activeCell="C21" sqref="C21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191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192</v>
      </c>
      <c r="C6" s="116"/>
      <c r="D6" s="116"/>
      <c r="E6" s="116"/>
      <c r="F6" s="116"/>
    </row>
    <row r="7" spans="1:12" x14ac:dyDescent="0.25">
      <c r="A7" s="3" t="s">
        <v>3</v>
      </c>
      <c r="B7" s="117"/>
      <c r="C7" s="117"/>
      <c r="D7" s="117"/>
      <c r="E7" s="117"/>
      <c r="F7" s="117"/>
    </row>
    <row r="8" spans="1:12" x14ac:dyDescent="0.25">
      <c r="A8" s="3" t="s">
        <v>4</v>
      </c>
      <c r="B8" s="118"/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3675</v>
      </c>
      <c r="G13" s="15"/>
      <c r="H13" s="15">
        <f>L28</f>
        <v>-6264.38</v>
      </c>
      <c r="I13" s="10">
        <f t="shared" ref="I13:I17" si="0">(C13+F13)+(E13+H13)+D13+G13</f>
        <v>-2589.38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>
        <v>1500</v>
      </c>
      <c r="G16" s="11"/>
      <c r="H16" s="11"/>
      <c r="I16" s="10">
        <f t="shared" si="0"/>
        <v>1500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>
        <v>3575</v>
      </c>
      <c r="G17" s="15"/>
      <c r="H17" s="15">
        <f>L45</f>
        <v>-59.25</v>
      </c>
      <c r="I17" s="10">
        <f t="shared" si="0"/>
        <v>3515.75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8750</v>
      </c>
      <c r="H18" s="12">
        <f>SUM(H12:H17)</f>
        <v>-6323.63</v>
      </c>
      <c r="I18" s="19">
        <f>SUM(I12:I17)</f>
        <v>2426.37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171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329</v>
      </c>
      <c r="C28" s="90"/>
      <c r="D28" s="90"/>
      <c r="E28" s="90"/>
      <c r="F28" s="90"/>
      <c r="G28" s="24"/>
      <c r="H28" s="25"/>
      <c r="I28" s="15"/>
      <c r="J28" s="91">
        <f>SUM(I28:I35)</f>
        <v>0</v>
      </c>
      <c r="K28" s="15">
        <v>-540</v>
      </c>
      <c r="L28" s="91">
        <f>SUM(K28:K35)</f>
        <v>-6264.38</v>
      </c>
    </row>
    <row r="29" spans="1:12" x14ac:dyDescent="0.25">
      <c r="A29" s="88"/>
      <c r="B29" s="90" t="s">
        <v>330</v>
      </c>
      <c r="C29" s="90"/>
      <c r="D29" s="90"/>
      <c r="E29" s="90"/>
      <c r="F29" s="90"/>
      <c r="G29" s="24"/>
      <c r="H29" s="25"/>
      <c r="I29" s="15"/>
      <c r="J29" s="92"/>
      <c r="K29" s="15">
        <v>-586.74</v>
      </c>
      <c r="L29" s="92"/>
    </row>
    <row r="30" spans="1:12" x14ac:dyDescent="0.25">
      <c r="A30" s="88"/>
      <c r="B30" s="107" t="s">
        <v>331</v>
      </c>
      <c r="C30" s="108"/>
      <c r="D30" s="108"/>
      <c r="E30" s="108"/>
      <c r="F30" s="109"/>
      <c r="G30" s="24"/>
      <c r="H30" s="25"/>
      <c r="I30" s="15"/>
      <c r="J30" s="92"/>
      <c r="K30" s="15">
        <v>-769.16</v>
      </c>
      <c r="L30" s="92"/>
    </row>
    <row r="31" spans="1:12" x14ac:dyDescent="0.25">
      <c r="A31" s="88"/>
      <c r="B31" s="39" t="s">
        <v>332</v>
      </c>
      <c r="C31" s="63"/>
      <c r="D31" s="63"/>
      <c r="E31" s="63"/>
      <c r="F31" s="64"/>
      <c r="G31" s="24"/>
      <c r="H31" s="25"/>
      <c r="I31" s="15"/>
      <c r="J31" s="92"/>
      <c r="K31" s="15">
        <v>-367.25</v>
      </c>
      <c r="L31" s="92"/>
    </row>
    <row r="32" spans="1:12" x14ac:dyDescent="0.25">
      <c r="A32" s="88"/>
      <c r="B32" s="39" t="s">
        <v>333</v>
      </c>
      <c r="C32" s="63"/>
      <c r="D32" s="40"/>
      <c r="E32" s="63"/>
      <c r="F32" s="64"/>
      <c r="G32" s="24"/>
      <c r="H32" s="25"/>
      <c r="I32" s="15"/>
      <c r="J32" s="92"/>
      <c r="K32" s="15">
        <v>-231.73</v>
      </c>
      <c r="L32" s="92"/>
    </row>
    <row r="33" spans="1:12" x14ac:dyDescent="0.25">
      <c r="A33" s="88"/>
      <c r="B33" s="39" t="s">
        <v>339</v>
      </c>
      <c r="C33" s="63"/>
      <c r="D33" s="40"/>
      <c r="E33" s="63"/>
      <c r="F33" s="64"/>
      <c r="G33" s="24"/>
      <c r="H33" s="25"/>
      <c r="I33" s="15"/>
      <c r="J33" s="92"/>
      <c r="K33" s="15">
        <v>-3769.5</v>
      </c>
      <c r="L33" s="92"/>
    </row>
    <row r="34" spans="1:12" x14ac:dyDescent="0.25">
      <c r="A34" s="88"/>
      <c r="B34" s="107"/>
      <c r="C34" s="108"/>
      <c r="D34" s="108"/>
      <c r="E34" s="108"/>
      <c r="F34" s="109"/>
      <c r="G34" s="24"/>
      <c r="H34" s="25"/>
      <c r="I34" s="15"/>
      <c r="J34" s="92"/>
      <c r="K34" s="15"/>
      <c r="L34" s="92"/>
    </row>
    <row r="35" spans="1:12" x14ac:dyDescent="0.25">
      <c r="A35" s="89"/>
      <c r="B35" s="90"/>
      <c r="C35" s="90"/>
      <c r="D35" s="90"/>
      <c r="E35" s="90"/>
      <c r="F35" s="90"/>
      <c r="G35" s="24"/>
      <c r="H35" s="25"/>
      <c r="I35" s="15"/>
      <c r="J35" s="93"/>
      <c r="K35" s="15"/>
      <c r="L35" s="93"/>
    </row>
    <row r="36" spans="1:12" x14ac:dyDescent="0.25">
      <c r="A36" s="104" t="s">
        <v>19</v>
      </c>
      <c r="B36" s="97"/>
      <c r="C36" s="97"/>
      <c r="D36" s="97"/>
      <c r="E36" s="97"/>
      <c r="F36" s="97"/>
      <c r="G36" s="22"/>
      <c r="H36" s="23"/>
      <c r="I36" s="11"/>
      <c r="J36" s="98">
        <f>SUM(I36:I38)</f>
        <v>0</v>
      </c>
      <c r="K36" s="11"/>
      <c r="L36" s="98">
        <f>SUM(K36:K38)</f>
        <v>0</v>
      </c>
    </row>
    <row r="37" spans="1:12" x14ac:dyDescent="0.25">
      <c r="A37" s="105"/>
      <c r="B37" s="97"/>
      <c r="C37" s="97"/>
      <c r="D37" s="97"/>
      <c r="E37" s="97"/>
      <c r="F37" s="97"/>
      <c r="G37" s="22"/>
      <c r="H37" s="23"/>
      <c r="I37" s="11"/>
      <c r="J37" s="99"/>
      <c r="K37" s="11"/>
      <c r="L37" s="99"/>
    </row>
    <row r="38" spans="1:12" x14ac:dyDescent="0.25">
      <c r="A38" s="106"/>
      <c r="B38" s="97"/>
      <c r="C38" s="97"/>
      <c r="D38" s="97"/>
      <c r="E38" s="97"/>
      <c r="F38" s="97"/>
      <c r="G38" s="22"/>
      <c r="H38" s="23"/>
      <c r="I38" s="11"/>
      <c r="J38" s="100"/>
      <c r="K38" s="11"/>
      <c r="L38" s="100"/>
    </row>
    <row r="39" spans="1:12" x14ac:dyDescent="0.25">
      <c r="A39" s="101" t="s">
        <v>20</v>
      </c>
      <c r="B39" s="90"/>
      <c r="C39" s="90"/>
      <c r="D39" s="90"/>
      <c r="E39" s="90"/>
      <c r="F39" s="90"/>
      <c r="G39" s="25"/>
      <c r="H39" s="25"/>
      <c r="I39" s="15"/>
      <c r="J39" s="91">
        <f>SUM(I39:I41)</f>
        <v>0</v>
      </c>
      <c r="K39" s="15"/>
      <c r="L39" s="91">
        <f>SUM(K39:K41)</f>
        <v>0</v>
      </c>
    </row>
    <row r="40" spans="1:12" x14ac:dyDescent="0.25">
      <c r="A40" s="102"/>
      <c r="B40" s="90"/>
      <c r="C40" s="90"/>
      <c r="D40" s="90"/>
      <c r="E40" s="90"/>
      <c r="F40" s="90"/>
      <c r="G40" s="25"/>
      <c r="H40" s="25"/>
      <c r="I40" s="15"/>
      <c r="J40" s="92"/>
      <c r="K40" s="15"/>
      <c r="L40" s="92"/>
    </row>
    <row r="41" spans="1:12" x14ac:dyDescent="0.25">
      <c r="A41" s="103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94" t="s">
        <v>21</v>
      </c>
      <c r="B42" s="97"/>
      <c r="C42" s="97"/>
      <c r="D42" s="97"/>
      <c r="E42" s="97"/>
      <c r="F42" s="97"/>
      <c r="G42" s="23"/>
      <c r="H42" s="23"/>
      <c r="I42" s="11"/>
      <c r="J42" s="98">
        <f>SUM(I42:I44)</f>
        <v>0</v>
      </c>
      <c r="K42" s="11"/>
      <c r="L42" s="98">
        <f>SUM(K42:K44)</f>
        <v>0</v>
      </c>
    </row>
    <row r="43" spans="1:12" x14ac:dyDescent="0.25">
      <c r="A43" s="95"/>
      <c r="B43" s="97"/>
      <c r="C43" s="97"/>
      <c r="D43" s="97"/>
      <c r="E43" s="97"/>
      <c r="F43" s="97"/>
      <c r="G43" s="23"/>
      <c r="H43" s="23"/>
      <c r="I43" s="11"/>
      <c r="J43" s="99"/>
      <c r="K43" s="11"/>
      <c r="L43" s="99"/>
    </row>
    <row r="44" spans="1:12" x14ac:dyDescent="0.25">
      <c r="A44" s="96"/>
      <c r="B44" s="97"/>
      <c r="C44" s="97"/>
      <c r="D44" s="97"/>
      <c r="E44" s="97"/>
      <c r="F44" s="97"/>
      <c r="G44" s="23"/>
      <c r="H44" s="23"/>
      <c r="I44" s="11"/>
      <c r="J44" s="100"/>
      <c r="K44" s="11"/>
      <c r="L44" s="100"/>
    </row>
    <row r="45" spans="1:12" x14ac:dyDescent="0.25">
      <c r="A45" s="87" t="s">
        <v>22</v>
      </c>
      <c r="B45" s="90" t="s">
        <v>330</v>
      </c>
      <c r="C45" s="90"/>
      <c r="D45" s="90"/>
      <c r="E45" s="90"/>
      <c r="F45" s="90"/>
      <c r="G45" s="25"/>
      <c r="H45" s="25"/>
      <c r="I45" s="15"/>
      <c r="J45" s="91">
        <f t="shared" ref="J45:L45" si="1">SUM(I45:I48)</f>
        <v>0</v>
      </c>
      <c r="K45" s="15">
        <v>-59.25</v>
      </c>
      <c r="L45" s="91">
        <f t="shared" si="1"/>
        <v>-59.25</v>
      </c>
    </row>
    <row r="46" spans="1:12" x14ac:dyDescent="0.25">
      <c r="A46" s="88"/>
      <c r="B46" s="90"/>
      <c r="C46" s="90"/>
      <c r="D46" s="90"/>
      <c r="E46" s="90"/>
      <c r="F46" s="90"/>
      <c r="G46" s="25"/>
      <c r="H46" s="25"/>
      <c r="I46" s="15"/>
      <c r="J46" s="92"/>
      <c r="K46" s="15"/>
      <c r="L46" s="92"/>
    </row>
    <row r="47" spans="1:12" x14ac:dyDescent="0.25">
      <c r="A47" s="88"/>
      <c r="B47" s="107"/>
      <c r="C47" s="108"/>
      <c r="D47" s="108"/>
      <c r="E47" s="108"/>
      <c r="F47" s="109"/>
      <c r="G47" s="25"/>
      <c r="H47" s="25"/>
      <c r="I47" s="15"/>
      <c r="J47" s="92"/>
      <c r="K47" s="15"/>
      <c r="L47" s="92"/>
    </row>
    <row r="48" spans="1:12" x14ac:dyDescent="0.25">
      <c r="A48" s="89"/>
      <c r="B48" s="90"/>
      <c r="C48" s="90"/>
      <c r="D48" s="90"/>
      <c r="E48" s="90"/>
      <c r="F48" s="90"/>
      <c r="G48" s="25"/>
      <c r="H48" s="25"/>
      <c r="I48" s="15"/>
      <c r="J48" s="93"/>
      <c r="K48" s="15"/>
      <c r="L48" s="93"/>
    </row>
  </sheetData>
  <mergeCells count="47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5"/>
    <mergeCell ref="B28:F28"/>
    <mergeCell ref="J28:J35"/>
    <mergeCell ref="L28:L35"/>
    <mergeCell ref="B29:F29"/>
    <mergeCell ref="B35:F35"/>
    <mergeCell ref="B30:F30"/>
    <mergeCell ref="B34:F34"/>
    <mergeCell ref="A36:A38"/>
    <mergeCell ref="B36:F36"/>
    <mergeCell ref="J36:J38"/>
    <mergeCell ref="L36:L38"/>
    <mergeCell ref="B37:F37"/>
    <mergeCell ref="B38:F38"/>
    <mergeCell ref="A39:A41"/>
    <mergeCell ref="B39:F39"/>
    <mergeCell ref="J39:J41"/>
    <mergeCell ref="L39:L41"/>
    <mergeCell ref="B40:F40"/>
    <mergeCell ref="B41:F41"/>
    <mergeCell ref="A42:A44"/>
    <mergeCell ref="B42:F42"/>
    <mergeCell ref="J42:J44"/>
    <mergeCell ref="L42:L44"/>
    <mergeCell ref="B43:F43"/>
    <mergeCell ref="B44:F44"/>
    <mergeCell ref="A45:A48"/>
    <mergeCell ref="B45:F45"/>
    <mergeCell ref="J45:J48"/>
    <mergeCell ref="L45:L48"/>
    <mergeCell ref="B46:F46"/>
    <mergeCell ref="B48:F48"/>
    <mergeCell ref="B47:F47"/>
  </mergeCells>
  <conditionalFormatting sqref="C12:C17 E12:F17 H12:H17 I25:I48 K25:K48">
    <cfRule type="cellIs" dxfId="409" priority="11" operator="lessThan">
      <formula>0</formula>
    </cfRule>
    <cfRule type="cellIs" dxfId="408" priority="12" operator="greaterThan">
      <formula>0</formula>
    </cfRule>
    <cfRule type="cellIs" dxfId="407" priority="13" operator="lessThan">
      <formula>0</formula>
    </cfRule>
  </conditionalFormatting>
  <conditionalFormatting sqref="D12:D17">
    <cfRule type="cellIs" dxfId="406" priority="8" operator="lessThan">
      <formula>0</formula>
    </cfRule>
    <cfRule type="cellIs" dxfId="405" priority="9" operator="greaterThan">
      <formula>0</formula>
    </cfRule>
    <cfRule type="cellIs" dxfId="404" priority="10" operator="lessThan">
      <formula>0</formula>
    </cfRule>
  </conditionalFormatting>
  <conditionalFormatting sqref="G12:G17">
    <cfRule type="cellIs" dxfId="403" priority="5" operator="lessThan">
      <formula>0</formula>
    </cfRule>
    <cfRule type="cellIs" dxfId="402" priority="6" operator="greaterThan">
      <formula>0</formula>
    </cfRule>
    <cfRule type="cellIs" dxfId="401" priority="7" operator="lessThan">
      <formula>0</formula>
    </cfRule>
  </conditionalFormatting>
  <conditionalFormatting sqref="I12:I17">
    <cfRule type="cellIs" dxfId="400" priority="3" operator="lessThan">
      <formula>0</formula>
    </cfRule>
    <cfRule type="cellIs" dxfId="399" priority="4" operator="greaterThan">
      <formula>0</formula>
    </cfRule>
  </conditionalFormatting>
  <conditionalFormatting sqref="J12:J17">
    <cfRule type="containsText" dxfId="398" priority="1" operator="containsText" text="OK">
      <formula>NOT(ISERROR(SEARCH("OK",J12)))</formula>
    </cfRule>
    <cfRule type="containsText" dxfId="397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2" zoomScaleNormal="100" workbookViewId="0">
      <selection activeCell="B31" sqref="B31:F31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194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193</v>
      </c>
      <c r="C6" s="116"/>
      <c r="D6" s="116"/>
      <c r="E6" s="116"/>
      <c r="F6" s="116"/>
    </row>
    <row r="7" spans="1:12" x14ac:dyDescent="0.25">
      <c r="A7" s="3" t="s">
        <v>3</v>
      </c>
      <c r="B7" s="117"/>
      <c r="C7" s="117"/>
      <c r="D7" s="117"/>
      <c r="E7" s="117"/>
      <c r="F7" s="117"/>
    </row>
    <row r="8" spans="1:12" x14ac:dyDescent="0.25">
      <c r="A8" s="3" t="s">
        <v>4</v>
      </c>
      <c r="B8" s="118"/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-1411.82</v>
      </c>
      <c r="I13" s="10">
        <f t="shared" ref="I13:I17" si="0">(C13+F13)+(E13+H13)+D13+G13</f>
        <v>-1411.82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J34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>
        <v>-1750</v>
      </c>
      <c r="E15" s="15"/>
      <c r="F15" s="15">
        <v>1750</v>
      </c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J40</f>
        <v>0</v>
      </c>
      <c r="F16" s="11"/>
      <c r="G16" s="11"/>
      <c r="H16" s="11">
        <f>L40</f>
        <v>-55.52</v>
      </c>
      <c r="I16" s="10">
        <f t="shared" si="0"/>
        <v>-55.52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>
        <v>1750</v>
      </c>
      <c r="E17" s="15">
        <f>J43</f>
        <v>0</v>
      </c>
      <c r="F17" s="15"/>
      <c r="G17" s="15"/>
      <c r="H17" s="15">
        <f>L43</f>
        <v>-279.95999999999998</v>
      </c>
      <c r="I17" s="10">
        <f t="shared" si="0"/>
        <v>1470.04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1750</v>
      </c>
      <c r="H18" s="12">
        <f>SUM(H12:H17)</f>
        <v>-1747.3</v>
      </c>
      <c r="I18" s="19">
        <f>SUM(I12:I17)</f>
        <v>2.7000000000000455</v>
      </c>
      <c r="L18" s="12"/>
    </row>
    <row r="19" spans="1:12" x14ac:dyDescent="0.25">
      <c r="F19" s="26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242</v>
      </c>
      <c r="C28" s="90"/>
      <c r="D28" s="90"/>
      <c r="E28" s="90"/>
      <c r="F28" s="90"/>
      <c r="G28" s="24"/>
      <c r="H28" s="25"/>
      <c r="I28" s="15"/>
      <c r="J28" s="91">
        <f>SUM(I28:I33)</f>
        <v>0</v>
      </c>
      <c r="K28" s="15">
        <v>-788.6</v>
      </c>
      <c r="L28" s="91">
        <f>SUM(K28:K33)</f>
        <v>-1411.82</v>
      </c>
    </row>
    <row r="29" spans="1:12" x14ac:dyDescent="0.25">
      <c r="A29" s="88"/>
      <c r="B29" s="120" t="s">
        <v>315</v>
      </c>
      <c r="C29" s="121"/>
      <c r="D29" s="121"/>
      <c r="E29" s="121"/>
      <c r="F29" s="122"/>
      <c r="G29" s="24"/>
      <c r="H29" s="25"/>
      <c r="I29" s="15"/>
      <c r="J29" s="92"/>
      <c r="K29" s="15">
        <v>-590.66</v>
      </c>
      <c r="L29" s="92"/>
    </row>
    <row r="30" spans="1:12" x14ac:dyDescent="0.25">
      <c r="A30" s="88"/>
      <c r="B30" s="90" t="s">
        <v>293</v>
      </c>
      <c r="C30" s="90"/>
      <c r="D30" s="90"/>
      <c r="E30" s="90"/>
      <c r="F30" s="90"/>
      <c r="G30" s="24"/>
      <c r="H30" s="25"/>
      <c r="I30" s="15"/>
      <c r="J30" s="92"/>
      <c r="K30" s="15">
        <v>-32.56</v>
      </c>
      <c r="L30" s="92"/>
    </row>
    <row r="31" spans="1:12" x14ac:dyDescent="0.25">
      <c r="A31" s="88"/>
      <c r="B31" s="107"/>
      <c r="C31" s="108"/>
      <c r="D31" s="108"/>
      <c r="E31" s="108"/>
      <c r="F31" s="109"/>
      <c r="G31" s="24"/>
      <c r="H31" s="25"/>
      <c r="I31" s="15"/>
      <c r="J31" s="92"/>
      <c r="K31" s="15"/>
      <c r="L31" s="92"/>
    </row>
    <row r="32" spans="1:12" x14ac:dyDescent="0.25">
      <c r="A32" s="88"/>
      <c r="B32" s="107"/>
      <c r="C32" s="108"/>
      <c r="D32" s="108"/>
      <c r="E32" s="108"/>
      <c r="F32" s="109"/>
      <c r="G32" s="24"/>
      <c r="H32" s="25"/>
      <c r="I32" s="15"/>
      <c r="J32" s="92"/>
      <c r="K32" s="15"/>
      <c r="L32" s="92"/>
    </row>
    <row r="33" spans="1:12" x14ac:dyDescent="0.25">
      <c r="A33" s="89"/>
      <c r="B33" s="90"/>
      <c r="C33" s="90"/>
      <c r="D33" s="90"/>
      <c r="E33" s="90"/>
      <c r="F33" s="90"/>
      <c r="G33" s="24"/>
      <c r="H33" s="25"/>
      <c r="I33" s="15"/>
      <c r="J33" s="93"/>
      <c r="K33" s="15"/>
      <c r="L33" s="93"/>
    </row>
    <row r="34" spans="1:12" x14ac:dyDescent="0.25">
      <c r="A34" s="104" t="s">
        <v>19</v>
      </c>
      <c r="B34" s="97"/>
      <c r="C34" s="97"/>
      <c r="D34" s="97"/>
      <c r="E34" s="97"/>
      <c r="F34" s="97"/>
      <c r="G34" s="22"/>
      <c r="H34" s="23"/>
      <c r="I34" s="11"/>
      <c r="J34" s="98">
        <f>SUM(I34:I36)</f>
        <v>0</v>
      </c>
      <c r="K34" s="11"/>
      <c r="L34" s="98">
        <f>SUM(K34:K36)</f>
        <v>0</v>
      </c>
    </row>
    <row r="35" spans="1:12" x14ac:dyDescent="0.25">
      <c r="A35" s="105"/>
      <c r="B35" s="97"/>
      <c r="C35" s="97"/>
      <c r="D35" s="97"/>
      <c r="E35" s="97"/>
      <c r="F35" s="97"/>
      <c r="G35" s="22"/>
      <c r="H35" s="23"/>
      <c r="I35" s="11"/>
      <c r="J35" s="99"/>
      <c r="K35" s="11"/>
      <c r="L35" s="99"/>
    </row>
    <row r="36" spans="1:12" x14ac:dyDescent="0.25">
      <c r="A36" s="106"/>
      <c r="B36" s="97"/>
      <c r="C36" s="97"/>
      <c r="D36" s="97"/>
      <c r="E36" s="97"/>
      <c r="F36" s="97"/>
      <c r="G36" s="22"/>
      <c r="H36" s="23"/>
      <c r="I36" s="11"/>
      <c r="J36" s="100"/>
      <c r="K36" s="11"/>
      <c r="L36" s="100"/>
    </row>
    <row r="37" spans="1:12" x14ac:dyDescent="0.25">
      <c r="A37" s="101" t="s">
        <v>20</v>
      </c>
      <c r="B37" s="90"/>
      <c r="C37" s="90"/>
      <c r="D37" s="90"/>
      <c r="E37" s="90"/>
      <c r="F37" s="90"/>
      <c r="G37" s="25"/>
      <c r="H37" s="25"/>
      <c r="I37" s="15"/>
      <c r="J37" s="91">
        <f>SUM(I37:I39)</f>
        <v>0</v>
      </c>
      <c r="K37" s="15"/>
      <c r="L37" s="91">
        <f>SUM(K37:K39)</f>
        <v>0</v>
      </c>
    </row>
    <row r="38" spans="1:12" x14ac:dyDescent="0.25">
      <c r="A38" s="102"/>
      <c r="B38" s="90"/>
      <c r="C38" s="90"/>
      <c r="D38" s="90"/>
      <c r="E38" s="90"/>
      <c r="F38" s="90"/>
      <c r="G38" s="25"/>
      <c r="H38" s="25"/>
      <c r="I38" s="15"/>
      <c r="J38" s="92"/>
      <c r="K38" s="15"/>
      <c r="L38" s="92"/>
    </row>
    <row r="39" spans="1:12" x14ac:dyDescent="0.25">
      <c r="A39" s="103"/>
      <c r="B39" s="90"/>
      <c r="C39" s="90"/>
      <c r="D39" s="90"/>
      <c r="E39" s="90"/>
      <c r="F39" s="90"/>
      <c r="G39" s="25"/>
      <c r="H39" s="25"/>
      <c r="I39" s="15"/>
      <c r="J39" s="92"/>
      <c r="K39" s="15"/>
      <c r="L39" s="92"/>
    </row>
    <row r="40" spans="1:12" x14ac:dyDescent="0.25">
      <c r="A40" s="94" t="s">
        <v>21</v>
      </c>
      <c r="B40" s="97" t="s">
        <v>289</v>
      </c>
      <c r="C40" s="97"/>
      <c r="D40" s="97"/>
      <c r="E40" s="97"/>
      <c r="F40" s="97"/>
      <c r="G40" s="23"/>
      <c r="H40" s="23"/>
      <c r="I40" s="11"/>
      <c r="J40" s="98">
        <f>SUM(I40:I42)</f>
        <v>0</v>
      </c>
      <c r="K40" s="11">
        <v>-55.52</v>
      </c>
      <c r="L40" s="98">
        <f>SUM(K40:K42)</f>
        <v>-55.52</v>
      </c>
    </row>
    <row r="41" spans="1:12" x14ac:dyDescent="0.25">
      <c r="A41" s="95"/>
      <c r="B41" s="97"/>
      <c r="C41" s="97"/>
      <c r="D41" s="97"/>
      <c r="E41" s="97"/>
      <c r="F41" s="97"/>
      <c r="G41" s="23"/>
      <c r="H41" s="23"/>
      <c r="I41" s="11"/>
      <c r="J41" s="99"/>
      <c r="K41" s="11"/>
      <c r="L41" s="99"/>
    </row>
    <row r="42" spans="1:12" x14ac:dyDescent="0.25">
      <c r="A42" s="96"/>
      <c r="B42" s="97"/>
      <c r="C42" s="97"/>
      <c r="D42" s="97"/>
      <c r="E42" s="97"/>
      <c r="F42" s="97"/>
      <c r="G42" s="23"/>
      <c r="H42" s="23"/>
      <c r="I42" s="11"/>
      <c r="J42" s="100"/>
      <c r="K42" s="11"/>
      <c r="L42" s="100"/>
    </row>
    <row r="43" spans="1:12" ht="15" customHeight="1" x14ac:dyDescent="0.25">
      <c r="A43" s="87" t="s">
        <v>22</v>
      </c>
      <c r="B43" s="90" t="s">
        <v>270</v>
      </c>
      <c r="C43" s="90"/>
      <c r="D43" s="90"/>
      <c r="E43" s="90"/>
      <c r="F43" s="90"/>
      <c r="G43" s="25"/>
      <c r="H43" s="25"/>
      <c r="I43" s="15"/>
      <c r="J43" s="91"/>
      <c r="K43" s="15">
        <v>-279.95999999999998</v>
      </c>
      <c r="L43" s="91">
        <f t="shared" ref="L43" si="1">SUM(K43:K45)</f>
        <v>-279.95999999999998</v>
      </c>
    </row>
    <row r="44" spans="1:12" x14ac:dyDescent="0.25">
      <c r="A44" s="88"/>
      <c r="B44" s="90"/>
      <c r="C44" s="90"/>
      <c r="D44" s="90"/>
      <c r="E44" s="90"/>
      <c r="F44" s="90"/>
      <c r="G44" s="25"/>
      <c r="H44" s="25"/>
      <c r="I44" s="15"/>
      <c r="J44" s="92"/>
      <c r="K44" s="15"/>
      <c r="L44" s="92"/>
    </row>
    <row r="45" spans="1:12" x14ac:dyDescent="0.25">
      <c r="A45" s="89"/>
      <c r="B45" s="90"/>
      <c r="C45" s="90"/>
      <c r="D45" s="90"/>
      <c r="E45" s="90"/>
      <c r="F45" s="90"/>
      <c r="G45" s="25"/>
      <c r="H45" s="25"/>
      <c r="I45" s="15"/>
      <c r="J45" s="93"/>
      <c r="K45" s="15"/>
      <c r="L45" s="93"/>
    </row>
    <row r="46" spans="1:12" x14ac:dyDescent="0.25">
      <c r="A46" s="104" t="s">
        <v>23</v>
      </c>
      <c r="B46" s="97"/>
      <c r="C46" s="97"/>
      <c r="D46" s="97"/>
      <c r="E46" s="97"/>
      <c r="F46" s="97"/>
      <c r="G46" s="23"/>
      <c r="H46" s="23"/>
      <c r="I46" s="11"/>
      <c r="J46" s="98">
        <f t="shared" ref="J46:L46" si="2">SUM(I46:I48)</f>
        <v>0</v>
      </c>
      <c r="K46" s="11"/>
      <c r="L46" s="98">
        <f t="shared" si="2"/>
        <v>0</v>
      </c>
    </row>
    <row r="47" spans="1:12" x14ac:dyDescent="0.25">
      <c r="A47" s="105"/>
      <c r="B47" s="97"/>
      <c r="C47" s="97"/>
      <c r="D47" s="97"/>
      <c r="E47" s="97"/>
      <c r="F47" s="97"/>
      <c r="G47" s="23"/>
      <c r="H47" s="23"/>
      <c r="I47" s="11"/>
      <c r="J47" s="99"/>
      <c r="K47" s="11"/>
      <c r="L47" s="99"/>
    </row>
    <row r="48" spans="1:12" x14ac:dyDescent="0.25">
      <c r="A48" s="106"/>
      <c r="B48" s="97"/>
      <c r="C48" s="97"/>
      <c r="D48" s="97"/>
      <c r="E48" s="97"/>
      <c r="F48" s="97"/>
      <c r="G48" s="23"/>
      <c r="H48" s="23"/>
      <c r="I48" s="11"/>
      <c r="J48" s="100"/>
      <c r="K48" s="11"/>
      <c r="L48" s="100"/>
    </row>
    <row r="49" spans="1:12" x14ac:dyDescent="0.25">
      <c r="A49" s="87" t="s">
        <v>24</v>
      </c>
      <c r="B49" s="90"/>
      <c r="C49" s="90"/>
      <c r="D49" s="90"/>
      <c r="E49" s="90"/>
      <c r="F49" s="90"/>
      <c r="G49" s="25"/>
      <c r="H49" s="25"/>
      <c r="I49" s="15"/>
      <c r="J49" s="91">
        <f t="shared" ref="J49:L49" si="3">SUM(I49:I51)</f>
        <v>0</v>
      </c>
      <c r="K49" s="15"/>
      <c r="L49" s="91">
        <f t="shared" si="3"/>
        <v>0</v>
      </c>
    </row>
    <row r="50" spans="1:12" x14ac:dyDescent="0.25">
      <c r="A50" s="88"/>
      <c r="B50" s="90"/>
      <c r="C50" s="90"/>
      <c r="D50" s="90"/>
      <c r="E50" s="90"/>
      <c r="F50" s="90"/>
      <c r="G50" s="25"/>
      <c r="H50" s="25"/>
      <c r="I50" s="15"/>
      <c r="J50" s="92"/>
      <c r="K50" s="15"/>
      <c r="L50" s="92"/>
    </row>
    <row r="51" spans="1:12" x14ac:dyDescent="0.25">
      <c r="A51" s="89"/>
      <c r="B51" s="90"/>
      <c r="C51" s="90"/>
      <c r="D51" s="90"/>
      <c r="E51" s="90"/>
      <c r="F51" s="90"/>
      <c r="G51" s="25"/>
      <c r="H51" s="25"/>
      <c r="I51" s="15"/>
      <c r="J51" s="93"/>
      <c r="K51" s="15"/>
      <c r="L51" s="93"/>
    </row>
  </sheetData>
  <mergeCells count="59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3"/>
    <mergeCell ref="B28:F28"/>
    <mergeCell ref="J28:J33"/>
    <mergeCell ref="L28:L33"/>
    <mergeCell ref="B30:F30"/>
    <mergeCell ref="B33:F33"/>
    <mergeCell ref="B29:F29"/>
    <mergeCell ref="B31:F31"/>
    <mergeCell ref="B32:F32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2"/>
    <mergeCell ref="B40:F40"/>
    <mergeCell ref="J40:J42"/>
    <mergeCell ref="L40:L42"/>
    <mergeCell ref="B41:F41"/>
    <mergeCell ref="B42:F42"/>
    <mergeCell ref="A43:A45"/>
    <mergeCell ref="B43:F43"/>
    <mergeCell ref="J43:J45"/>
    <mergeCell ref="L43:L45"/>
    <mergeCell ref="B44:F44"/>
    <mergeCell ref="B45:F45"/>
    <mergeCell ref="A46:A48"/>
    <mergeCell ref="B46:F46"/>
    <mergeCell ref="J46:J48"/>
    <mergeCell ref="L46:L48"/>
    <mergeCell ref="B47:F47"/>
    <mergeCell ref="B48:F48"/>
    <mergeCell ref="A49:A51"/>
    <mergeCell ref="B49:F49"/>
    <mergeCell ref="J49:J51"/>
    <mergeCell ref="L49:L51"/>
    <mergeCell ref="B50:F50"/>
    <mergeCell ref="B51:F51"/>
  </mergeCells>
  <conditionalFormatting sqref="C12:C17 E12:F17 H12:H17 I25:I51 K25:K51">
    <cfRule type="cellIs" dxfId="396" priority="11" operator="lessThan">
      <formula>0</formula>
    </cfRule>
    <cfRule type="cellIs" dxfId="395" priority="12" operator="greaterThan">
      <formula>0</formula>
    </cfRule>
    <cfRule type="cellIs" dxfId="394" priority="13" operator="lessThan">
      <formula>0</formula>
    </cfRule>
  </conditionalFormatting>
  <conditionalFormatting sqref="D12:D17">
    <cfRule type="cellIs" dxfId="393" priority="8" operator="lessThan">
      <formula>0</formula>
    </cfRule>
    <cfRule type="cellIs" dxfId="392" priority="9" operator="greaterThan">
      <formula>0</formula>
    </cfRule>
    <cfRule type="cellIs" dxfId="391" priority="10" operator="lessThan">
      <formula>0</formula>
    </cfRule>
  </conditionalFormatting>
  <conditionalFormatting sqref="G12:G17">
    <cfRule type="cellIs" dxfId="390" priority="5" operator="lessThan">
      <formula>0</formula>
    </cfRule>
    <cfRule type="cellIs" dxfId="389" priority="6" operator="greaterThan">
      <formula>0</formula>
    </cfRule>
    <cfRule type="cellIs" dxfId="388" priority="7" operator="lessThan">
      <formula>0</formula>
    </cfRule>
  </conditionalFormatting>
  <conditionalFormatting sqref="I12:I17">
    <cfRule type="cellIs" dxfId="387" priority="3" operator="lessThan">
      <formula>0</formula>
    </cfRule>
    <cfRule type="cellIs" dxfId="386" priority="4" operator="greaterThan">
      <formula>0</formula>
    </cfRule>
  </conditionalFormatting>
  <conditionalFormatting sqref="J12:J17">
    <cfRule type="containsText" dxfId="385" priority="1" operator="containsText" text="OK">
      <formula>NOT(ISERROR(SEARCH("OK",J12)))</formula>
    </cfRule>
    <cfRule type="containsText" dxfId="384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opLeftCell="A19" workbookViewId="0">
      <selection activeCell="B40" sqref="B40:F40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26" style="1" bestFit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37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38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107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106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>
        <v>245</v>
      </c>
      <c r="G13" s="15"/>
      <c r="H13" s="15"/>
      <c r="I13" s="10">
        <f t="shared" ref="I13:I17" si="0">(C13+F13)+(E13+H13)+D13+G13</f>
        <v>245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>
        <v>5505</v>
      </c>
      <c r="G17" s="15"/>
      <c r="H17" s="15">
        <f>L40</f>
        <v>-419.94</v>
      </c>
      <c r="I17" s="10">
        <f t="shared" si="0"/>
        <v>5085.0600000000004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SUM(F13:F17)</f>
        <v>5750</v>
      </c>
      <c r="H18" s="12">
        <f>SUM(H12:H17)</f>
        <v>-419.94</v>
      </c>
      <c r="I18" s="19">
        <f>SUM(I12:I17)</f>
        <v>5330.06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/>
      <c r="C28" s="90"/>
      <c r="D28" s="90"/>
      <c r="E28" s="90"/>
      <c r="F28" s="90"/>
      <c r="G28" s="24"/>
      <c r="H28" s="25"/>
      <c r="I28" s="15"/>
      <c r="J28" s="91">
        <f>SUM(I28,I29,I30)</f>
        <v>0</v>
      </c>
      <c r="K28" s="15"/>
      <c r="L28" s="91">
        <f>SUM(K28:K30)</f>
        <v>0</v>
      </c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9"/>
      <c r="B30" s="90"/>
      <c r="C30" s="90"/>
      <c r="D30" s="90"/>
      <c r="E30" s="90"/>
      <c r="F30" s="90"/>
      <c r="G30" s="24"/>
      <c r="H30" s="25"/>
      <c r="I30" s="15"/>
      <c r="J30" s="93"/>
      <c r="K30" s="15"/>
      <c r="L30" s="93"/>
    </row>
    <row r="31" spans="1:12" x14ac:dyDescent="0.25">
      <c r="A31" s="104" t="s">
        <v>19</v>
      </c>
      <c r="B31" s="97"/>
      <c r="C31" s="97"/>
      <c r="D31" s="97"/>
      <c r="E31" s="97"/>
      <c r="F31" s="97"/>
      <c r="G31" s="22"/>
      <c r="H31" s="23"/>
      <c r="I31" s="11"/>
      <c r="J31" s="98">
        <f>SUM(I31,I32,I33)</f>
        <v>0</v>
      </c>
      <c r="K31" s="11"/>
      <c r="L31" s="98">
        <f>SUM(K31:K33)</f>
        <v>0</v>
      </c>
    </row>
    <row r="32" spans="1:12" x14ac:dyDescent="0.25">
      <c r="A32" s="105"/>
      <c r="B32" s="97"/>
      <c r="C32" s="97"/>
      <c r="D32" s="97"/>
      <c r="E32" s="97"/>
      <c r="F32" s="97"/>
      <c r="G32" s="22"/>
      <c r="H32" s="23"/>
      <c r="I32" s="11"/>
      <c r="J32" s="99"/>
      <c r="K32" s="11"/>
      <c r="L32" s="99"/>
    </row>
    <row r="33" spans="1:12" x14ac:dyDescent="0.25">
      <c r="A33" s="106"/>
      <c r="B33" s="97"/>
      <c r="C33" s="97"/>
      <c r="D33" s="97"/>
      <c r="E33" s="97"/>
      <c r="F33" s="97"/>
      <c r="G33" s="22"/>
      <c r="H33" s="23"/>
      <c r="I33" s="11"/>
      <c r="J33" s="100"/>
      <c r="K33" s="11"/>
      <c r="L33" s="100"/>
    </row>
    <row r="34" spans="1:12" x14ac:dyDescent="0.25">
      <c r="A34" s="101" t="s">
        <v>20</v>
      </c>
      <c r="B34" s="90"/>
      <c r="C34" s="90"/>
      <c r="D34" s="90"/>
      <c r="E34" s="90"/>
      <c r="F34" s="90"/>
      <c r="G34" s="25"/>
      <c r="H34" s="25"/>
      <c r="I34" s="15"/>
      <c r="J34" s="91">
        <f>SUM(I34,I35,I36)</f>
        <v>0</v>
      </c>
      <c r="K34" s="15"/>
      <c r="L34" s="91">
        <f>SUM(K34:K36)</f>
        <v>0</v>
      </c>
    </row>
    <row r="35" spans="1:12" x14ac:dyDescent="0.25">
      <c r="A35" s="102"/>
      <c r="B35" s="90"/>
      <c r="C35" s="90"/>
      <c r="D35" s="90"/>
      <c r="E35" s="90"/>
      <c r="F35" s="90"/>
      <c r="G35" s="25"/>
      <c r="H35" s="25"/>
      <c r="I35" s="15"/>
      <c r="J35" s="92"/>
      <c r="K35" s="15"/>
      <c r="L35" s="92"/>
    </row>
    <row r="36" spans="1:12" x14ac:dyDescent="0.25">
      <c r="A36" s="103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94" t="s">
        <v>21</v>
      </c>
      <c r="B37" s="97" t="s">
        <v>247</v>
      </c>
      <c r="C37" s="97"/>
      <c r="D37" s="97"/>
      <c r="E37" s="97"/>
      <c r="F37" s="97"/>
      <c r="G37" s="23"/>
      <c r="H37" s="23"/>
      <c r="I37" s="11"/>
      <c r="J37" s="98">
        <f>SUM(I37,I38,I39)</f>
        <v>0</v>
      </c>
      <c r="K37" s="11">
        <v>-166.56</v>
      </c>
      <c r="L37" s="98">
        <f>SUM(K37:K39)</f>
        <v>-166.56</v>
      </c>
    </row>
    <row r="38" spans="1:12" x14ac:dyDescent="0.25">
      <c r="A38" s="95"/>
      <c r="B38" s="97"/>
      <c r="C38" s="97"/>
      <c r="D38" s="97"/>
      <c r="E38" s="97"/>
      <c r="F38" s="97"/>
      <c r="G38" s="23"/>
      <c r="H38" s="23"/>
      <c r="I38" s="11"/>
      <c r="J38" s="99"/>
      <c r="K38" s="11"/>
      <c r="L38" s="99"/>
    </row>
    <row r="39" spans="1:12" x14ac:dyDescent="0.25">
      <c r="A39" s="96"/>
      <c r="B39" s="97"/>
      <c r="C39" s="97"/>
      <c r="D39" s="97"/>
      <c r="E39" s="97"/>
      <c r="F39" s="97"/>
      <c r="G39" s="23"/>
      <c r="H39" s="23"/>
      <c r="I39" s="11"/>
      <c r="J39" s="100"/>
      <c r="K39" s="11"/>
      <c r="L39" s="100"/>
    </row>
    <row r="40" spans="1:12" x14ac:dyDescent="0.25">
      <c r="A40" s="87" t="s">
        <v>22</v>
      </c>
      <c r="B40" s="90" t="s">
        <v>269</v>
      </c>
      <c r="C40" s="90"/>
      <c r="D40" s="90"/>
      <c r="E40" s="90"/>
      <c r="F40" s="90"/>
      <c r="G40" s="25"/>
      <c r="H40" s="25"/>
      <c r="I40" s="15"/>
      <c r="J40" s="91">
        <f>SUM(I40,I41,I45)</f>
        <v>0</v>
      </c>
      <c r="K40" s="15">
        <v>-419.94</v>
      </c>
      <c r="L40" s="91">
        <f t="shared" ref="L40" si="1">SUM(K40:K45)</f>
        <v>-419.94</v>
      </c>
    </row>
    <row r="41" spans="1:12" x14ac:dyDescent="0.25">
      <c r="A41" s="88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88"/>
      <c r="B42" s="107"/>
      <c r="C42" s="108"/>
      <c r="D42" s="108"/>
      <c r="E42" s="108"/>
      <c r="F42" s="109"/>
      <c r="G42" s="25"/>
      <c r="H42" s="25"/>
      <c r="I42" s="15"/>
      <c r="J42" s="92"/>
      <c r="K42" s="15"/>
      <c r="L42" s="92"/>
    </row>
    <row r="43" spans="1:12" x14ac:dyDescent="0.25">
      <c r="A43" s="88"/>
      <c r="B43" s="120"/>
      <c r="C43" s="121"/>
      <c r="D43" s="121"/>
      <c r="E43" s="121"/>
      <c r="F43" s="122"/>
      <c r="G43" s="25"/>
      <c r="H43" s="25"/>
      <c r="I43" s="15"/>
      <c r="J43" s="92"/>
      <c r="K43" s="15"/>
      <c r="L43" s="92"/>
    </row>
    <row r="44" spans="1:12" x14ac:dyDescent="0.25">
      <c r="A44" s="88"/>
      <c r="B44" s="39"/>
      <c r="C44" s="40"/>
      <c r="D44" s="40"/>
      <c r="E44" s="40"/>
      <c r="F44" s="41"/>
      <c r="G44" s="25"/>
      <c r="H44" s="25"/>
      <c r="I44" s="15"/>
      <c r="J44" s="92"/>
      <c r="K44" s="15"/>
      <c r="L44" s="92"/>
    </row>
    <row r="45" spans="1:12" x14ac:dyDescent="0.25">
      <c r="A45" s="89"/>
      <c r="B45" s="90"/>
      <c r="C45" s="90"/>
      <c r="D45" s="90"/>
      <c r="E45" s="90"/>
      <c r="F45" s="90"/>
      <c r="G45" s="25"/>
      <c r="H45" s="25"/>
      <c r="I45" s="15"/>
      <c r="J45" s="93"/>
      <c r="K45" s="15"/>
      <c r="L45" s="93"/>
    </row>
  </sheetData>
  <mergeCells count="46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0"/>
    <mergeCell ref="B28:F28"/>
    <mergeCell ref="J28:J30"/>
    <mergeCell ref="L28:L30"/>
    <mergeCell ref="B29:F29"/>
    <mergeCell ref="B30:F30"/>
    <mergeCell ref="A31:A33"/>
    <mergeCell ref="B31:F31"/>
    <mergeCell ref="J31:J33"/>
    <mergeCell ref="L31:L33"/>
    <mergeCell ref="B32:F32"/>
    <mergeCell ref="B33:F33"/>
    <mergeCell ref="A34:A36"/>
    <mergeCell ref="B34:F34"/>
    <mergeCell ref="J34:J36"/>
    <mergeCell ref="L34:L36"/>
    <mergeCell ref="B35:F35"/>
    <mergeCell ref="B36:F36"/>
    <mergeCell ref="A37:A39"/>
    <mergeCell ref="B37:F37"/>
    <mergeCell ref="J37:J39"/>
    <mergeCell ref="L37:L39"/>
    <mergeCell ref="B38:F38"/>
    <mergeCell ref="B39:F39"/>
    <mergeCell ref="A40:A45"/>
    <mergeCell ref="B40:F40"/>
    <mergeCell ref="J40:J45"/>
    <mergeCell ref="L40:L45"/>
    <mergeCell ref="B41:F41"/>
    <mergeCell ref="B45:F45"/>
    <mergeCell ref="B42:F42"/>
    <mergeCell ref="B43:F43"/>
  </mergeCells>
  <conditionalFormatting sqref="C12:C17 E12:F17 H12:H17 I25:I45 K25:K45">
    <cfRule type="cellIs" dxfId="383" priority="11" operator="lessThan">
      <formula>0</formula>
    </cfRule>
    <cfRule type="cellIs" dxfId="382" priority="12" operator="greaterThan">
      <formula>0</formula>
    </cfRule>
    <cfRule type="cellIs" dxfId="381" priority="13" operator="lessThan">
      <formula>0</formula>
    </cfRule>
  </conditionalFormatting>
  <conditionalFormatting sqref="D12:D17">
    <cfRule type="cellIs" dxfId="380" priority="8" operator="lessThan">
      <formula>0</formula>
    </cfRule>
    <cfRule type="cellIs" dxfId="379" priority="9" operator="greaterThan">
      <formula>0</formula>
    </cfRule>
    <cfRule type="cellIs" dxfId="378" priority="10" operator="lessThan">
      <formula>0</formula>
    </cfRule>
  </conditionalFormatting>
  <conditionalFormatting sqref="G12:G17">
    <cfRule type="cellIs" dxfId="377" priority="5" operator="lessThan">
      <formula>0</formula>
    </cfRule>
    <cfRule type="cellIs" dxfId="376" priority="6" operator="greaterThan">
      <formula>0</formula>
    </cfRule>
    <cfRule type="cellIs" dxfId="375" priority="7" operator="lessThan">
      <formula>0</formula>
    </cfRule>
  </conditionalFormatting>
  <conditionalFormatting sqref="I12:I17">
    <cfRule type="cellIs" dxfId="374" priority="3" operator="lessThan">
      <formula>0</formula>
    </cfRule>
    <cfRule type="cellIs" dxfId="373" priority="4" operator="greaterThan">
      <formula>0</formula>
    </cfRule>
  </conditionalFormatting>
  <conditionalFormatting sqref="J12:J17">
    <cfRule type="containsText" dxfId="372" priority="1" operator="containsText" text="OK">
      <formula>NOT(ISERROR(SEARCH("OK",J12)))</formula>
    </cfRule>
    <cfRule type="containsText" dxfId="371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1" workbookViewId="0">
      <selection activeCell="H22" sqref="H22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39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40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109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108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/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1250</v>
      </c>
      <c r="G13" s="15"/>
      <c r="H13" s="15">
        <f>L28</f>
        <v>-1518.28</v>
      </c>
      <c r="I13" s="10">
        <f t="shared" ref="I13:I17" si="0">(C13+F13)+(E13+H13)+D13+G13</f>
        <v>-268.27999999999997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>
        <v>3000</v>
      </c>
      <c r="G15" s="15"/>
      <c r="H15" s="15">
        <f>L37</f>
        <v>-3879</v>
      </c>
      <c r="I15" s="10">
        <f t="shared" si="0"/>
        <v>-879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>
        <f>L49</f>
        <v>-500.64</v>
      </c>
      <c r="I16" s="10">
        <f t="shared" si="0"/>
        <v>-500.64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>
        <v>2000</v>
      </c>
      <c r="G17" s="15"/>
      <c r="H17" s="15">
        <f>L52</f>
        <v>0</v>
      </c>
      <c r="I17" s="10">
        <f t="shared" si="0"/>
        <v>2000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6250</v>
      </c>
      <c r="H18" s="12">
        <f>SUM(H12:H17)</f>
        <v>-5897.92</v>
      </c>
      <c r="I18" s="19">
        <f>SUM(I12:I17)</f>
        <v>352.07999999999993</v>
      </c>
      <c r="L18" s="12"/>
    </row>
    <row r="19" spans="1:12" x14ac:dyDescent="0.25">
      <c r="L19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203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338</v>
      </c>
      <c r="C28" s="90"/>
      <c r="D28" s="90"/>
      <c r="E28" s="90"/>
      <c r="F28" s="90"/>
      <c r="G28" s="24"/>
      <c r="H28" s="25"/>
      <c r="I28" s="15"/>
      <c r="J28" s="91">
        <f>SUM(I28:I33)</f>
        <v>0</v>
      </c>
      <c r="K28" s="15">
        <v>-1518.28</v>
      </c>
      <c r="L28" s="91">
        <f>K28</f>
        <v>-1518.28</v>
      </c>
    </row>
    <row r="29" spans="1:12" x14ac:dyDescent="0.25">
      <c r="A29" s="88"/>
      <c r="B29" s="97" t="s">
        <v>299</v>
      </c>
      <c r="C29" s="97"/>
      <c r="D29" s="97"/>
      <c r="E29" s="97"/>
      <c r="F29" s="97"/>
      <c r="G29" s="24"/>
      <c r="H29" s="25"/>
      <c r="I29" s="15"/>
      <c r="J29" s="92"/>
      <c r="K29" s="15"/>
      <c r="L29" s="92"/>
    </row>
    <row r="30" spans="1:12" x14ac:dyDescent="0.25">
      <c r="A30" s="88"/>
      <c r="B30" s="107"/>
      <c r="C30" s="108"/>
      <c r="D30" s="108"/>
      <c r="E30" s="108"/>
      <c r="F30" s="109"/>
      <c r="G30" s="24"/>
      <c r="H30" s="25"/>
      <c r="I30" s="15"/>
      <c r="J30" s="92"/>
      <c r="K30" s="15"/>
      <c r="L30" s="92"/>
    </row>
    <row r="31" spans="1:12" x14ac:dyDescent="0.25">
      <c r="A31" s="88"/>
      <c r="B31" s="39"/>
      <c r="C31" s="40"/>
      <c r="D31" s="40"/>
      <c r="E31" s="40"/>
      <c r="F31" s="41"/>
      <c r="G31" s="24"/>
      <c r="H31" s="25"/>
      <c r="I31" s="15"/>
      <c r="J31" s="92"/>
      <c r="K31" s="15"/>
      <c r="L31" s="92"/>
    </row>
    <row r="32" spans="1:12" x14ac:dyDescent="0.25">
      <c r="A32" s="88"/>
      <c r="B32" s="107"/>
      <c r="C32" s="108"/>
      <c r="D32" s="108"/>
      <c r="E32" s="108"/>
      <c r="F32" s="109"/>
      <c r="G32" s="24"/>
      <c r="H32" s="25"/>
      <c r="I32" s="15"/>
      <c r="J32" s="92"/>
      <c r="K32" s="15"/>
      <c r="L32" s="92"/>
    </row>
    <row r="33" spans="1:12" x14ac:dyDescent="0.25">
      <c r="A33" s="89"/>
      <c r="B33" s="90"/>
      <c r="C33" s="90"/>
      <c r="D33" s="90"/>
      <c r="E33" s="90"/>
      <c r="F33" s="90"/>
      <c r="G33" s="24"/>
      <c r="H33" s="25"/>
      <c r="I33" s="15"/>
      <c r="J33" s="93"/>
      <c r="K33" s="15"/>
      <c r="L33" s="93"/>
    </row>
    <row r="34" spans="1:12" x14ac:dyDescent="0.25">
      <c r="A34" s="104" t="s">
        <v>19</v>
      </c>
      <c r="B34" s="97"/>
      <c r="C34" s="97"/>
      <c r="D34" s="97"/>
      <c r="E34" s="97"/>
      <c r="F34" s="97"/>
      <c r="G34" s="22"/>
      <c r="H34" s="23"/>
      <c r="I34" s="11"/>
      <c r="J34" s="98">
        <f>SUM(I34:I36)</f>
        <v>0</v>
      </c>
      <c r="K34" s="11"/>
      <c r="L34" s="98">
        <f>SUM(K34:K36)</f>
        <v>0</v>
      </c>
    </row>
    <row r="35" spans="1:12" x14ac:dyDescent="0.25">
      <c r="A35" s="105"/>
      <c r="B35" s="97"/>
      <c r="C35" s="97"/>
      <c r="D35" s="97"/>
      <c r="E35" s="97"/>
      <c r="F35" s="97"/>
      <c r="G35" s="22"/>
      <c r="H35" s="23"/>
      <c r="I35" s="11"/>
      <c r="J35" s="99"/>
      <c r="K35" s="11"/>
      <c r="L35" s="99"/>
    </row>
    <row r="36" spans="1:12" x14ac:dyDescent="0.25">
      <c r="A36" s="106"/>
      <c r="B36" s="97"/>
      <c r="C36" s="97"/>
      <c r="D36" s="97"/>
      <c r="E36" s="97"/>
      <c r="F36" s="97"/>
      <c r="G36" s="22"/>
      <c r="H36" s="23"/>
      <c r="I36" s="11"/>
      <c r="J36" s="100"/>
      <c r="K36" s="11"/>
      <c r="L36" s="100"/>
    </row>
    <row r="37" spans="1:12" ht="15" customHeight="1" x14ac:dyDescent="0.25">
      <c r="A37" s="126" t="s">
        <v>20</v>
      </c>
      <c r="B37" s="90"/>
      <c r="C37" s="90"/>
      <c r="D37" s="90"/>
      <c r="E37" s="90"/>
      <c r="F37" s="90"/>
      <c r="G37" s="25"/>
      <c r="H37" s="25"/>
      <c r="I37" s="15"/>
      <c r="J37" s="91">
        <f>SUM(I37:I48)</f>
        <v>0</v>
      </c>
      <c r="K37" s="15"/>
      <c r="L37" s="91">
        <f>SUM(K37:K48)</f>
        <v>-3879</v>
      </c>
    </row>
    <row r="38" spans="1:12" x14ac:dyDescent="0.25">
      <c r="A38" s="127"/>
      <c r="B38" s="90" t="s">
        <v>246</v>
      </c>
      <c r="C38" s="90"/>
      <c r="D38" s="90"/>
      <c r="E38" s="90"/>
      <c r="F38" s="90"/>
      <c r="G38" s="25"/>
      <c r="H38" s="25"/>
      <c r="I38" s="15"/>
      <c r="J38" s="92"/>
      <c r="K38" s="15">
        <v>-3850</v>
      </c>
      <c r="L38" s="92"/>
    </row>
    <row r="39" spans="1:12" x14ac:dyDescent="0.25">
      <c r="A39" s="127"/>
      <c r="B39" s="90" t="s">
        <v>336</v>
      </c>
      <c r="C39" s="90"/>
      <c r="D39" s="90"/>
      <c r="E39" s="90"/>
      <c r="F39" s="90"/>
      <c r="G39" s="25"/>
      <c r="H39" s="25"/>
      <c r="I39" s="15"/>
      <c r="J39" s="92"/>
      <c r="K39" s="15">
        <v>-29</v>
      </c>
      <c r="L39" s="92"/>
    </row>
    <row r="40" spans="1:12" x14ac:dyDescent="0.25">
      <c r="A40" s="127"/>
      <c r="B40" s="90"/>
      <c r="C40" s="90"/>
      <c r="D40" s="90"/>
      <c r="E40" s="90"/>
      <c r="F40" s="90"/>
      <c r="G40" s="25"/>
      <c r="H40" s="25"/>
      <c r="I40" s="15"/>
      <c r="J40" s="92"/>
      <c r="K40" s="15"/>
      <c r="L40" s="92"/>
    </row>
    <row r="41" spans="1:12" x14ac:dyDescent="0.25">
      <c r="A41" s="127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127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127"/>
      <c r="B43" s="90"/>
      <c r="C43" s="90"/>
      <c r="D43" s="90"/>
      <c r="E43" s="90"/>
      <c r="F43" s="90"/>
      <c r="G43" s="25"/>
      <c r="H43" s="25"/>
      <c r="I43" s="15"/>
      <c r="J43" s="92"/>
      <c r="K43" s="15"/>
      <c r="L43" s="92"/>
    </row>
    <row r="44" spans="1:12" x14ac:dyDescent="0.25">
      <c r="A44" s="127"/>
      <c r="B44" s="90"/>
      <c r="C44" s="90"/>
      <c r="D44" s="90"/>
      <c r="E44" s="90"/>
      <c r="F44" s="90"/>
      <c r="G44" s="25"/>
      <c r="H44" s="25"/>
      <c r="I44" s="15"/>
      <c r="J44" s="92"/>
      <c r="K44" s="15"/>
      <c r="L44" s="92"/>
    </row>
    <row r="45" spans="1:12" x14ac:dyDescent="0.25">
      <c r="A45" s="127"/>
      <c r="B45" s="90"/>
      <c r="C45" s="90"/>
      <c r="D45" s="90"/>
      <c r="E45" s="90"/>
      <c r="F45" s="90"/>
      <c r="G45" s="25"/>
      <c r="H45" s="25"/>
      <c r="I45" s="15"/>
      <c r="J45" s="92"/>
      <c r="K45" s="15"/>
      <c r="L45" s="92"/>
    </row>
    <row r="46" spans="1:12" x14ac:dyDescent="0.25">
      <c r="A46" s="127"/>
      <c r="B46" s="90"/>
      <c r="C46" s="90"/>
      <c r="D46" s="90"/>
      <c r="E46" s="90"/>
      <c r="F46" s="90"/>
      <c r="G46" s="25"/>
      <c r="H46" s="25"/>
      <c r="I46" s="15"/>
      <c r="J46" s="92"/>
      <c r="K46" s="15"/>
      <c r="L46" s="92"/>
    </row>
    <row r="47" spans="1:12" x14ac:dyDescent="0.25">
      <c r="A47" s="127"/>
      <c r="B47" s="90"/>
      <c r="C47" s="90"/>
      <c r="D47" s="90"/>
      <c r="E47" s="90"/>
      <c r="F47" s="90"/>
      <c r="G47" s="25"/>
      <c r="H47" s="25"/>
      <c r="I47" s="15"/>
      <c r="J47" s="92"/>
      <c r="K47" s="15"/>
      <c r="L47" s="92"/>
    </row>
    <row r="48" spans="1:12" x14ac:dyDescent="0.25">
      <c r="A48" s="128"/>
      <c r="B48" s="90"/>
      <c r="C48" s="90"/>
      <c r="D48" s="90"/>
      <c r="E48" s="90"/>
      <c r="F48" s="90"/>
      <c r="G48" s="25"/>
      <c r="H48" s="25"/>
      <c r="I48" s="15"/>
      <c r="J48" s="92"/>
      <c r="K48" s="15"/>
      <c r="L48" s="92"/>
    </row>
    <row r="49" spans="1:12" x14ac:dyDescent="0.25">
      <c r="A49" s="94" t="s">
        <v>21</v>
      </c>
      <c r="B49" s="123" t="s">
        <v>337</v>
      </c>
      <c r="C49" s="124"/>
      <c r="D49" s="124"/>
      <c r="E49" s="124"/>
      <c r="F49" s="125"/>
      <c r="G49" s="23"/>
      <c r="H49" s="23"/>
      <c r="I49" s="11"/>
      <c r="J49" s="98">
        <f>SUM(I49:I51)</f>
        <v>0</v>
      </c>
      <c r="K49" s="11">
        <v>-367.5</v>
      </c>
      <c r="L49" s="98">
        <f>SUM(K49:K51)</f>
        <v>-500.64</v>
      </c>
    </row>
    <row r="50" spans="1:12" x14ac:dyDescent="0.25">
      <c r="A50" s="95"/>
      <c r="B50" s="97" t="s">
        <v>356</v>
      </c>
      <c r="C50" s="97"/>
      <c r="D50" s="97"/>
      <c r="E50" s="97"/>
      <c r="F50" s="97"/>
      <c r="G50" s="23"/>
      <c r="H50" s="23"/>
      <c r="I50" s="11"/>
      <c r="J50" s="99"/>
      <c r="K50" s="11">
        <v>-133.13999999999999</v>
      </c>
      <c r="L50" s="99"/>
    </row>
    <row r="51" spans="1:12" x14ac:dyDescent="0.25">
      <c r="A51" s="96"/>
      <c r="B51" s="97"/>
      <c r="C51" s="97"/>
      <c r="D51" s="97"/>
      <c r="E51" s="97"/>
      <c r="F51" s="97"/>
      <c r="G51" s="23"/>
      <c r="H51" s="23"/>
      <c r="I51" s="11"/>
      <c r="J51" s="100"/>
      <c r="K51" s="11"/>
      <c r="L51" s="100"/>
    </row>
    <row r="52" spans="1:12" x14ac:dyDescent="0.25">
      <c r="A52" s="87" t="s">
        <v>22</v>
      </c>
      <c r="B52" s="90"/>
      <c r="C52" s="90"/>
      <c r="D52" s="90"/>
      <c r="E52" s="90"/>
      <c r="F52" s="90"/>
      <c r="G52" s="25"/>
      <c r="H52" s="25"/>
      <c r="I52" s="15"/>
      <c r="J52" s="91">
        <f>I52</f>
        <v>0</v>
      </c>
      <c r="K52" s="15"/>
      <c r="L52" s="91">
        <f t="shared" ref="L52" si="1">SUM(K52:K54)</f>
        <v>0</v>
      </c>
    </row>
    <row r="53" spans="1:12" x14ac:dyDescent="0.25">
      <c r="A53" s="88"/>
      <c r="B53" s="90"/>
      <c r="C53" s="90"/>
      <c r="D53" s="90"/>
      <c r="E53" s="90"/>
      <c r="F53" s="90"/>
      <c r="G53" s="25"/>
      <c r="H53" s="25"/>
      <c r="I53" s="15"/>
      <c r="J53" s="92"/>
      <c r="K53" s="15"/>
      <c r="L53" s="92"/>
    </row>
    <row r="54" spans="1:12" x14ac:dyDescent="0.25">
      <c r="A54" s="89"/>
      <c r="B54" s="90"/>
      <c r="C54" s="90"/>
      <c r="D54" s="90"/>
      <c r="E54" s="90"/>
      <c r="F54" s="90"/>
      <c r="G54" s="25"/>
      <c r="H54" s="25"/>
      <c r="I54" s="15"/>
      <c r="J54" s="93"/>
      <c r="K54" s="15"/>
      <c r="L54" s="93"/>
    </row>
  </sheetData>
  <mergeCells count="55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A28:A33"/>
    <mergeCell ref="B28:F28"/>
    <mergeCell ref="J28:J33"/>
    <mergeCell ref="L28:L33"/>
    <mergeCell ref="B29:F29"/>
    <mergeCell ref="B33:F33"/>
    <mergeCell ref="B30:F30"/>
    <mergeCell ref="B32:F32"/>
    <mergeCell ref="A37:A48"/>
    <mergeCell ref="A34:A36"/>
    <mergeCell ref="B34:F34"/>
    <mergeCell ref="J34:J36"/>
    <mergeCell ref="L34:L36"/>
    <mergeCell ref="B35:F35"/>
    <mergeCell ref="B36:F36"/>
    <mergeCell ref="B46:F46"/>
    <mergeCell ref="B47:F47"/>
    <mergeCell ref="B48:F48"/>
    <mergeCell ref="J37:J48"/>
    <mergeCell ref="L37:L48"/>
    <mergeCell ref="B43:F43"/>
    <mergeCell ref="B44:F44"/>
    <mergeCell ref="B45:F45"/>
    <mergeCell ref="B40:F40"/>
    <mergeCell ref="A49:A51"/>
    <mergeCell ref="B49:F49"/>
    <mergeCell ref="J49:J51"/>
    <mergeCell ref="L49:L51"/>
    <mergeCell ref="B50:F50"/>
    <mergeCell ref="B51:F51"/>
    <mergeCell ref="A52:A54"/>
    <mergeCell ref="B52:F52"/>
    <mergeCell ref="J52:J54"/>
    <mergeCell ref="L52:L54"/>
    <mergeCell ref="B53:F53"/>
    <mergeCell ref="B54:F54"/>
    <mergeCell ref="B41:F41"/>
    <mergeCell ref="B42:F42"/>
    <mergeCell ref="B37:F37"/>
    <mergeCell ref="B38:F38"/>
    <mergeCell ref="B39:F39"/>
  </mergeCells>
  <conditionalFormatting sqref="C12:C17 E12:F17 H12:H17 I25:I54 K25:K54">
    <cfRule type="cellIs" dxfId="370" priority="11" operator="lessThan">
      <formula>0</formula>
    </cfRule>
    <cfRule type="cellIs" dxfId="369" priority="12" operator="greaterThan">
      <formula>0</formula>
    </cfRule>
    <cfRule type="cellIs" dxfId="368" priority="13" operator="lessThan">
      <formula>0</formula>
    </cfRule>
  </conditionalFormatting>
  <conditionalFormatting sqref="D12:D17">
    <cfRule type="cellIs" dxfId="367" priority="8" operator="lessThan">
      <formula>0</formula>
    </cfRule>
    <cfRule type="cellIs" dxfId="366" priority="9" operator="greaterThan">
      <formula>0</formula>
    </cfRule>
    <cfRule type="cellIs" dxfId="365" priority="10" operator="lessThan">
      <formula>0</formula>
    </cfRule>
  </conditionalFormatting>
  <conditionalFormatting sqref="G12:G17">
    <cfRule type="cellIs" dxfId="364" priority="5" operator="lessThan">
      <formula>0</formula>
    </cfRule>
    <cfRule type="cellIs" dxfId="363" priority="6" operator="greaterThan">
      <formula>0</formula>
    </cfRule>
    <cfRule type="cellIs" dxfId="362" priority="7" operator="lessThan">
      <formula>0</formula>
    </cfRule>
  </conditionalFormatting>
  <conditionalFormatting sqref="I12:I17">
    <cfRule type="cellIs" dxfId="361" priority="3" operator="lessThan">
      <formula>0</formula>
    </cfRule>
    <cfRule type="cellIs" dxfId="360" priority="4" operator="greaterThan">
      <formula>0</formula>
    </cfRule>
  </conditionalFormatting>
  <conditionalFormatting sqref="J12:J17">
    <cfRule type="containsText" dxfId="359" priority="1" operator="containsText" text="OK">
      <formula>NOT(ISERROR(SEARCH("OK",J12)))</formula>
    </cfRule>
    <cfRule type="containsText" dxfId="358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2" workbookViewId="0">
      <selection activeCell="K17" sqref="K17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41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42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111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110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>
        <v>2478.5</v>
      </c>
      <c r="G13" s="15"/>
      <c r="H13" s="15">
        <f>L28</f>
        <v>-4265.08</v>
      </c>
      <c r="I13" s="10">
        <f t="shared" ref="I13:I17" si="0">(C13+F13)+(E13+H13)+D13+G13</f>
        <v>-1786.58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>
        <f>L37</f>
        <v>-803.66</v>
      </c>
      <c r="I14" s="10">
        <f t="shared" si="0"/>
        <v>-803.66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>
        <f>L40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52">
        <v>2825</v>
      </c>
      <c r="G16" s="11"/>
      <c r="H16" s="11">
        <f>L43</f>
        <v>-4931</v>
      </c>
      <c r="I16" s="10">
        <f t="shared" si="0"/>
        <v>-2106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>
        <v>4696.5</v>
      </c>
      <c r="G17" s="15"/>
      <c r="H17" s="15">
        <f>L47</f>
        <v>0</v>
      </c>
      <c r="I17" s="10">
        <f t="shared" si="0"/>
        <v>4696.5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10000</v>
      </c>
      <c r="H18" s="12">
        <f>SUM(H12:H17)</f>
        <v>-9999.74</v>
      </c>
      <c r="I18" s="19">
        <f>SUM(I12:I17)</f>
        <v>0.26000000000021828</v>
      </c>
      <c r="L18" s="12"/>
    </row>
    <row r="23" spans="1:12" ht="23.25" x14ac:dyDescent="0.35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5">
      <c r="A24" s="20" t="s">
        <v>27</v>
      </c>
      <c r="B24" s="111" t="s">
        <v>28</v>
      </c>
      <c r="C24" s="111"/>
      <c r="D24" s="111"/>
      <c r="E24" s="111"/>
      <c r="F24" s="111"/>
      <c r="G24" s="20" t="s">
        <v>29</v>
      </c>
      <c r="H24" s="20" t="s">
        <v>30</v>
      </c>
      <c r="I24" s="21" t="s">
        <v>172</v>
      </c>
      <c r="J24" s="21" t="s">
        <v>177</v>
      </c>
      <c r="K24" s="21" t="s">
        <v>173</v>
      </c>
      <c r="L24" s="21" t="s">
        <v>178</v>
      </c>
    </row>
    <row r="25" spans="1:12" x14ac:dyDescent="0.25">
      <c r="A25" s="104" t="s">
        <v>17</v>
      </c>
      <c r="B25" s="97"/>
      <c r="C25" s="97"/>
      <c r="D25" s="97"/>
      <c r="E25" s="97"/>
      <c r="F25" s="97"/>
      <c r="G25" s="22"/>
      <c r="H25" s="23"/>
      <c r="I25" s="11"/>
      <c r="J25" s="98">
        <f>SUM(I25:I27)</f>
        <v>0</v>
      </c>
      <c r="K25" s="11"/>
      <c r="L25" s="98">
        <f>SUM(K25:K27)</f>
        <v>0</v>
      </c>
    </row>
    <row r="26" spans="1:12" x14ac:dyDescent="0.25">
      <c r="A26" s="105"/>
      <c r="B26" s="112"/>
      <c r="C26" s="113"/>
      <c r="D26" s="113"/>
      <c r="E26" s="113"/>
      <c r="F26" s="114"/>
      <c r="G26" s="22"/>
      <c r="H26" s="23"/>
      <c r="I26" s="11"/>
      <c r="J26" s="99"/>
      <c r="K26" s="11"/>
      <c r="L26" s="99"/>
    </row>
    <row r="27" spans="1:12" x14ac:dyDescent="0.25">
      <c r="A27" s="106"/>
      <c r="B27" s="97"/>
      <c r="C27" s="97"/>
      <c r="D27" s="97"/>
      <c r="E27" s="97"/>
      <c r="F27" s="97"/>
      <c r="G27" s="22"/>
      <c r="H27" s="23"/>
      <c r="I27" s="11"/>
      <c r="J27" s="100"/>
      <c r="K27" s="11"/>
      <c r="L27" s="100"/>
    </row>
    <row r="28" spans="1:12" x14ac:dyDescent="0.25">
      <c r="A28" s="87" t="s">
        <v>18</v>
      </c>
      <c r="B28" s="90" t="s">
        <v>256</v>
      </c>
      <c r="C28" s="90"/>
      <c r="D28" s="90"/>
      <c r="E28" s="90"/>
      <c r="F28" s="90"/>
      <c r="G28" s="24"/>
      <c r="H28" s="25"/>
      <c r="I28" s="15"/>
      <c r="J28" s="91">
        <f>SUM(I28:I36)</f>
        <v>0</v>
      </c>
      <c r="K28" s="15">
        <v>-1069.8</v>
      </c>
      <c r="L28" s="91">
        <f>SUM(K28:K36)</f>
        <v>-4265.08</v>
      </c>
    </row>
    <row r="29" spans="1:12" x14ac:dyDescent="0.25">
      <c r="A29" s="88"/>
      <c r="B29" s="107" t="s">
        <v>257</v>
      </c>
      <c r="C29" s="108"/>
      <c r="D29" s="108"/>
      <c r="E29" s="108"/>
      <c r="F29" s="109"/>
      <c r="G29" s="24"/>
      <c r="H29" s="25"/>
      <c r="I29" s="15"/>
      <c r="J29" s="92"/>
      <c r="K29" s="15">
        <v>-592.79999999999995</v>
      </c>
      <c r="L29" s="92"/>
    </row>
    <row r="30" spans="1:12" x14ac:dyDescent="0.25">
      <c r="A30" s="88"/>
      <c r="B30" s="39" t="s">
        <v>274</v>
      </c>
      <c r="C30" s="40"/>
      <c r="D30" s="40"/>
      <c r="E30" s="40"/>
      <c r="F30" s="41"/>
      <c r="G30" s="24"/>
      <c r="H30" s="25"/>
      <c r="I30" s="15"/>
      <c r="J30" s="92"/>
      <c r="K30" s="15">
        <v>-197.6</v>
      </c>
      <c r="L30" s="92"/>
    </row>
    <row r="31" spans="1:12" x14ac:dyDescent="0.25">
      <c r="A31" s="88"/>
      <c r="B31" s="107" t="s">
        <v>282</v>
      </c>
      <c r="C31" s="108"/>
      <c r="D31" s="108"/>
      <c r="E31" s="108"/>
      <c r="F31" s="109"/>
      <c r="G31" s="24"/>
      <c r="H31" s="25"/>
      <c r="I31" s="15"/>
      <c r="J31" s="92"/>
      <c r="K31" s="15">
        <v>-1025.2</v>
      </c>
      <c r="L31" s="92"/>
    </row>
    <row r="32" spans="1:12" ht="29.25" customHeight="1" x14ac:dyDescent="0.25">
      <c r="A32" s="88"/>
      <c r="B32" s="107" t="s">
        <v>294</v>
      </c>
      <c r="C32" s="108"/>
      <c r="D32" s="108"/>
      <c r="E32" s="108"/>
      <c r="F32" s="109"/>
      <c r="G32" s="24"/>
      <c r="H32" s="25"/>
      <c r="I32" s="15"/>
      <c r="J32" s="92"/>
      <c r="K32" s="15">
        <v>-365.78</v>
      </c>
      <c r="L32" s="92"/>
    </row>
    <row r="33" spans="1:12" x14ac:dyDescent="0.25">
      <c r="A33" s="88"/>
      <c r="B33" s="107" t="s">
        <v>295</v>
      </c>
      <c r="C33" s="108"/>
      <c r="D33" s="108"/>
      <c r="E33" s="108"/>
      <c r="F33" s="109"/>
      <c r="G33" s="24"/>
      <c r="H33" s="25"/>
      <c r="I33" s="15"/>
      <c r="J33" s="92"/>
      <c r="K33" s="15">
        <v>-18.3</v>
      </c>
      <c r="L33" s="92"/>
    </row>
    <row r="34" spans="1:12" x14ac:dyDescent="0.25">
      <c r="A34" s="88"/>
      <c r="B34" s="90" t="s">
        <v>296</v>
      </c>
      <c r="C34" s="90"/>
      <c r="D34" s="90"/>
      <c r="E34" s="90"/>
      <c r="F34" s="90"/>
      <c r="G34" s="24"/>
      <c r="H34" s="25"/>
      <c r="I34" s="15"/>
      <c r="J34" s="92"/>
      <c r="K34" s="15">
        <v>-166</v>
      </c>
      <c r="L34" s="92"/>
    </row>
    <row r="35" spans="1:12" x14ac:dyDescent="0.25">
      <c r="A35" s="88"/>
      <c r="B35" s="107" t="s">
        <v>349</v>
      </c>
      <c r="C35" s="108"/>
      <c r="D35" s="108"/>
      <c r="E35" s="108"/>
      <c r="F35" s="109"/>
      <c r="G35" s="24"/>
      <c r="H35" s="25"/>
      <c r="I35" s="15"/>
      <c r="J35" s="92"/>
      <c r="K35" s="15">
        <v>-829.6</v>
      </c>
      <c r="L35" s="92"/>
    </row>
    <row r="36" spans="1:12" x14ac:dyDescent="0.25">
      <c r="A36" s="89"/>
      <c r="B36" s="90"/>
      <c r="C36" s="90"/>
      <c r="D36" s="90"/>
      <c r="E36" s="90"/>
      <c r="F36" s="90"/>
      <c r="G36" s="24"/>
      <c r="H36" s="25"/>
      <c r="I36" s="15"/>
      <c r="J36" s="93"/>
      <c r="K36" s="15"/>
      <c r="L36" s="93"/>
    </row>
    <row r="37" spans="1:12" x14ac:dyDescent="0.25">
      <c r="A37" s="104" t="s">
        <v>19</v>
      </c>
      <c r="B37" s="97" t="s">
        <v>277</v>
      </c>
      <c r="C37" s="97"/>
      <c r="D37" s="97"/>
      <c r="E37" s="97"/>
      <c r="F37" s="97"/>
      <c r="G37" s="22"/>
      <c r="H37" s="23"/>
      <c r="I37" s="11"/>
      <c r="J37" s="98">
        <f>SUM(I37:I39)</f>
        <v>0</v>
      </c>
      <c r="K37" s="11">
        <v>-803.66</v>
      </c>
      <c r="L37" s="98">
        <f>SUM(K37:K39)</f>
        <v>-803.66</v>
      </c>
    </row>
    <row r="38" spans="1:12" x14ac:dyDescent="0.25">
      <c r="A38" s="105"/>
      <c r="B38" s="97"/>
      <c r="C38" s="97"/>
      <c r="D38" s="97"/>
      <c r="E38" s="97"/>
      <c r="F38" s="97"/>
      <c r="G38" s="22"/>
      <c r="H38" s="23"/>
      <c r="I38" s="11"/>
      <c r="J38" s="99"/>
      <c r="K38" s="11"/>
      <c r="L38" s="99"/>
    </row>
    <row r="39" spans="1:12" x14ac:dyDescent="0.25">
      <c r="A39" s="106"/>
      <c r="B39" s="97"/>
      <c r="C39" s="97"/>
      <c r="D39" s="97"/>
      <c r="E39" s="97"/>
      <c r="F39" s="97"/>
      <c r="G39" s="22"/>
      <c r="H39" s="23"/>
      <c r="I39" s="11"/>
      <c r="J39" s="100"/>
      <c r="K39" s="11"/>
      <c r="L39" s="100"/>
    </row>
    <row r="40" spans="1:12" x14ac:dyDescent="0.25">
      <c r="A40" s="101" t="s">
        <v>20</v>
      </c>
      <c r="B40" s="90"/>
      <c r="C40" s="90"/>
      <c r="D40" s="90"/>
      <c r="E40" s="90"/>
      <c r="F40" s="90"/>
      <c r="G40" s="25"/>
      <c r="H40" s="25"/>
      <c r="I40" s="15"/>
      <c r="J40" s="91">
        <f>SUM(I40:I42)</f>
        <v>0</v>
      </c>
      <c r="K40" s="15"/>
      <c r="L40" s="91">
        <f>SUM(K40:K42)</f>
        <v>0</v>
      </c>
    </row>
    <row r="41" spans="1:12" x14ac:dyDescent="0.25">
      <c r="A41" s="102"/>
      <c r="B41" s="90"/>
      <c r="C41" s="90"/>
      <c r="D41" s="90"/>
      <c r="E41" s="90"/>
      <c r="F41" s="90"/>
      <c r="G41" s="25"/>
      <c r="H41" s="25"/>
      <c r="I41" s="15"/>
      <c r="J41" s="92"/>
      <c r="K41" s="15"/>
      <c r="L41" s="92"/>
    </row>
    <row r="42" spans="1:12" x14ac:dyDescent="0.25">
      <c r="A42" s="103"/>
      <c r="B42" s="90"/>
      <c r="C42" s="90"/>
      <c r="D42" s="90"/>
      <c r="E42" s="90"/>
      <c r="F42" s="90"/>
      <c r="G42" s="25"/>
      <c r="H42" s="25"/>
      <c r="I42" s="15"/>
      <c r="J42" s="92"/>
      <c r="K42" s="15"/>
      <c r="L42" s="92"/>
    </row>
    <row r="43" spans="1:12" x14ac:dyDescent="0.25">
      <c r="A43" s="94" t="s">
        <v>21</v>
      </c>
      <c r="B43" s="97" t="s">
        <v>222</v>
      </c>
      <c r="C43" s="97"/>
      <c r="D43" s="97"/>
      <c r="E43" s="97"/>
      <c r="F43" s="97"/>
      <c r="G43" s="23"/>
      <c r="H43" s="23"/>
      <c r="I43" s="11"/>
      <c r="J43" s="98">
        <f>SUM(I43:I46)</f>
        <v>0</v>
      </c>
      <c r="K43" s="11">
        <v>-337</v>
      </c>
      <c r="L43" s="98">
        <f>SUM(K43:K46)</f>
        <v>-4931</v>
      </c>
    </row>
    <row r="44" spans="1:12" x14ac:dyDescent="0.25">
      <c r="A44" s="95"/>
      <c r="B44" s="97" t="s">
        <v>318</v>
      </c>
      <c r="C44" s="97"/>
      <c r="D44" s="97"/>
      <c r="E44" s="97"/>
      <c r="F44" s="97"/>
      <c r="G44" s="23"/>
      <c r="H44" s="23"/>
      <c r="I44" s="11"/>
      <c r="J44" s="99"/>
      <c r="K44" s="11">
        <v>-2819.8</v>
      </c>
      <c r="L44" s="99"/>
    </row>
    <row r="45" spans="1:12" x14ac:dyDescent="0.25">
      <c r="A45" s="95"/>
      <c r="B45" s="112" t="s">
        <v>348</v>
      </c>
      <c r="C45" s="113"/>
      <c r="D45" s="113"/>
      <c r="E45" s="113"/>
      <c r="F45" s="114"/>
      <c r="G45" s="23"/>
      <c r="H45" s="23"/>
      <c r="I45" s="11"/>
      <c r="J45" s="99"/>
      <c r="K45" s="11">
        <v>-1774.2</v>
      </c>
      <c r="L45" s="99"/>
    </row>
    <row r="46" spans="1:12" x14ac:dyDescent="0.25">
      <c r="A46" s="96"/>
      <c r="B46" s="97"/>
      <c r="C46" s="97"/>
      <c r="D46" s="97"/>
      <c r="E46" s="97"/>
      <c r="F46" s="97"/>
      <c r="G46" s="23"/>
      <c r="H46" s="23"/>
      <c r="I46" s="11"/>
      <c r="J46" s="100"/>
      <c r="K46" s="11"/>
      <c r="L46" s="100"/>
    </row>
    <row r="47" spans="1:12" x14ac:dyDescent="0.25">
      <c r="A47" s="87" t="s">
        <v>22</v>
      </c>
      <c r="B47" s="90"/>
      <c r="C47" s="90"/>
      <c r="D47" s="90"/>
      <c r="E47" s="90"/>
      <c r="F47" s="90"/>
      <c r="G47" s="25"/>
      <c r="H47" s="25"/>
      <c r="I47" s="15"/>
      <c r="J47" s="91">
        <f>SUM(I47,I48,I49)</f>
        <v>0</v>
      </c>
      <c r="K47" s="15"/>
      <c r="L47" s="91">
        <f t="shared" ref="L47" si="1">SUM(K47:K49)</f>
        <v>0</v>
      </c>
    </row>
    <row r="48" spans="1:12" x14ac:dyDescent="0.25">
      <c r="A48" s="88"/>
      <c r="G48" s="25"/>
      <c r="H48" s="25"/>
      <c r="I48" s="15"/>
      <c r="J48" s="92"/>
      <c r="K48" s="15"/>
      <c r="L48" s="92"/>
    </row>
    <row r="49" spans="1:12" x14ac:dyDescent="0.25">
      <c r="A49" s="89"/>
      <c r="B49" s="90"/>
      <c r="C49" s="90"/>
      <c r="D49" s="90"/>
      <c r="E49" s="90"/>
      <c r="F49" s="90"/>
      <c r="G49" s="25"/>
      <c r="H49" s="25"/>
      <c r="I49" s="15"/>
      <c r="J49" s="93"/>
      <c r="K49" s="15"/>
      <c r="L49" s="93"/>
    </row>
  </sheetData>
  <mergeCells count="49">
    <mergeCell ref="A10:G10"/>
    <mergeCell ref="A1:L3"/>
    <mergeCell ref="B5:F5"/>
    <mergeCell ref="B6:F6"/>
    <mergeCell ref="B7:F7"/>
    <mergeCell ref="B8:F8"/>
    <mergeCell ref="A23:L23"/>
    <mergeCell ref="B24:F24"/>
    <mergeCell ref="A25:A27"/>
    <mergeCell ref="B25:F25"/>
    <mergeCell ref="J25:J27"/>
    <mergeCell ref="L25:L27"/>
    <mergeCell ref="B26:F26"/>
    <mergeCell ref="B27:F27"/>
    <mergeCell ref="L28:L36"/>
    <mergeCell ref="B34:F34"/>
    <mergeCell ref="B29:F29"/>
    <mergeCell ref="B31:F31"/>
    <mergeCell ref="B32:F32"/>
    <mergeCell ref="B33:F33"/>
    <mergeCell ref="B35:F35"/>
    <mergeCell ref="B36:F36"/>
    <mergeCell ref="L37:L39"/>
    <mergeCell ref="B38:F38"/>
    <mergeCell ref="B39:F39"/>
    <mergeCell ref="A40:A42"/>
    <mergeCell ref="B40:F40"/>
    <mergeCell ref="J40:J42"/>
    <mergeCell ref="B41:F41"/>
    <mergeCell ref="B42:F42"/>
    <mergeCell ref="A37:A39"/>
    <mergeCell ref="B37:F37"/>
    <mergeCell ref="J37:J39"/>
    <mergeCell ref="L47:L49"/>
    <mergeCell ref="L43:L46"/>
    <mergeCell ref="A28:A36"/>
    <mergeCell ref="B28:F28"/>
    <mergeCell ref="J28:J36"/>
    <mergeCell ref="B45:F45"/>
    <mergeCell ref="A47:A49"/>
    <mergeCell ref="B47:F47"/>
    <mergeCell ref="J47:J49"/>
    <mergeCell ref="B49:F49"/>
    <mergeCell ref="A43:A46"/>
    <mergeCell ref="B43:F43"/>
    <mergeCell ref="J43:J46"/>
    <mergeCell ref="B44:F44"/>
    <mergeCell ref="B46:F46"/>
    <mergeCell ref="L40:L42"/>
  </mergeCells>
  <conditionalFormatting sqref="C12:C17 E12:F17 H12:H17 I25:I49 K25:K49">
    <cfRule type="cellIs" dxfId="357" priority="11" operator="lessThan">
      <formula>0</formula>
    </cfRule>
    <cfRule type="cellIs" dxfId="356" priority="12" operator="greaterThan">
      <formula>0</formula>
    </cfRule>
    <cfRule type="cellIs" dxfId="355" priority="13" operator="lessThan">
      <formula>0</formula>
    </cfRule>
  </conditionalFormatting>
  <conditionalFormatting sqref="D12:D17">
    <cfRule type="cellIs" dxfId="354" priority="8" operator="lessThan">
      <formula>0</formula>
    </cfRule>
    <cfRule type="cellIs" dxfId="353" priority="9" operator="greaterThan">
      <formula>0</formula>
    </cfRule>
    <cfRule type="cellIs" dxfId="352" priority="10" operator="lessThan">
      <formula>0</formula>
    </cfRule>
  </conditionalFormatting>
  <conditionalFormatting sqref="G12:G17">
    <cfRule type="cellIs" dxfId="351" priority="5" operator="lessThan">
      <formula>0</formula>
    </cfRule>
    <cfRule type="cellIs" dxfId="350" priority="6" operator="greaterThan">
      <formula>0</formula>
    </cfRule>
    <cfRule type="cellIs" dxfId="349" priority="7" operator="lessThan">
      <formula>0</formula>
    </cfRule>
  </conditionalFormatting>
  <conditionalFormatting sqref="I12:I17">
    <cfRule type="cellIs" dxfId="348" priority="3" operator="lessThan">
      <formula>0</formula>
    </cfRule>
    <cfRule type="cellIs" dxfId="347" priority="4" operator="greaterThan">
      <formula>0</formula>
    </cfRule>
  </conditionalFormatting>
  <conditionalFormatting sqref="J12:J17">
    <cfRule type="containsText" dxfId="346" priority="1" operator="containsText" text="OK">
      <formula>NOT(ISERROR(SEARCH("OK",J12)))</formula>
    </cfRule>
    <cfRule type="containsText" dxfId="345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opLeftCell="A13" workbookViewId="0">
      <selection activeCell="L16" sqref="L16"/>
    </sheetView>
  </sheetViews>
  <sheetFormatPr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7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67.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16" t="s">
        <v>43</v>
      </c>
      <c r="C5" s="116"/>
      <c r="D5" s="116"/>
      <c r="E5" s="116"/>
      <c r="F5" s="116"/>
    </row>
    <row r="6" spans="1:12" x14ac:dyDescent="0.25">
      <c r="A6" s="3" t="s">
        <v>2</v>
      </c>
      <c r="B6" s="116" t="s">
        <v>44</v>
      </c>
      <c r="C6" s="116"/>
      <c r="D6" s="116"/>
      <c r="E6" s="116"/>
      <c r="F6" s="116"/>
    </row>
    <row r="7" spans="1:12" x14ac:dyDescent="0.25">
      <c r="A7" s="3" t="s">
        <v>3</v>
      </c>
      <c r="B7" s="117" t="s">
        <v>113</v>
      </c>
      <c r="C7" s="117"/>
      <c r="D7" s="117"/>
      <c r="E7" s="117"/>
      <c r="F7" s="117"/>
    </row>
    <row r="8" spans="1:12" x14ac:dyDescent="0.25">
      <c r="A8" s="3" t="s">
        <v>4</v>
      </c>
      <c r="B8" s="118" t="s">
        <v>112</v>
      </c>
      <c r="C8" s="117"/>
      <c r="D8" s="117"/>
      <c r="E8" s="117"/>
      <c r="F8" s="117"/>
    </row>
    <row r="10" spans="1:12" ht="23.25" x14ac:dyDescent="0.35">
      <c r="A10" s="110" t="s">
        <v>181</v>
      </c>
      <c r="B10" s="110"/>
      <c r="C10" s="110"/>
      <c r="D10" s="110"/>
      <c r="E10" s="110"/>
      <c r="F10" s="110"/>
      <c r="G10" s="110"/>
    </row>
    <row r="11" spans="1:12" x14ac:dyDescent="0.25">
      <c r="A11" s="4" t="s">
        <v>6</v>
      </c>
      <c r="B11" s="5" t="s">
        <v>7</v>
      </c>
      <c r="C11" s="6" t="s">
        <v>175</v>
      </c>
      <c r="D11" s="7" t="s">
        <v>179</v>
      </c>
      <c r="E11" s="8" t="s">
        <v>172</v>
      </c>
      <c r="F11" s="6" t="s">
        <v>176</v>
      </c>
      <c r="G11" s="7" t="s">
        <v>180</v>
      </c>
      <c r="H11" s="8" t="s">
        <v>173</v>
      </c>
      <c r="I11" s="4" t="s">
        <v>14</v>
      </c>
      <c r="J11" s="7"/>
    </row>
    <row r="12" spans="1:12" x14ac:dyDescent="0.25">
      <c r="A12" s="9" t="s">
        <v>203</v>
      </c>
      <c r="B12" s="10"/>
      <c r="C12" s="11"/>
      <c r="D12" s="11"/>
      <c r="E12" s="11">
        <f>J24</f>
        <v>0</v>
      </c>
      <c r="F12" s="11"/>
      <c r="G12" s="11"/>
      <c r="H12" s="11">
        <f>L24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J27</f>
        <v>0</v>
      </c>
      <c r="F13" s="15">
        <v>1500</v>
      </c>
      <c r="G13" s="15"/>
      <c r="H13" s="15">
        <f>L27</f>
        <v>-5111.3399999999992</v>
      </c>
      <c r="I13" s="10">
        <f t="shared" ref="I13:I17" si="0">(C13+F13)+(E13+H13)+D13+G13</f>
        <v>-3611.3399999999992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J32</f>
        <v>0</v>
      </c>
      <c r="F14" s="11"/>
      <c r="G14" s="11"/>
      <c r="H14" s="11">
        <f>L32</f>
        <v>-978.74</v>
      </c>
      <c r="I14" s="10">
        <f t="shared" si="0"/>
        <v>-978.74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J35</f>
        <v>0</v>
      </c>
      <c r="F15" s="15">
        <v>7000</v>
      </c>
      <c r="G15" s="15"/>
      <c r="H15" s="15">
        <f>L35</f>
        <v>-5652</v>
      </c>
      <c r="I15" s="10">
        <f t="shared" si="0"/>
        <v>1348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J38</f>
        <v>0</v>
      </c>
      <c r="F16" s="11">
        <v>500</v>
      </c>
      <c r="G16" s="11"/>
      <c r="H16" s="11">
        <f>L38</f>
        <v>-3257.56</v>
      </c>
      <c r="I16" s="10">
        <f t="shared" si="0"/>
        <v>-2757.56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J42</f>
        <v>0</v>
      </c>
      <c r="F17" s="15">
        <v>6000</v>
      </c>
      <c r="G17" s="15"/>
      <c r="H17" s="15">
        <f>L42</f>
        <v>0</v>
      </c>
      <c r="I17" s="10">
        <f t="shared" si="0"/>
        <v>6000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0</v>
      </c>
      <c r="E18" s="12">
        <f>SUM(E12:E17)</f>
        <v>0</v>
      </c>
      <c r="F18" s="12">
        <f>SUM(F12:F17)</f>
        <v>15000</v>
      </c>
      <c r="H18" s="12">
        <f>SUM(H12:H17)</f>
        <v>-14999.639999999998</v>
      </c>
      <c r="I18" s="19">
        <f>SUM(I12:I17)</f>
        <v>0.36000000000058208</v>
      </c>
      <c r="L18" s="12"/>
    </row>
    <row r="22" spans="1:12" ht="23.25" x14ac:dyDescent="0.35">
      <c r="A22" s="110" t="s">
        <v>26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x14ac:dyDescent="0.25">
      <c r="A23" s="20" t="s">
        <v>27</v>
      </c>
      <c r="B23" s="111" t="s">
        <v>28</v>
      </c>
      <c r="C23" s="111"/>
      <c r="D23" s="111"/>
      <c r="E23" s="111"/>
      <c r="F23" s="111"/>
      <c r="G23" s="20" t="s">
        <v>29</v>
      </c>
      <c r="H23" s="20" t="s">
        <v>30</v>
      </c>
      <c r="I23" s="21" t="s">
        <v>172</v>
      </c>
      <c r="J23" s="21" t="s">
        <v>177</v>
      </c>
      <c r="K23" s="21" t="s">
        <v>173</v>
      </c>
      <c r="L23" s="21" t="s">
        <v>178</v>
      </c>
    </row>
    <row r="24" spans="1:12" x14ac:dyDescent="0.25">
      <c r="A24" s="104" t="s">
        <v>17</v>
      </c>
      <c r="B24" s="97"/>
      <c r="C24" s="97"/>
      <c r="D24" s="97"/>
      <c r="E24" s="97"/>
      <c r="F24" s="97"/>
      <c r="G24" s="22"/>
      <c r="H24" s="23"/>
      <c r="I24" s="11"/>
      <c r="J24" s="98">
        <f>SUM(I24:I26)</f>
        <v>0</v>
      </c>
      <c r="K24" s="11"/>
      <c r="L24" s="98">
        <f>SUM(K24:K26)</f>
        <v>0</v>
      </c>
    </row>
    <row r="25" spans="1:12" x14ac:dyDescent="0.25">
      <c r="A25" s="105"/>
      <c r="B25" s="112"/>
      <c r="C25" s="113"/>
      <c r="D25" s="113"/>
      <c r="E25" s="113"/>
      <c r="F25" s="114"/>
      <c r="G25" s="22"/>
      <c r="H25" s="23"/>
      <c r="I25" s="11"/>
      <c r="J25" s="99"/>
      <c r="K25" s="11"/>
      <c r="L25" s="99"/>
    </row>
    <row r="26" spans="1:12" x14ac:dyDescent="0.25">
      <c r="A26" s="106"/>
      <c r="B26" s="97"/>
      <c r="C26" s="97"/>
      <c r="D26" s="97"/>
      <c r="E26" s="97"/>
      <c r="F26" s="97"/>
      <c r="G26" s="22"/>
      <c r="H26" s="23"/>
      <c r="I26" s="11"/>
      <c r="J26" s="100"/>
      <c r="K26" s="11"/>
      <c r="L26" s="100"/>
    </row>
    <row r="27" spans="1:12" x14ac:dyDescent="0.25">
      <c r="A27" s="87" t="s">
        <v>18</v>
      </c>
      <c r="B27" s="90" t="s">
        <v>281</v>
      </c>
      <c r="C27" s="90"/>
      <c r="D27" s="90"/>
      <c r="E27" s="90"/>
      <c r="F27" s="90"/>
      <c r="G27" s="24"/>
      <c r="H27" s="25"/>
      <c r="I27" s="15"/>
      <c r="J27" s="91">
        <f>SUM(I27:I31)</f>
        <v>0</v>
      </c>
      <c r="K27" s="15">
        <v>-753.9</v>
      </c>
      <c r="L27" s="91">
        <f>SUM(K27:K31)</f>
        <v>-5111.3399999999992</v>
      </c>
    </row>
    <row r="28" spans="1:12" x14ac:dyDescent="0.25">
      <c r="A28" s="88"/>
      <c r="B28" s="90" t="s">
        <v>328</v>
      </c>
      <c r="C28" s="90"/>
      <c r="D28" s="90"/>
      <c r="E28" s="90"/>
      <c r="F28" s="90"/>
      <c r="G28" s="24"/>
      <c r="H28" s="25"/>
      <c r="I28" s="15"/>
      <c r="J28" s="92"/>
      <c r="K28" s="15">
        <v>-4357.4399999999996</v>
      </c>
      <c r="L28" s="92"/>
    </row>
    <row r="29" spans="1:12" x14ac:dyDescent="0.25">
      <c r="A29" s="88"/>
      <c r="B29" s="90"/>
      <c r="C29" s="90"/>
      <c r="D29" s="90"/>
      <c r="E29" s="90"/>
      <c r="F29" s="90"/>
      <c r="G29" s="24"/>
      <c r="H29" s="25"/>
      <c r="I29" s="15"/>
      <c r="J29" s="92"/>
      <c r="K29" s="15"/>
      <c r="L29" s="92"/>
    </row>
    <row r="30" spans="1:12" x14ac:dyDescent="0.25">
      <c r="A30" s="88"/>
      <c r="B30" s="90"/>
      <c r="C30" s="90"/>
      <c r="D30" s="90"/>
      <c r="E30" s="90"/>
      <c r="F30" s="90"/>
      <c r="G30" s="24"/>
      <c r="H30" s="25"/>
      <c r="I30" s="15"/>
      <c r="J30" s="92"/>
      <c r="K30" s="15"/>
      <c r="L30" s="92"/>
    </row>
    <row r="31" spans="1:12" x14ac:dyDescent="0.25">
      <c r="A31" s="89"/>
      <c r="B31" s="90"/>
      <c r="C31" s="90"/>
      <c r="D31" s="90"/>
      <c r="E31" s="90"/>
      <c r="F31" s="90"/>
      <c r="G31" s="24"/>
      <c r="H31" s="25"/>
      <c r="I31" s="15"/>
      <c r="J31" s="93"/>
      <c r="K31" s="15"/>
      <c r="L31" s="93"/>
    </row>
    <row r="32" spans="1:12" x14ac:dyDescent="0.25">
      <c r="A32" s="104" t="s">
        <v>19</v>
      </c>
      <c r="B32" s="97" t="s">
        <v>206</v>
      </c>
      <c r="C32" s="97"/>
      <c r="D32" s="97"/>
      <c r="E32" s="97"/>
      <c r="F32" s="97"/>
      <c r="G32" s="22"/>
      <c r="H32" s="23"/>
      <c r="I32" s="11"/>
      <c r="J32" s="98">
        <f>SUM(I32:I34)</f>
        <v>0</v>
      </c>
      <c r="K32" s="11">
        <v>-978.74</v>
      </c>
      <c r="L32" s="98">
        <f>SUM(K32:K34)</f>
        <v>-978.74</v>
      </c>
    </row>
    <row r="33" spans="1:12" x14ac:dyDescent="0.25">
      <c r="A33" s="105"/>
      <c r="B33" s="97"/>
      <c r="C33" s="97"/>
      <c r="D33" s="97"/>
      <c r="E33" s="97"/>
      <c r="F33" s="97"/>
      <c r="G33" s="22"/>
      <c r="H33" s="23"/>
      <c r="I33" s="11"/>
      <c r="J33" s="99"/>
      <c r="K33" s="11"/>
      <c r="L33" s="99"/>
    </row>
    <row r="34" spans="1:12" x14ac:dyDescent="0.25">
      <c r="A34" s="106"/>
      <c r="B34" s="97"/>
      <c r="C34" s="97"/>
      <c r="D34" s="97"/>
      <c r="E34" s="97"/>
      <c r="F34" s="97"/>
      <c r="G34" s="22"/>
      <c r="H34" s="23"/>
      <c r="I34" s="11"/>
      <c r="J34" s="100"/>
      <c r="K34" s="11"/>
      <c r="L34" s="100"/>
    </row>
    <row r="35" spans="1:12" x14ac:dyDescent="0.25">
      <c r="A35" s="101" t="s">
        <v>20</v>
      </c>
      <c r="B35" s="90" t="s">
        <v>361</v>
      </c>
      <c r="C35" s="90"/>
      <c r="D35" s="90"/>
      <c r="E35" s="90"/>
      <c r="F35" s="90"/>
      <c r="G35" s="25"/>
      <c r="H35" s="25"/>
      <c r="I35" s="15"/>
      <c r="J35" s="91">
        <f>SUM(I35:I37)</f>
        <v>0</v>
      </c>
      <c r="K35" s="15">
        <v>-5652</v>
      </c>
      <c r="L35" s="91">
        <f>SUM(K35:K37)</f>
        <v>-5652</v>
      </c>
    </row>
    <row r="36" spans="1:12" x14ac:dyDescent="0.25">
      <c r="A36" s="102"/>
      <c r="B36" s="90"/>
      <c r="C36" s="90"/>
      <c r="D36" s="90"/>
      <c r="E36" s="90"/>
      <c r="F36" s="90"/>
      <c r="G36" s="25"/>
      <c r="H36" s="25"/>
      <c r="I36" s="15"/>
      <c r="J36" s="92"/>
      <c r="K36" s="15"/>
      <c r="L36" s="92"/>
    </row>
    <row r="37" spans="1:12" x14ac:dyDescent="0.25">
      <c r="A37" s="103"/>
      <c r="B37" s="90"/>
      <c r="C37" s="90"/>
      <c r="D37" s="90"/>
      <c r="E37" s="90"/>
      <c r="F37" s="90"/>
      <c r="G37" s="25"/>
      <c r="H37" s="25"/>
      <c r="I37" s="15"/>
      <c r="J37" s="92"/>
      <c r="K37" s="15"/>
      <c r="L37" s="92"/>
    </row>
    <row r="38" spans="1:12" x14ac:dyDescent="0.25">
      <c r="A38" s="94" t="s">
        <v>21</v>
      </c>
      <c r="B38" s="97" t="s">
        <v>211</v>
      </c>
      <c r="C38" s="97"/>
      <c r="D38" s="97"/>
      <c r="E38" s="97"/>
      <c r="F38" s="97"/>
      <c r="G38" s="23"/>
      <c r="H38" s="23"/>
      <c r="I38" s="11"/>
      <c r="J38" s="98">
        <f>SUM(I38:I41)</f>
        <v>0</v>
      </c>
      <c r="K38" s="11">
        <v>-3146.52</v>
      </c>
      <c r="L38" s="98">
        <f>SUM(K38:K41)</f>
        <v>-3257.56</v>
      </c>
    </row>
    <row r="39" spans="1:12" x14ac:dyDescent="0.25">
      <c r="A39" s="95"/>
      <c r="B39" s="97" t="s">
        <v>249</v>
      </c>
      <c r="C39" s="97"/>
      <c r="D39" s="97"/>
      <c r="E39" s="97"/>
      <c r="F39" s="97"/>
      <c r="G39" s="23"/>
      <c r="H39" s="23"/>
      <c r="I39" s="11"/>
      <c r="J39" s="99"/>
      <c r="K39" s="11">
        <v>-111.04</v>
      </c>
      <c r="L39" s="99"/>
    </row>
    <row r="40" spans="1:12" x14ac:dyDescent="0.25">
      <c r="A40" s="95"/>
      <c r="B40" s="129"/>
      <c r="C40" s="130"/>
      <c r="D40" s="130"/>
      <c r="E40" s="130"/>
      <c r="F40" s="131"/>
      <c r="G40" s="23"/>
      <c r="H40" s="23"/>
      <c r="I40" s="11"/>
      <c r="J40" s="99"/>
      <c r="K40" s="11"/>
      <c r="L40" s="99"/>
    </row>
    <row r="41" spans="1:12" x14ac:dyDescent="0.25">
      <c r="A41" s="96"/>
      <c r="B41" s="97"/>
      <c r="C41" s="97"/>
      <c r="D41" s="97"/>
      <c r="E41" s="97"/>
      <c r="F41" s="97"/>
      <c r="G41" s="23"/>
      <c r="H41" s="23"/>
      <c r="I41" s="11"/>
      <c r="J41" s="100"/>
      <c r="K41" s="11"/>
      <c r="L41" s="100"/>
    </row>
    <row r="42" spans="1:12" x14ac:dyDescent="0.25">
      <c r="A42" s="87" t="s">
        <v>22</v>
      </c>
      <c r="B42" s="90"/>
      <c r="C42" s="90"/>
      <c r="D42" s="90"/>
      <c r="E42" s="90"/>
      <c r="F42" s="90"/>
      <c r="G42" s="25"/>
      <c r="H42" s="25"/>
      <c r="I42" s="15"/>
      <c r="J42" s="91">
        <f t="shared" ref="J42:L42" si="1">SUM(I42:I44)</f>
        <v>0</v>
      </c>
      <c r="K42" s="15"/>
      <c r="L42" s="91">
        <f t="shared" si="1"/>
        <v>0</v>
      </c>
    </row>
    <row r="43" spans="1:12" x14ac:dyDescent="0.25">
      <c r="A43" s="88"/>
      <c r="B43" s="90"/>
      <c r="C43" s="90"/>
      <c r="D43" s="90"/>
      <c r="E43" s="90"/>
      <c r="F43" s="90"/>
      <c r="G43" s="25"/>
      <c r="H43" s="25"/>
      <c r="I43" s="15"/>
      <c r="J43" s="92"/>
      <c r="K43" s="15"/>
      <c r="L43" s="92"/>
    </row>
    <row r="44" spans="1:12" x14ac:dyDescent="0.25">
      <c r="A44" s="89"/>
      <c r="B44" s="90"/>
      <c r="C44" s="90"/>
      <c r="D44" s="90"/>
      <c r="E44" s="90"/>
      <c r="F44" s="90"/>
      <c r="G44" s="25"/>
      <c r="H44" s="25"/>
      <c r="I44" s="15"/>
      <c r="J44" s="93"/>
      <c r="K44" s="15"/>
      <c r="L44" s="93"/>
    </row>
  </sheetData>
  <mergeCells count="47">
    <mergeCell ref="A10:G10"/>
    <mergeCell ref="A1:L3"/>
    <mergeCell ref="B5:F5"/>
    <mergeCell ref="B6:F6"/>
    <mergeCell ref="B7:F7"/>
    <mergeCell ref="B8:F8"/>
    <mergeCell ref="A22:L22"/>
    <mergeCell ref="B23:F23"/>
    <mergeCell ref="A24:A26"/>
    <mergeCell ref="B24:F24"/>
    <mergeCell ref="J24:J26"/>
    <mergeCell ref="L24:L26"/>
    <mergeCell ref="B25:F25"/>
    <mergeCell ref="B26:F26"/>
    <mergeCell ref="A27:A31"/>
    <mergeCell ref="B27:F27"/>
    <mergeCell ref="J27:J31"/>
    <mergeCell ref="L27:L31"/>
    <mergeCell ref="B28:F28"/>
    <mergeCell ref="B31:F31"/>
    <mergeCell ref="B29:F29"/>
    <mergeCell ref="B30:F30"/>
    <mergeCell ref="A32:A34"/>
    <mergeCell ref="B32:F32"/>
    <mergeCell ref="J32:J34"/>
    <mergeCell ref="L32:L34"/>
    <mergeCell ref="B33:F33"/>
    <mergeCell ref="B34:F34"/>
    <mergeCell ref="A35:A37"/>
    <mergeCell ref="B35:F35"/>
    <mergeCell ref="J35:J37"/>
    <mergeCell ref="L35:L37"/>
    <mergeCell ref="B36:F36"/>
    <mergeCell ref="B37:F37"/>
    <mergeCell ref="A38:A41"/>
    <mergeCell ref="B38:F38"/>
    <mergeCell ref="J38:J41"/>
    <mergeCell ref="L38:L41"/>
    <mergeCell ref="B39:F39"/>
    <mergeCell ref="B41:F41"/>
    <mergeCell ref="B40:F40"/>
    <mergeCell ref="A42:A44"/>
    <mergeCell ref="B42:F42"/>
    <mergeCell ref="J42:J44"/>
    <mergeCell ref="L42:L44"/>
    <mergeCell ref="B43:F43"/>
    <mergeCell ref="B44:F44"/>
  </mergeCells>
  <conditionalFormatting sqref="C12:C17 E12:F17 H12:H17 I24:I44 K24:K44">
    <cfRule type="cellIs" dxfId="344" priority="11" operator="lessThan">
      <formula>0</formula>
    </cfRule>
    <cfRule type="cellIs" dxfId="343" priority="12" operator="greaterThan">
      <formula>0</formula>
    </cfRule>
    <cfRule type="cellIs" dxfId="342" priority="13" operator="lessThan">
      <formula>0</formula>
    </cfRule>
  </conditionalFormatting>
  <conditionalFormatting sqref="D12:D17">
    <cfRule type="cellIs" dxfId="341" priority="8" operator="lessThan">
      <formula>0</formula>
    </cfRule>
    <cfRule type="cellIs" dxfId="340" priority="9" operator="greaterThan">
      <formula>0</formula>
    </cfRule>
    <cfRule type="cellIs" dxfId="339" priority="10" operator="lessThan">
      <formula>0</formula>
    </cfRule>
  </conditionalFormatting>
  <conditionalFormatting sqref="G12:G17">
    <cfRule type="cellIs" dxfId="338" priority="5" operator="lessThan">
      <formula>0</formula>
    </cfRule>
    <cfRule type="cellIs" dxfId="337" priority="6" operator="greaterThan">
      <formula>0</formula>
    </cfRule>
    <cfRule type="cellIs" dxfId="336" priority="7" operator="lessThan">
      <formula>0</formula>
    </cfRule>
  </conditionalFormatting>
  <conditionalFormatting sqref="I12:I17">
    <cfRule type="cellIs" dxfId="335" priority="3" operator="lessThan">
      <formula>0</formula>
    </cfRule>
    <cfRule type="cellIs" dxfId="334" priority="4" operator="greaterThan">
      <formula>0</formula>
    </cfRule>
  </conditionalFormatting>
  <conditionalFormatting sqref="J12:J17">
    <cfRule type="containsText" dxfId="333" priority="1" operator="containsText" text="OK">
      <formula>NOT(ISERROR(SEARCH("OK",J12)))</formula>
    </cfRule>
    <cfRule type="containsText" dxfId="332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Intervalos nomeados</vt:lpstr>
      </vt:variant>
      <vt:variant>
        <vt:i4>1</vt:i4>
      </vt:variant>
    </vt:vector>
  </HeadingPairs>
  <TitlesOfParts>
    <vt:vector size="36" baseType="lpstr">
      <vt:lpstr>Prog. Ritmo e Mov.</vt:lpstr>
      <vt:lpstr>Lazer e Saúde</vt:lpstr>
      <vt:lpstr>ACOLHEDOR</vt:lpstr>
      <vt:lpstr>DESENVOLVER</vt:lpstr>
      <vt:lpstr>COVID 19</vt:lpstr>
      <vt:lpstr>NuReab</vt:lpstr>
      <vt:lpstr>IntegrAçao</vt:lpstr>
      <vt:lpstr>Escola de Postura</vt:lpstr>
      <vt:lpstr>BRINCANDO DE RESPIRAR</vt:lpstr>
      <vt:lpstr>NUSIM - REABLITAÇÃO NA SAÚDE IN</vt:lpstr>
      <vt:lpstr>Diabetter -</vt:lpstr>
      <vt:lpstr>NÚCLEO DE ENSINO - DARLAN</vt:lpstr>
      <vt:lpstr>Saúde sem Quedas</vt:lpstr>
      <vt:lpstr>NEPEGEM -</vt:lpstr>
      <vt:lpstr>RESTAURA</vt:lpstr>
      <vt:lpstr>PSICOLOGIA DO ESPORTE</vt:lpstr>
      <vt:lpstr>TRIAORTO</vt:lpstr>
      <vt:lpstr>GETI</vt:lpstr>
      <vt:lpstr>ATLETISMO PARA TODOS</vt:lpstr>
      <vt:lpstr>PROTETIZAÇÃO </vt:lpstr>
      <vt:lpstr>Atenção à Saúde Neurofuncional</vt:lpstr>
      <vt:lpstr>EstimulAção</vt:lpstr>
      <vt:lpstr>Núcleo de Cardiologia</vt:lpstr>
      <vt:lpstr>NÚCLEO DE Est. GINASTICA</vt:lpstr>
      <vt:lpstr>Fisio Desportiva</vt:lpstr>
      <vt:lpstr>Basquetebol</vt:lpstr>
      <vt:lpstr>Saúde do Trabalhador</vt:lpstr>
      <vt:lpstr>Prog Ativ. Motora Adap</vt:lpstr>
      <vt:lpstr>Rebailitar e integrar</vt:lpstr>
      <vt:lpstr>AVC</vt:lpstr>
      <vt:lpstr>Atividades Aquáticas</vt:lpstr>
      <vt:lpstr>INTERVENÇÃO MOTORA</vt:lpstr>
      <vt:lpstr>FOCO</vt:lpstr>
      <vt:lpstr>APRIMORAMENTO ESPORTIVO </vt:lpstr>
      <vt:lpstr>Saldos</vt:lpstr>
      <vt:lpstr>Saldos!Area_de_impressao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CORREA ESPINDOLA</dc:creator>
  <cp:lastModifiedBy>RICARDO DUARTE FARIAS</cp:lastModifiedBy>
  <cp:lastPrinted>2019-08-30T13:13:41Z</cp:lastPrinted>
  <dcterms:created xsi:type="dcterms:W3CDTF">2019-04-11T18:40:08Z</dcterms:created>
  <dcterms:modified xsi:type="dcterms:W3CDTF">2023-12-21T11:26:42Z</dcterms:modified>
</cp:coreProperties>
</file>