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EstaPasta_de_trabalho" defaultThemeVersion="124226"/>
  <mc:AlternateContent xmlns:mc="http://schemas.openxmlformats.org/markup-compatibility/2006">
    <mc:Choice Requires="x15">
      <x15ac:absPath xmlns:x15ac="http://schemas.microsoft.com/office/spreadsheetml/2010/11/ac" url="\\10.16.3.2\administracao\Setores\Gestão de Contrato\Controle de Saldos\"/>
    </mc:Choice>
  </mc:AlternateContent>
  <xr:revisionPtr revIDLastSave="0" documentId="13_ncr:1_{6DB70D22-AE0E-4D1A-9FE2-A05F79830239}" xr6:coauthVersionLast="47" xr6:coauthVersionMax="47" xr10:uidLastSave="{00000000-0000-0000-0000-000000000000}"/>
  <bookViews>
    <workbookView xWindow="-120" yWindow="-120" windowWidth="29040" windowHeight="15720" tabRatio="911" xr2:uid="{00000000-000D-0000-FFFF-FFFF00000000}"/>
  </bookViews>
  <sheets>
    <sheet name="CEART" sheetId="22" r:id="rId1"/>
  </sheets>
  <definedNames>
    <definedName name="CEO">#REF!</definedName>
    <definedName name="CEPLAN">#REF!</definedName>
    <definedName name="copia">#REF!</definedName>
    <definedName name="diasuteis">#REF!</definedName>
    <definedName name="Ferias">#REF!</definedName>
    <definedName name="RD">OFFSET(#REF!,(MATCH(SMALL(#REF!,ROW()-10),#REF!,0)-1),0)</definedName>
  </definedNames>
  <calcPr calcId="191029"/>
  <customWorkbookViews>
    <customWorkbookView name="PAULO EDISON DE LIMA - Modo de exibição pessoal" guid="{B9C3DAFA-017A-49F7-AED8-93B14E732368}" mergeInterval="0" personalView="1" maximized="1" xWindow="1912" yWindow="-8" windowWidth="1936" windowHeight="1056" tabRatio="857" activeSheetId="1"/>
    <customWorkbookView name="MARCELO DARCI DE SOUZA - Modo de exibição pessoal" guid="{29377F80-2479-4EEE-B758-5B51FB237957}" mergeInterval="0" personalView="1" maximized="1" xWindow="-8" yWindow="-8" windowWidth="1936" windowHeight="1056" tabRatio="857" activeSheetId="3"/>
    <customWorkbookView name="CAMILA DE ALMEIDA LUCA - Modo de exibição pessoal" guid="{4F310B60-E7C4-463C-82E5-32855552E117}" mergeInterval="0" personalView="1" maximized="1" xWindow="-1288" yWindow="-423" windowWidth="1296" windowHeight="1040" tabRatio="857" activeSheetId="12" showComments="commIndAndComment"/>
    <customWorkbookView name="RAFAEL XAVIER DOS SANTOS MURARO - Modo de exibição pessoal" guid="{621D8238-5429-498F-AC6E-560DC77BBC2F}" mergeInterval="0" personalView="1" maximized="1" xWindow="-8" yWindow="-8" windowWidth="1936" windowHeight="1056" tabRatio="85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0" i="22" l="1"/>
  <c r="K81" i="22"/>
  <c r="K74" i="22"/>
  <c r="K75" i="22"/>
  <c r="K76" i="22"/>
  <c r="K77" i="22"/>
  <c r="K78" i="22"/>
  <c r="K79" i="22"/>
  <c r="L79" i="22" s="1"/>
  <c r="M79" i="22" s="1"/>
  <c r="K68" i="22"/>
  <c r="K69" i="22"/>
  <c r="K70" i="22"/>
  <c r="K71" i="22"/>
  <c r="K72" i="22"/>
  <c r="K73" i="22"/>
  <c r="K62" i="22"/>
  <c r="K63" i="22"/>
  <c r="K64" i="22"/>
  <c r="K65" i="22"/>
  <c r="K66" i="22"/>
  <c r="K67" i="22"/>
  <c r="L67" i="22" s="1"/>
  <c r="M67" i="22" s="1"/>
  <c r="K56" i="22"/>
  <c r="K57" i="22"/>
  <c r="K58" i="22"/>
  <c r="K59" i="22"/>
  <c r="K60" i="22"/>
  <c r="K61" i="22"/>
  <c r="L61" i="22" s="1"/>
  <c r="M61" i="22" s="1"/>
  <c r="K50" i="22"/>
  <c r="K51" i="22"/>
  <c r="L51" i="22" s="1"/>
  <c r="M51" i="22" s="1"/>
  <c r="K52" i="22"/>
  <c r="K53" i="22"/>
  <c r="K54" i="22"/>
  <c r="K55" i="22"/>
  <c r="L55" i="22" s="1"/>
  <c r="M55" i="22" s="1"/>
  <c r="K49" i="22"/>
  <c r="K48" i="22"/>
  <c r="K47" i="22"/>
  <c r="L47" i="22" s="1"/>
  <c r="M47" i="22" s="1"/>
  <c r="K46" i="22"/>
  <c r="K45" i="22"/>
  <c r="K44" i="22"/>
  <c r="L44" i="22" s="1"/>
  <c r="M44" i="22" s="1"/>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K12" i="22"/>
  <c r="K11" i="22"/>
  <c r="K10" i="22"/>
  <c r="K9" i="22"/>
  <c r="K8" i="22"/>
  <c r="K7" i="22"/>
  <c r="K6" i="22"/>
  <c r="K5" i="22"/>
  <c r="K4" i="22"/>
  <c r="AA82" i="22"/>
  <c r="Z82" i="22"/>
  <c r="Y82" i="22"/>
  <c r="X82" i="22"/>
  <c r="W82" i="22"/>
  <c r="V82" i="22"/>
  <c r="U82" i="22"/>
  <c r="T82" i="22"/>
  <c r="S82" i="22"/>
  <c r="R82" i="22"/>
  <c r="Q82" i="22"/>
  <c r="P82" i="22"/>
  <c r="O82" i="22"/>
  <c r="N82" i="22"/>
  <c r="L81" i="22"/>
  <c r="M81" i="22" s="1"/>
  <c r="L80" i="22"/>
  <c r="M80" i="22" s="1"/>
  <c r="L78" i="22"/>
  <c r="M78" i="22" s="1"/>
  <c r="L77" i="22"/>
  <c r="M77" i="22" s="1"/>
  <c r="L76" i="22"/>
  <c r="M76" i="22" s="1"/>
  <c r="L75" i="22"/>
  <c r="M75" i="22" s="1"/>
  <c r="L74" i="22"/>
  <c r="M74" i="22" s="1"/>
  <c r="L73" i="22"/>
  <c r="M73" i="22" s="1"/>
  <c r="L72" i="22"/>
  <c r="M72" i="22" s="1"/>
  <c r="L71" i="22"/>
  <c r="M71" i="22" s="1"/>
  <c r="L70" i="22"/>
  <c r="M70" i="22" s="1"/>
  <c r="L69" i="22"/>
  <c r="M69" i="22" s="1"/>
  <c r="L68" i="22"/>
  <c r="M68" i="22" s="1"/>
  <c r="L66" i="22"/>
  <c r="M66" i="22" s="1"/>
  <c r="L65" i="22"/>
  <c r="M65" i="22" s="1"/>
  <c r="L64" i="22"/>
  <c r="M64" i="22" s="1"/>
  <c r="L63" i="22"/>
  <c r="M63" i="22" s="1"/>
  <c r="L62" i="22"/>
  <c r="M62" i="22" s="1"/>
  <c r="L60" i="22"/>
  <c r="M60" i="22" s="1"/>
  <c r="L59" i="22"/>
  <c r="M59" i="22" s="1"/>
  <c r="L58" i="22"/>
  <c r="M58" i="22" s="1"/>
  <c r="L57" i="22"/>
  <c r="M57" i="22" s="1"/>
  <c r="L56" i="22"/>
  <c r="M56" i="22" s="1"/>
  <c r="L54" i="22"/>
  <c r="M54" i="22" s="1"/>
  <c r="L53" i="22"/>
  <c r="M53" i="22" s="1"/>
  <c r="L52" i="22"/>
  <c r="M52" i="22" s="1"/>
  <c r="L50" i="22"/>
  <c r="M50" i="22" s="1"/>
  <c r="L49" i="22"/>
  <c r="M49" i="22" s="1"/>
  <c r="L48" i="22"/>
  <c r="M48" i="22" s="1"/>
  <c r="L46" i="22"/>
  <c r="M46" i="22" s="1"/>
  <c r="L45" i="22"/>
  <c r="M45" i="22" s="1"/>
  <c r="L43" i="22"/>
  <c r="M43" i="22" s="1"/>
  <c r="L42" i="22"/>
  <c r="M42" i="22" s="1"/>
  <c r="L41" i="22"/>
  <c r="M41" i="22" s="1"/>
  <c r="L40" i="22"/>
  <c r="M40" i="22" s="1"/>
  <c r="L39" i="22"/>
  <c r="M39" i="22" s="1"/>
  <c r="L38" i="22"/>
  <c r="M38" i="22" s="1"/>
  <c r="L37" i="22"/>
  <c r="M37" i="22" s="1"/>
  <c r="L36" i="22"/>
  <c r="M36" i="22" s="1"/>
  <c r="L35" i="22"/>
  <c r="M35" i="22" s="1"/>
  <c r="L34" i="22"/>
  <c r="M34" i="22" s="1"/>
  <c r="L33" i="22"/>
  <c r="M33" i="22" s="1"/>
  <c r="L32" i="22"/>
  <c r="M32" i="22" s="1"/>
  <c r="L31" i="22"/>
  <c r="M31" i="22" s="1"/>
  <c r="L30" i="22"/>
  <c r="M30" i="22" s="1"/>
  <c r="L29" i="22"/>
  <c r="M29" i="22" s="1"/>
  <c r="L28" i="22"/>
  <c r="M28" i="22" s="1"/>
  <c r="L27" i="22"/>
  <c r="M27" i="22" s="1"/>
  <c r="L26" i="22"/>
  <c r="M26" i="22" s="1"/>
  <c r="L25" i="22"/>
  <c r="M25" i="22" s="1"/>
  <c r="L24" i="22"/>
  <c r="M24" i="22" s="1"/>
  <c r="L23" i="22"/>
  <c r="M23" i="22" s="1"/>
  <c r="L22" i="22"/>
  <c r="M22" i="22" s="1"/>
  <c r="L21" i="22"/>
  <c r="M21" i="22" s="1"/>
  <c r="L20" i="22"/>
  <c r="M20" i="22" s="1"/>
  <c r="L19" i="22"/>
  <c r="M19" i="22" s="1"/>
  <c r="L18" i="22"/>
  <c r="M18" i="22" s="1"/>
  <c r="L17" i="22"/>
  <c r="M17" i="22" s="1"/>
  <c r="L16" i="22"/>
  <c r="M16" i="22" s="1"/>
  <c r="L15" i="22"/>
  <c r="M15" i="22" s="1"/>
  <c r="L14" i="22"/>
  <c r="M14" i="22" s="1"/>
  <c r="L13" i="22"/>
  <c r="M13" i="22" s="1"/>
  <c r="L12" i="22"/>
  <c r="M12" i="22" s="1"/>
  <c r="L11" i="22"/>
  <c r="M11" i="22" s="1"/>
  <c r="L10" i="22"/>
  <c r="M10" i="22" s="1"/>
  <c r="L9" i="22"/>
  <c r="M9" i="22" s="1"/>
  <c r="L8" i="22"/>
  <c r="M8" i="22" s="1"/>
  <c r="L6" i="22"/>
  <c r="M6" i="22" s="1"/>
  <c r="L5" i="22"/>
  <c r="M5" i="22" s="1"/>
  <c r="L4" i="22"/>
  <c r="M4" i="22" s="1"/>
  <c r="K82" i="22" l="1"/>
  <c r="L7" i="22"/>
  <c r="M7" i="22" s="1"/>
</calcChain>
</file>

<file path=xl/sharedStrings.xml><?xml version="1.0" encoding="utf-8"?>
<sst xmlns="http://schemas.openxmlformats.org/spreadsheetml/2006/main" count="557" uniqueCount="153">
  <si>
    <t>Saldo / Automático</t>
  </si>
  <si>
    <t>...../...../......</t>
  </si>
  <si>
    <t>ALERTA</t>
  </si>
  <si>
    <t>Lote</t>
  </si>
  <si>
    <t>Qtde Registrada</t>
  </si>
  <si>
    <t>Peça</t>
  </si>
  <si>
    <t>449052-34</t>
  </si>
  <si>
    <t xml:space="preserve">Instalação completa de equipamento de ar-condicionado tipo "split" até 24.000 BTU/h incluindo até 3 metros de distância entre evaporadora e condensadora – Composto de 01 (uma) unidade evaporadora e 01 (uma) unidade condensadora. </t>
  </si>
  <si>
    <t>Serviço</t>
  </si>
  <si>
    <t>339039-25</t>
  </si>
  <si>
    <t xml:space="preserve">Instalação completa de equipamento de ar-condicionado tipo "split" de 25.000 a 48.000 BTU/h incluindo até 3 metros de distância entre evaporadora e condensadora – Composto de 01 (uma) unidade evaporadora e 01 (uma) unidade condensadora. </t>
  </si>
  <si>
    <t xml:space="preserve">Instalação completa de equipamento de ar-condicionado tipo "split" acima de 48.000 BTU/h incluindo até 3 metros de distância entre evaporadora e condensadora – Composto de 01 (uma) unidade evaporadora e 01 (uma) unidade condensadora. </t>
  </si>
  <si>
    <t xml:space="preserve">Metro adicional de linha para instalação de split até 24.000 BTU/h. </t>
  </si>
  <si>
    <t xml:space="preserve">Metro adicional de linha para instalação de split acima de 48.000 BTU/h. </t>
  </si>
  <si>
    <t xml:space="preserve">Cortina de Ar. Dimensões aproximadas: (L X A XP): 150 x 23 x 22cm , podendo ter pequena variação de tamanho, dependendo da marca do produto. Monofásico, 220 Volts. Potência (c/v) mínimo de 1/5. Nível máximo de ruído (db): menor que 60db. Modos de operação: ventila. Velocidades (m/s) mínimo de 11. Vazão de ar: mínimo de 1300 m3/h. Temperatura somente ventilação. Recursos função automática. Saída de ar frontal e vertical. Entrada superior de ar. Direcionadores de ar vertical. Recirculação de ar (m3/m) maior que 25. Prazo de garantia de 01 ano. Item incluso: controle remoto. Cor branco. </t>
  </si>
  <si>
    <t>Grupo-Classe</t>
  </si>
  <si>
    <t>Código NUC</t>
  </si>
  <si>
    <t>39-02</t>
  </si>
  <si>
    <t>00416-2-132</t>
  </si>
  <si>
    <t>00416-2-147</t>
  </si>
  <si>
    <t>39-06</t>
  </si>
  <si>
    <t>39-05</t>
  </si>
  <si>
    <t>02633-6-003</t>
  </si>
  <si>
    <t>339030.25</t>
  </si>
  <si>
    <t>Instalação de Cortina de Ar.</t>
  </si>
  <si>
    <t>04-03</t>
  </si>
  <si>
    <t>05015-5-004</t>
  </si>
  <si>
    <t xml:space="preserve">Instalação de bomba dreno para remoção de condensador, para sistemas de ar condicionado tipo split ou janela. </t>
  </si>
  <si>
    <t>00416-2-153</t>
  </si>
  <si>
    <t>DENTECK AR CONDICIONADO LTDA</t>
  </si>
  <si>
    <t>D. R. DE CASTROS CLIMATIZAÇÃO</t>
  </si>
  <si>
    <t>Metro</t>
  </si>
  <si>
    <t>CENTRO PARTICIPANTE: CEART</t>
  </si>
  <si>
    <r>
      <rPr>
        <b/>
        <sz val="11"/>
        <rFont val="Calibri"/>
        <family val="2"/>
        <scheme val="minor"/>
      </rPr>
      <t xml:space="preserve">OBJETO: </t>
    </r>
    <r>
      <rPr>
        <sz val="11"/>
        <rFont val="Calibri"/>
        <family val="2"/>
        <scheme val="minor"/>
      </rPr>
      <t xml:space="preserve">AQUISIÇÃO  DE  APARELHOS  DE  AR-CONDICIONADO,  EXAUSTORES,  BOMBAS  DE  DRENO, CORTINAS  DE  AR,  VENTILADORES,  CONTROLES  REMOTOS  DE  APARELHOS  DE  AR-CONDICIONADO  E CONTRATAÇÃO   DE   SERVIÇOS   DE   INSTALAÇÃO   E   DESINSTALAÇÃO   DE EQUIPAMENTOS,   COM FORNECIMENTO DE MATERIAIS PARA A UDESC </t>
    </r>
  </si>
  <si>
    <r>
      <t xml:space="preserve">VIGÊNCIA DA ATA: 16/05/2024 a </t>
    </r>
    <r>
      <rPr>
        <b/>
        <sz val="11"/>
        <rFont val="Calibri"/>
        <family val="2"/>
        <scheme val="minor"/>
      </rPr>
      <t>16/05/2025</t>
    </r>
  </si>
  <si>
    <t>Preço UNITÁRIO</t>
  </si>
  <si>
    <t xml:space="preserve">AF/OS nº xxx/2024 (Quantidade)                                                                                                                       </t>
  </si>
  <si>
    <r>
      <rPr>
        <b/>
        <sz val="11"/>
        <rFont val="Calibri"/>
        <family val="2"/>
        <scheme val="minor"/>
      </rPr>
      <t>PE 0612/2024 SRP</t>
    </r>
    <r>
      <rPr>
        <sz val="11"/>
        <rFont val="Calibri"/>
        <family val="2"/>
        <scheme val="minor"/>
      </rPr>
      <t xml:space="preserve"> - (SGPE DE ORIGEM: 42405/2023)</t>
    </r>
  </si>
  <si>
    <t>OBS:</t>
  </si>
  <si>
    <t>Prazo de entrega: 30 dias corridos</t>
  </si>
  <si>
    <t>Prazo de pagamento: 30 dias</t>
  </si>
  <si>
    <t>Item</t>
  </si>
  <si>
    <t>Empresa</t>
  </si>
  <si>
    <t>Descrição</t>
  </si>
  <si>
    <t>Marca/Modelo</t>
  </si>
  <si>
    <t>Unidade</t>
  </si>
  <si>
    <t>Detalhamento</t>
  </si>
  <si>
    <r>
      <t>OBS:</t>
    </r>
    <r>
      <rPr>
        <sz val="10"/>
        <rFont val="Calibri"/>
        <family val="2"/>
        <scheme val="minor"/>
      </rPr>
      <t xml:space="preserve"> </t>
    </r>
    <r>
      <rPr>
        <b/>
        <u/>
        <sz val="10"/>
        <rFont val="Calibri"/>
        <family val="2"/>
        <scheme val="minor"/>
      </rPr>
      <t>VALOR MÍNIMO</t>
    </r>
    <r>
      <rPr>
        <sz val="10"/>
        <rFont val="Calibri"/>
        <family val="2"/>
        <scheme val="minor"/>
      </rPr>
      <t xml:space="preserve"> DA AF/OS:</t>
    </r>
    <r>
      <rPr>
        <b/>
        <sz val="10"/>
        <rFont val="Calibri"/>
        <family val="2"/>
        <scheme val="minor"/>
      </rPr>
      <t xml:space="preserve"> </t>
    </r>
    <r>
      <rPr>
        <b/>
        <u/>
        <sz val="10"/>
        <rFont val="Calibri"/>
        <family val="2"/>
        <scheme val="minor"/>
      </rPr>
      <t>R$ 300,00</t>
    </r>
  </si>
  <si>
    <t>ELETRO CENTRO COMÉRCIO DE PEÇAS E ELETROELETRONICOS LTDA</t>
  </si>
  <si>
    <t>Aparelho de ar condicionado tipo Split High Wall (para parede), ciclo somente frio, 220 V, capacidade frigorífica nominal de 9.000 btu’s, com controle remoto individual sem fio em português, filtro de ar lavável (de acordo com ABNT NBR 16401/2008), 60Hz, com ruído máximo de 60dB, tecnologia inverter, com gás refrigerante ecológico R410A, R-32 ou outro ecologicamente superior não nocivo para a camada de ozonio,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</si>
  <si>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AGRATTO/LCS9F</t>
  </si>
  <si>
    <t>00416-2-057</t>
  </si>
  <si>
    <t>VENTISOL DA AMAZONIA INDUSTRIA DE APARELHOS ELETRICOS LTDA</t>
  </si>
  <si>
    <t>Aparelho de ar condicionado tipo Split High Wall (para parede), ciclo quente e frio, 220 V, capacidade frigorífica nominal de 9.000 btu’s, com controle remoto individual sem fio em português, filtro de ar lavável (de acordo com ABNT NBR 16401/2008), capacidade de desumidificar o ambiente,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</si>
  <si>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 /SPLIT INVERTER LIV TOP LCST9QF-02I</t>
  </si>
  <si>
    <t>Aparelho de ar condicionado tipo Split High Wall (para parede), ciclo somente frio, 220 V, capacidade frigorífica nominal de 12.000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</si>
  <si>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AGRATTO/LCS12F</t>
  </si>
  <si>
    <t>00416-2-084</t>
  </si>
  <si>
    <t>Aparelho de ar condicionado tipo Split High Wall (para parede), ciclo quente e frio, 220 V, capacidade frigorífica nominal de 12.000 btu’s, com controle remoto individual sem fio em português, filtro de ar lavável (de acordo com ABNT NBR 16401/2008), capacidade de desumidificar o ambiente,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</si>
  <si>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 /SPLIT INVERTER LIV TOP LCST12QF-02I</t>
  </si>
  <si>
    <t>00416-2-120</t>
  </si>
  <si>
    <t>Aparelho de ar condicionado tipo Split High Wall (para parede), ciclo somente frio, 220 V, capacidade frigorífica nominal de 18.000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</si>
  <si>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AGRATTO/LCS18F</t>
  </si>
  <si>
    <t>00416-2-020 por 00416-2-132</t>
  </si>
  <si>
    <t>Aparelho de ar condicionado tipo Split High Wall (para parede), ciclo quente e frio, 220 V, capacidade frigorífica nominal de 18.000 btu’s, com controle remoto individual sem fio em português, filtro de ar lavável (de acordo com ABNT NBR 16401/2008), capacidade de desumidificar o ambiente,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</si>
  <si>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TCL/TAC-18CHSA2-INV/O | TAC-18CHSA2-INV/I</t>
  </si>
  <si>
    <t>Aparelho de ar condicionado tipo Split Cassete, ciclo somente frio, 220 V, capacidade frigorífica nominal de 17.000 a 18.000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</si>
  <si>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CARRIER/40KVQA18C/38TVQA18515MC</t>
  </si>
  <si>
    <t>Aparelho de ar condicionado tipo Split Cassete, ciclo quente e frio, 220 V, capacidade frigorífica nominal de 17.000 a 18.000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</si>
  <si>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MICROTECNICA INFORMATICA LTDA</t>
  </si>
  <si>
    <t>Aparelho de ar condicionado tipo Split Piso Teto, ciclo somente frio, 220 V, capacidade frigorífica nominal de 23.000 a 24.000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</si>
  <si>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Midea Carrier/42ZQVD30C5/38CCVD30515MC</t>
  </si>
  <si>
    <t>Aparelho de ar condicionado tipo Split Piso Teto, ciclo quente e frio, 220 V, capacidade frigorífica nominal de 23.000 a 24.000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</si>
  <si>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ELGIN/PVQ24000</t>
  </si>
  <si>
    <t>Aparelho de ar condicionado tipo Split High Wall (para parede), ciclo frio, 220 V, capacidade frigorífica nominal de 24.000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</si>
  <si>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TCL/TAC-24CSA2-INV</t>
  </si>
  <si>
    <t>Aparelho de ar condicionado tipo Split High Wall (para parede), ciclo quente e frio, 220 V, capacidade frigorífica nominal de 24.000 btu’s, com controle remoto individual sem fio em português, filtro de ar lavável (de acordo com ABNT NBR 16401/2008), capacidade de desumidificar o ambiente,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</si>
  <si>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TCL/TAC-24CHSA2-INV</t>
  </si>
  <si>
    <t>BONAR REFRIGERACAO LTDA</t>
  </si>
  <si>
    <t>Aparelho de ar condicionado tipo Split Cassete, ciclo somente frio, 220 V, capacidade frigorífica nominal de 23.000 a 24.000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</si>
  <si>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PHILCO/PAC24000ICQFM9</t>
  </si>
  <si>
    <t>Aparelho de ar condicionado tipo Split Cassete, ciclo quente e frio, 220 V, capacidade frigorífica nominal de 23.000 a 24.000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</si>
  <si>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Aparelho de ar condicionado tipo Split Piso Teto, ciclo somente frio, 220 V, capacidade frigorífica nominal de 27.000 a 30.000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</si>
  <si>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ELGIN/PVQ30000</t>
  </si>
  <si>
    <t>Aparelho de ar condicionado tipo Split High Wall (para parede), ciclo quente e frio, 220 V, capacidade frigorífica nominal de 27.000 a 30.000 btu’s, com controle remoto individual sem fio em português, filtro de ar lavável (de acordo com ABNT NBR 16401/2008), capacidade de desumidificar o ambiente,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</si>
  <si>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TCL/TAC-32CHSA2-INV</t>
  </si>
  <si>
    <t>00416-2-142</t>
  </si>
  <si>
    <t>Aparelho de ar condicionado tipo Split Piso Teto, ciclo somente frio, 220 V, capacidade frigorífica nominal de 32.000 a 36.000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</si>
  <si>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PHILCO/PAC36000IPFM5</t>
  </si>
  <si>
    <t>00416-2-044</t>
  </si>
  <si>
    <t xml:space="preserve"> MICROTECNICA INFORMATICA LTDA</t>
  </si>
  <si>
    <t>Aparelho de ar condicionado tipo Split Piso Teto, ciclo quente e frio, 220 V, capacidade frigorífica nominal de 32.000 a 36.000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</si>
  <si>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Midea Carrier/42ZQVD36C5/38CQVD36515MC</t>
  </si>
  <si>
    <t>00416-2-011</t>
  </si>
  <si>
    <t>Aparelho de ar condicionado tipo Split cassete, ciclo somente frio, 220 V, capacidade frigorífica nominal de 32.000 a 36.000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</si>
  <si>
    <t>PHILCO/PAC36000ICFM5</t>
  </si>
  <si>
    <t>Aparelho de ar condicionado tipo Split Piso Teto, ciclo somente frio, 380 V trifásico, com pressotato de alta e baixa e rele contra inversão de fase, capacidade frigorífica nominal de 45.000 a 48.000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"B", podendo ser confirmado no sitio http://www.inmetro.gov.br/registrosobjetos/Default.aspx?pag=1.</t>
  </si>
  <si>
    <t>ELGIN/PVF48000</t>
  </si>
  <si>
    <t>00416-2-026</t>
  </si>
  <si>
    <t>Aparelho de ar condicionado tipo Split Piso Teto, ciclo somente frio, 380 V trifásico, com pressotato de alta e baixa e rele contra inversão de fase, capacidade frigorífica nominal de  52.000 a 60.000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</si>
  <si>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ELGIN/PVF60000</t>
  </si>
  <si>
    <t>00416-2-074</t>
  </si>
  <si>
    <t>Aparelho de ar condicionado tipo Split Piso Teto, ciclo quente e frio, 380 V trifásico, com pressotato de alta e baixa e rele contra inversão de fase, capacidade frigorífica nominal de 52.000 a 60.000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</si>
  <si>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CARRIER/38CQVD60515MC // 42ZQVD60C5</t>
  </si>
  <si>
    <t>00416-2-122</t>
  </si>
  <si>
    <t>SUPERAR EIRELI - EPP</t>
  </si>
  <si>
    <t>Aparelho de ar condicionado tipo Split Cassete, ciclo somente frio,  380 V trifásico, capacidade frigorífica nominal de 52.000 a 60.000 btu’s ,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</si>
  <si>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PHILCO/PAC 60000ICFM5</t>
  </si>
  <si>
    <t>Aparelho de ar condicionado tipo Split Cassete, ciclo quente e frio,  380 V trifásico, capacidade frigorífica nominal de 52.000 a 60.000 btu’s, com controle remoto individual sem fio em português, filtro de ar lavável (de acordo com ABNT NBR 16401/2008), 60Hz, com ruído máximo de 60dB, tecnologia inverter, com gás refrigerante ecológico R410A, R-32 ou outro ecologicamente superior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</si>
  <si>
    <t>CARRIER/38CQVD60515MC // 40KVQD60C5 // 40KWFLB</t>
  </si>
  <si>
    <t>12357-9-009</t>
  </si>
  <si>
    <t xml:space="preserve"> LINDNER ENGENHARIA DE CLIMATIZACAO LTDA</t>
  </si>
  <si>
    <t>Bomba de dreno com vazão de 35l/h, univolt, 220v, elevação de aspiração: 2m, altura da descarga :15m, ruído máximo: 35dB, para equipamentos com produção mínima de umidade de 157.000 btus/h, temperatura da água até 40ºc, com proteção térmica com sistema de boia elétrica e contato normalmente fechado de 3.0A.  Prazo de garantia de 01 ano</t>
  </si>
  <si>
    <t>ORING/ORING</t>
  </si>
  <si>
    <t>KOMECO/KCAF 15C</t>
  </si>
  <si>
    <t>07636-8-001</t>
  </si>
  <si>
    <t xml:space="preserve"> SUPERA COM E IMPORTAÇÃO LTDA</t>
  </si>
  <si>
    <t>Controle universal para ar condicionado. Precisa atender no mínimo as seguintes marcas: Komeco, Midea, Elgin, Carrier e Electrolux.</t>
  </si>
  <si>
    <t>EOS/KIT000687</t>
  </si>
  <si>
    <t>BT COMERCIO INTELIGENTE LTDA</t>
  </si>
  <si>
    <t>Desumidificador. Alimentação (V): 220V, Volume do ambiente (m³): até no mínimo 70m³, Potência aproximada do Desumidificador: 137W (110v) / 159W (220v), Peso bruto aproximado: 10,50Kg Desumidificação (Litros/dia): mínimo de 8L/D 30º 80% U.R, Capacidade do reservatório de água: mínimo de 1,8 Litros, Possui conector de dreno (mangueira), Composição: Plástico ABS, Cor: Branco, Corrente aproximada: 1,47A (110v) / 0,72A (220v), Tipo de motor: Compressor hermético rotativo, Capacidade do Compressor: 1/6HP - 1160 Btu's, Gás refrigerante do compressor: R134A, Defrost: Sim, Umidostato: Sim, Ruído: máximo de 53 db, Vazão de ar/hora: mínimo de 100 m³/h, Filtro: PVC, Garantia: 1 ano, Certificado: INMETRO – Modelo referencia: Desidrat Plus 70</t>
  </si>
  <si>
    <t>General Heater/Desumidificador / GHD-1200-2-220v</t>
  </si>
  <si>
    <t>39-04</t>
  </si>
  <si>
    <t>03792-3-011</t>
  </si>
  <si>
    <t>MAXIMARCAS COMERCIO E SERVICOS LTDA</t>
  </si>
  <si>
    <t>Desumidificador. Alimentação (V):  220V, Volume do ambiente (m³): até no mínimo 300m³, Potência Aproximada do Desumidificador:  330W (110v) / 255W (220v), Peso bruto aproximado: 13,40Kg, Desumidificação (Litros/dia): mínimo de 16L/D 30º 80%UR,  Capacidade mínima do reservatório de água: 6,5 Litros, Possui conector de dreno (mangueira não acompanha), Composição: Plástico ABS Cor: Branco, Corrente aproximada: 2,95A (110v)  / 1,15A (220v) Tipo de motor: Compressor hermético rotativo, Capacidade do Compressor: 1/3 HP; Gás Refrigerante Compressor: R134A, Defrost: Sim, Umidostato: Sim, Ruído: máximo de 48db, Vazão de ar/hora: mínimo de 165 m³/h, Filtro: PVC, Rodízio: Bidirecional, Garantia: 1 Ano, Certificado: INMETRO, Acessórios inclusos: Manual de instrução e Dreno. – Modelo referencia: Desidrat Plus 300</t>
  </si>
  <si>
    <t>DESIDRAT/PLUS300</t>
  </si>
  <si>
    <t>YNOV DISTRIBUICAO DE PRODUTOS LTDA ME</t>
  </si>
  <si>
    <t>Desumidificador compacto elétrico, automático, controlador da umidade ambiente, com capacidade para retirar até 30 litros de água por dia (24h) do ar, próprio para ambiente de até 1500 m3. Possui umidostato para regulagem da umidade do ambiente, defrost e filtro de ar incorporados. Características técnicas (V) 220V; Capacidade (m3): 1000m3; Capacidade do compressor: 1/2Hp; Potência desumidificador (W): 610W/720W; Corrente (A) 7,8/3,2a; Desumidificação (L/dia) 18L/dia 27ºC 60% RH - 30L/dia 30ºC 80%RH; Dimensões (mm) 350x455x603mm; Elemento Resfriamento: compressor, gás refrigerante compressor: R13A; Peso (kg):25Kg; Pressão Máx. Descarga: 3,5 Mpa; Pressão Máx. Sucção: 1,0 Mpa; Reservatório Desumidificador (L): 6L. Temperatura mínima c/ Defrost: Automático; Temperatura mínima s/ Defrost: Automático. Temperatura de trabalho (ºC): 5 ºC a 32ºC; Filtro: PVC, Ruído (db): 49db; Volume de Ar Hora: 110m3/H.</t>
  </si>
  <si>
    <t>Desidrat/Plus 1500</t>
  </si>
  <si>
    <t>SUPERA COM E IMPORTAÇÃO LTDA</t>
  </si>
  <si>
    <t>Exaustor in line; silent (silencioso); vazão máxima aprox.160 m³/h; pressão máxima aprox. 22mmca; frequência 50/60Hz; potência total absorvida aprox. 33W; tensão 220V; Garantia de 1 ano - Referência: MAXX S 100  SICFLUX</t>
  </si>
  <si>
    <t>SICFLUX/MAXX S 100</t>
  </si>
  <si>
    <t>00414-6-027</t>
  </si>
  <si>
    <t>Exaustor in line; silent (silencioso); vazão máxima aprox.480 m³/h; pressão máxima aprox. 19mmca; frequência 50/60Hz; potência total absorvida aprox. 36W; tensão 220V; Garantia de 1 ano - Referência: MAXX S 150 - ref. SICFLUX</t>
  </si>
  <si>
    <t>SICFLUX/MAXX S 150</t>
  </si>
  <si>
    <t>LINDNER ENGENHARIA DE CLIMATIZACAO LTDA</t>
  </si>
  <si>
    <t>Ventilador  in line; silent (silencioso); vazão máxima aprox.160 m³/h; pressão máxima aprox. 22mmca; frequência 50/60Hz; potência total absorvida aprox. 33W; tensão 220V; Garantia de 1 ano; com caixa de filtragem G4-M5 - Referência: MAXX S PRO 100 - ref. SICFLUX</t>
  </si>
  <si>
    <t>SICFLUX/MAXX S PRO 100</t>
  </si>
  <si>
    <t>Ventilador  in line; silent (silencioso); vazão máxima aprox.900 m³/h; pressão máxima aprox. 28mmca; frequência 50/60Hz; potência total absorvida aprox. 38W; tensão 220V; Garantia de 1 ano; com caixa de filtragem G4-M5 - Referência: MAXX S PRO 200 - ref. SICFLUX</t>
  </si>
  <si>
    <t>SICFLUX/MAXX S PRO 200</t>
  </si>
  <si>
    <t>35 - CAMPUS I (Reitoria, Museu, CEAD, CEART, ESAG, FAED) CEFID - FLORIANÓPOLIS, CESFI - BALNEÁRIO, CERES - LAGUNA e  CEAVI - IBIRAMA</t>
  </si>
  <si>
    <t xml:space="preserve">Metro adicional de linha para instalação de split de 25.000 a 48.000 BTU/h. </t>
  </si>
  <si>
    <t xml:space="preserve">Desinstalação de equipamento de ar-condicionado. </t>
  </si>
  <si>
    <t>Instalação completa de equipamento de ar-condicionado tipo "split" até 24.000 BTU/h, incluindo até 3 metros de distância entre evaporadora e condensadora – Composto de 01 (uma) unidade evaporadora e 01 (uma) unidade condensadora, com fornecimento e utilização de andaime até 12 metros (3º andar), em acordo com as normas de segurança vigentes.</t>
  </si>
  <si>
    <t>50155-0-006</t>
  </si>
  <si>
    <t>Instalação completa de equipamento de ar-condicionado tipo "split" acima de 48.000 BTU/h incluindo até 3 metros de distância entre evaporadora e condensadora – Composto de 01 (uma) unidade evaporadora e 01 (uma) unidade condensadora, com fornecimento e utilização de andaime e guindaste para até 20 metros, em acordo com as normas de segurança vigentes.</t>
  </si>
  <si>
    <t>36- CAV - Lages</t>
  </si>
  <si>
    <t>Instalação completa de equipamento de ar-condicionado tipo "split" até 24.000 BTU/h, incluindo até 3 metros de distância entre evaporadora e condensadora – Composto de 01 (uma) unidade evaporadora e 01 (uma) unidade condensadora, com fornecimento e utilização de andaime até 12 metros, em acordo com as normas de segurança vigentes.</t>
  </si>
  <si>
    <t>37 - CCT e CEPLAN - Norte Catarinense</t>
  </si>
  <si>
    <t xml:space="preserve">38 - CEO - CHAPECÓ </t>
  </si>
  <si>
    <t>Instalação completa de equipamento exaustor ou ventilador in-line</t>
  </si>
  <si>
    <t>39 - CESMO - CAÇADOR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</si>
</sst>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9" formatCode="&quot;R$&quot;\ #,##0.00"/>
  </numFmts>
  <fonts count="12" x14ac:knownFonts="1">
    <font>
      <sz val="10"/>
      <name val="Arial"/>
    </font>
    <font>
      <sz val="10"/>
      <name val="Arial"/>
      <family val="2"/>
    </font>
    <font>
      <b/>
      <sz val="18"/>
      <color indexed="56"/>
      <name val="Cambria"/>
      <family val="2"/>
    </font>
    <font>
      <sz val="11"/>
      <name val="Calibri"/>
      <family val="2"/>
      <scheme val="minor"/>
    </font>
    <font>
      <sz val="10"/>
      <name val="Arial"/>
      <family val="2"/>
    </font>
    <font>
      <sz val="10"/>
      <name val="Arial"/>
      <family val="2"/>
    </font>
    <font>
      <sz val="10"/>
      <name val="Arial"/>
      <family val="2"/>
    </font>
    <font>
      <b/>
      <sz val="11"/>
      <name val="Calibri"/>
      <family val="2"/>
      <scheme val="minor"/>
    </font>
    <font>
      <sz val="10"/>
      <name val="Arial"/>
      <family val="2"/>
    </font>
    <font>
      <b/>
      <sz val="10"/>
      <name val="Calibri"/>
      <family val="2"/>
      <scheme val="minor"/>
    </font>
    <font>
      <b/>
      <u/>
      <sz val="10"/>
      <name val="Calibri"/>
      <family val="2"/>
      <scheme val="minor"/>
    </font>
    <font>
      <sz val="10"/>
      <name val="Calibri"/>
      <family val="2"/>
      <scheme val="minor"/>
    </font>
  </fonts>
  <fills count="9">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5050"/>
        <bgColor indexed="64"/>
      </patternFill>
    </fill>
    <fill>
      <patternFill patternType="solid">
        <fgColor rgb="FF66FF99"/>
        <bgColor indexed="64"/>
      </patternFill>
    </fill>
    <fill>
      <patternFill patternType="solid">
        <fgColor rgb="FFFFFF99"/>
        <bgColor indexed="26"/>
      </patternFill>
    </fill>
    <fill>
      <patternFill patternType="solid">
        <fgColor rgb="FFFFCD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6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0" fontId="1" fillId="0" borderId="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8"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3"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65">
    <xf numFmtId="0" fontId="0" fillId="0" borderId="0" xfId="0"/>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Alignment="1">
      <alignment vertical="center" wrapText="1"/>
    </xf>
    <xf numFmtId="0" fontId="3" fillId="0" borderId="0" xfId="1" applyFont="1" applyAlignment="1" applyProtection="1">
      <alignment wrapText="1"/>
      <protection locked="0"/>
    </xf>
    <xf numFmtId="3" fontId="3" fillId="0" borderId="0" xfId="1" applyNumberFormat="1" applyFont="1" applyAlignment="1" applyProtection="1">
      <alignment wrapText="1"/>
      <protection locked="0"/>
    </xf>
    <xf numFmtId="0" fontId="3" fillId="2" borderId="1" xfId="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65" fontId="3" fillId="2" borderId="1" xfId="3" applyFont="1" applyFill="1" applyBorder="1" applyAlignment="1" applyProtection="1">
      <alignment horizontal="center" vertical="center" wrapText="1"/>
    </xf>
    <xf numFmtId="0" fontId="3" fillId="2" borderId="1" xfId="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14" fontId="3" fillId="2" borderId="1" xfId="1" applyNumberFormat="1" applyFont="1" applyFill="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3" fontId="3" fillId="5" borderId="1" xfId="1" applyNumberFormat="1" applyFont="1" applyFill="1" applyBorder="1" applyAlignment="1" applyProtection="1">
      <alignment horizontal="center" vertical="center" wrapText="1"/>
      <protection locked="0"/>
    </xf>
    <xf numFmtId="166" fontId="3" fillId="6" borderId="1" xfId="0" applyNumberFormat="1" applyFont="1" applyFill="1" applyBorder="1" applyAlignment="1">
      <alignment horizontal="center" vertical="center" wrapText="1"/>
    </xf>
    <xf numFmtId="0" fontId="3" fillId="7" borderId="1" xfId="13" applyNumberFormat="1" applyFont="1" applyFill="1" applyBorder="1" applyAlignment="1" applyProtection="1">
      <alignment horizontal="center" vertical="center" wrapText="1"/>
      <protection locked="0"/>
    </xf>
    <xf numFmtId="169" fontId="7" fillId="0" borderId="1" xfId="1" applyNumberFormat="1" applyFont="1" applyBorder="1" applyAlignment="1" applyProtection="1">
      <alignment horizontal="center" vertical="center" wrapText="1"/>
      <protection locked="0"/>
    </xf>
    <xf numFmtId="169" fontId="3" fillId="0" borderId="1" xfId="1" applyNumberFormat="1" applyFont="1" applyBorder="1" applyAlignment="1" applyProtection="1">
      <alignment horizontal="center" vertical="center" wrapText="1"/>
      <protection locked="0"/>
    </xf>
    <xf numFmtId="44" fontId="3" fillId="0" borderId="0" xfId="14" applyFont="1" applyAlignment="1" applyProtection="1">
      <alignment wrapText="1"/>
      <protection locked="0"/>
    </xf>
    <xf numFmtId="0" fontId="7" fillId="0" borderId="8" xfId="1" applyFont="1" applyBorder="1" applyAlignment="1">
      <alignment vertical="center" wrapText="1"/>
    </xf>
    <xf numFmtId="0" fontId="3" fillId="0" borderId="9" xfId="1" applyFont="1" applyBorder="1" applyAlignment="1">
      <alignment vertical="center" wrapText="1"/>
    </xf>
    <xf numFmtId="0" fontId="3" fillId="0" borderId="10" xfId="1" applyFont="1" applyBorder="1" applyAlignment="1">
      <alignment vertical="center" wrapText="1"/>
    </xf>
    <xf numFmtId="0" fontId="3" fillId="0" borderId="1" xfId="0" applyFont="1" applyBorder="1" applyAlignment="1">
      <alignment horizontal="justify" vertical="top" wrapText="1"/>
    </xf>
    <xf numFmtId="0" fontId="3" fillId="0" borderId="1" xfId="0" applyFont="1" applyBorder="1" applyAlignment="1">
      <alignment horizontal="center" vertical="center" wrapText="1"/>
    </xf>
    <xf numFmtId="16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xf>
    <xf numFmtId="0" fontId="3" fillId="0" borderId="1" xfId="0" applyFont="1" applyBorder="1" applyAlignment="1">
      <alignment horizontal="center" vertical="top"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top" wrapText="1"/>
    </xf>
    <xf numFmtId="16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textRotation="90"/>
    </xf>
    <xf numFmtId="0" fontId="3" fillId="3" borderId="3" xfId="0" applyFont="1" applyFill="1" applyBorder="1" applyAlignment="1">
      <alignment horizontal="center" vertical="center" textRotation="90"/>
    </xf>
    <xf numFmtId="0" fontId="3" fillId="3" borderId="4" xfId="0" applyFont="1" applyFill="1" applyBorder="1" applyAlignment="1">
      <alignment horizontal="center" vertical="center" textRotation="90"/>
    </xf>
    <xf numFmtId="3" fontId="3" fillId="7" borderId="2" xfId="1" applyNumberFormat="1" applyFont="1" applyFill="1" applyBorder="1" applyAlignment="1" applyProtection="1">
      <alignment horizontal="center" vertical="center" wrapText="1"/>
      <protection locked="0"/>
    </xf>
    <xf numFmtId="3" fontId="3" fillId="7" borderId="4" xfId="1" applyNumberFormat="1" applyFont="1" applyFill="1" applyBorder="1" applyAlignment="1" applyProtection="1">
      <alignment horizontal="center" vertical="center" wrapText="1"/>
      <protection locked="0"/>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560">
    <cellStyle name="Moeda" xfId="14" builtinId="4"/>
    <cellStyle name="Moeda 10" xfId="409" xr:uid="{00000000-0005-0000-0000-0000BF010000}"/>
    <cellStyle name="Moeda 2" xfId="5" xr:uid="{00000000-0005-0000-0000-000001000000}"/>
    <cellStyle name="Moeda 2 2" xfId="9" xr:uid="{00000000-0005-0000-0000-000002000000}"/>
    <cellStyle name="Moeda 3" xfId="8" xr:uid="{00000000-0005-0000-0000-000003000000}"/>
    <cellStyle name="Moeda 3 10" xfId="405" xr:uid="{00000000-0005-0000-0000-000003000000}"/>
    <cellStyle name="Moeda 3 11" xfId="484" xr:uid="{00000000-0005-0000-0000-000003000000}"/>
    <cellStyle name="Moeda 3 2" xfId="17" xr:uid="{00000000-0005-0000-0000-000004000000}"/>
    <cellStyle name="Moeda 3 2 10" xfId="490" xr:uid="{00000000-0005-0000-0000-000004000000}"/>
    <cellStyle name="Moeda 3 2 2" xfId="33" xr:uid="{00000000-0005-0000-0000-000004000000}"/>
    <cellStyle name="Moeda 3 2 2 2" xfId="65" xr:uid="{00000000-0005-0000-0000-000005000000}"/>
    <cellStyle name="Moeda 3 2 2 2 2" xfId="144" xr:uid="{00000000-0005-0000-0000-000005000000}"/>
    <cellStyle name="Moeda 3 2 2 2 3" xfId="223" xr:uid="{00000000-0005-0000-0000-000005000000}"/>
    <cellStyle name="Moeda 3 2 2 2 4" xfId="303" xr:uid="{00000000-0005-0000-0000-000005000000}"/>
    <cellStyle name="Moeda 3 2 2 2 5" xfId="381" xr:uid="{00000000-0005-0000-0000-000005000000}"/>
    <cellStyle name="Moeda 3 2 2 2 6" xfId="460" xr:uid="{00000000-0005-0000-0000-000005000000}"/>
    <cellStyle name="Moeda 3 2 2 2 7" xfId="538" xr:uid="{00000000-0005-0000-0000-000005000000}"/>
    <cellStyle name="Moeda 3 2 2 3" xfId="112" xr:uid="{00000000-0005-0000-0000-000004000000}"/>
    <cellStyle name="Moeda 3 2 2 4" xfId="191" xr:uid="{00000000-0005-0000-0000-000004000000}"/>
    <cellStyle name="Moeda 3 2 2 5" xfId="271" xr:uid="{00000000-0005-0000-0000-000004000000}"/>
    <cellStyle name="Moeda 3 2 2 6" xfId="349" xr:uid="{00000000-0005-0000-0000-000004000000}"/>
    <cellStyle name="Moeda 3 2 2 7" xfId="428" xr:uid="{00000000-0005-0000-0000-000004000000}"/>
    <cellStyle name="Moeda 3 2 2 8" xfId="506" xr:uid="{00000000-0005-0000-0000-000004000000}"/>
    <cellStyle name="Moeda 3 2 3" xfId="49" xr:uid="{00000000-0005-0000-0000-000004000000}"/>
    <cellStyle name="Moeda 3 2 3 2" xfId="128" xr:uid="{00000000-0005-0000-0000-000004000000}"/>
    <cellStyle name="Moeda 3 2 3 3" xfId="207" xr:uid="{00000000-0005-0000-0000-000004000000}"/>
    <cellStyle name="Moeda 3 2 3 4" xfId="287" xr:uid="{00000000-0005-0000-0000-000004000000}"/>
    <cellStyle name="Moeda 3 2 3 5" xfId="365" xr:uid="{00000000-0005-0000-0000-000004000000}"/>
    <cellStyle name="Moeda 3 2 3 6" xfId="444" xr:uid="{00000000-0005-0000-0000-000004000000}"/>
    <cellStyle name="Moeda 3 2 3 7" xfId="522" xr:uid="{00000000-0005-0000-0000-000004000000}"/>
    <cellStyle name="Moeda 3 2 4" xfId="80" xr:uid="{00000000-0005-0000-0000-000003000000}"/>
    <cellStyle name="Moeda 3 2 4 2" xfId="159" xr:uid="{00000000-0005-0000-0000-000003000000}"/>
    <cellStyle name="Moeda 3 2 4 3" xfId="238" xr:uid="{00000000-0005-0000-0000-000003000000}"/>
    <cellStyle name="Moeda 3 2 4 4" xfId="318" xr:uid="{00000000-0005-0000-0000-000003000000}"/>
    <cellStyle name="Moeda 3 2 4 5" xfId="396" xr:uid="{00000000-0005-0000-0000-000003000000}"/>
    <cellStyle name="Moeda 3 2 4 6" xfId="475" xr:uid="{00000000-0005-0000-0000-000003000000}"/>
    <cellStyle name="Moeda 3 2 4 7" xfId="553" xr:uid="{00000000-0005-0000-0000-000003000000}"/>
    <cellStyle name="Moeda 3 2 5" xfId="96" xr:uid="{00000000-0005-0000-0000-000004000000}"/>
    <cellStyle name="Moeda 3 2 6" xfId="175" xr:uid="{00000000-0005-0000-0000-000004000000}"/>
    <cellStyle name="Moeda 3 2 7" xfId="254" xr:uid="{00000000-0005-0000-0000-000004000000}"/>
    <cellStyle name="Moeda 3 2 8" xfId="333" xr:uid="{00000000-0005-0000-0000-000004000000}"/>
    <cellStyle name="Moeda 3 2 9" xfId="412" xr:uid="{00000000-0005-0000-0000-000004000000}"/>
    <cellStyle name="Moeda 3 3" xfId="26" xr:uid="{00000000-0005-0000-0000-000003000000}"/>
    <cellStyle name="Moeda 3 3 2" xfId="58" xr:uid="{00000000-0005-0000-0000-000006000000}"/>
    <cellStyle name="Moeda 3 3 2 2" xfId="137" xr:uid="{00000000-0005-0000-0000-000006000000}"/>
    <cellStyle name="Moeda 3 3 2 3" xfId="216" xr:uid="{00000000-0005-0000-0000-000006000000}"/>
    <cellStyle name="Moeda 3 3 2 4" xfId="296" xr:uid="{00000000-0005-0000-0000-000006000000}"/>
    <cellStyle name="Moeda 3 3 2 5" xfId="374" xr:uid="{00000000-0005-0000-0000-000006000000}"/>
    <cellStyle name="Moeda 3 3 2 6" xfId="453" xr:uid="{00000000-0005-0000-0000-000006000000}"/>
    <cellStyle name="Moeda 3 3 2 7" xfId="531" xr:uid="{00000000-0005-0000-0000-000006000000}"/>
    <cellStyle name="Moeda 3 3 3" xfId="105" xr:uid="{00000000-0005-0000-0000-000003000000}"/>
    <cellStyle name="Moeda 3 3 4" xfId="184" xr:uid="{00000000-0005-0000-0000-000003000000}"/>
    <cellStyle name="Moeda 3 3 5" xfId="264" xr:uid="{00000000-0005-0000-0000-000003000000}"/>
    <cellStyle name="Moeda 3 3 6" xfId="342" xr:uid="{00000000-0005-0000-0000-000003000000}"/>
    <cellStyle name="Moeda 3 3 7" xfId="421" xr:uid="{00000000-0005-0000-0000-000003000000}"/>
    <cellStyle name="Moeda 3 3 8" xfId="499" xr:uid="{00000000-0005-0000-0000-000003000000}"/>
    <cellStyle name="Moeda 3 4" xfId="42" xr:uid="{00000000-0005-0000-0000-000003000000}"/>
    <cellStyle name="Moeda 3 4 2" xfId="121" xr:uid="{00000000-0005-0000-0000-000003000000}"/>
    <cellStyle name="Moeda 3 4 3" xfId="200" xr:uid="{00000000-0005-0000-0000-000003000000}"/>
    <cellStyle name="Moeda 3 4 4" xfId="280" xr:uid="{00000000-0005-0000-0000-000003000000}"/>
    <cellStyle name="Moeda 3 4 5" xfId="358" xr:uid="{00000000-0005-0000-0000-000003000000}"/>
    <cellStyle name="Moeda 3 4 6" xfId="437" xr:uid="{00000000-0005-0000-0000-000003000000}"/>
    <cellStyle name="Moeda 3 4 7" xfId="515" xr:uid="{00000000-0005-0000-0000-000003000000}"/>
    <cellStyle name="Moeda 3 5" xfId="74" xr:uid="{00000000-0005-0000-0000-000002000000}"/>
    <cellStyle name="Moeda 3 5 2" xfId="153" xr:uid="{00000000-0005-0000-0000-000002000000}"/>
    <cellStyle name="Moeda 3 5 3" xfId="232" xr:uid="{00000000-0005-0000-0000-000002000000}"/>
    <cellStyle name="Moeda 3 5 4" xfId="312" xr:uid="{00000000-0005-0000-0000-000002000000}"/>
    <cellStyle name="Moeda 3 5 5" xfId="390" xr:uid="{00000000-0005-0000-0000-000002000000}"/>
    <cellStyle name="Moeda 3 5 6" xfId="469" xr:uid="{00000000-0005-0000-0000-000002000000}"/>
    <cellStyle name="Moeda 3 5 7" xfId="547" xr:uid="{00000000-0005-0000-0000-000002000000}"/>
    <cellStyle name="Moeda 3 6" xfId="90" xr:uid="{00000000-0005-0000-0000-000003000000}"/>
    <cellStyle name="Moeda 3 7" xfId="168" xr:uid="{00000000-0005-0000-0000-000003000000}"/>
    <cellStyle name="Moeda 3 8" xfId="247" xr:uid="{00000000-0005-0000-0000-000003000000}"/>
    <cellStyle name="Moeda 3 9" xfId="327" xr:uid="{00000000-0005-0000-0000-000003000000}"/>
    <cellStyle name="Moeda 4" xfId="21" xr:uid="{00000000-0005-0000-0000-000005000000}"/>
    <cellStyle name="Moeda 4 10" xfId="494" xr:uid="{00000000-0005-0000-0000-000005000000}"/>
    <cellStyle name="Moeda 4 2" xfId="37" xr:uid="{00000000-0005-0000-0000-000005000000}"/>
    <cellStyle name="Moeda 4 2 2" xfId="69" xr:uid="{00000000-0005-0000-0000-000008000000}"/>
    <cellStyle name="Moeda 4 2 2 2" xfId="148" xr:uid="{00000000-0005-0000-0000-000008000000}"/>
    <cellStyle name="Moeda 4 2 2 3" xfId="227" xr:uid="{00000000-0005-0000-0000-000008000000}"/>
    <cellStyle name="Moeda 4 2 2 4" xfId="307" xr:uid="{00000000-0005-0000-0000-000008000000}"/>
    <cellStyle name="Moeda 4 2 2 5" xfId="385" xr:uid="{00000000-0005-0000-0000-000008000000}"/>
    <cellStyle name="Moeda 4 2 2 6" xfId="464" xr:uid="{00000000-0005-0000-0000-000008000000}"/>
    <cellStyle name="Moeda 4 2 2 7" xfId="542" xr:uid="{00000000-0005-0000-0000-000008000000}"/>
    <cellStyle name="Moeda 4 2 3" xfId="116" xr:uid="{00000000-0005-0000-0000-000005000000}"/>
    <cellStyle name="Moeda 4 2 4" xfId="195" xr:uid="{00000000-0005-0000-0000-000005000000}"/>
    <cellStyle name="Moeda 4 2 5" xfId="275" xr:uid="{00000000-0005-0000-0000-000005000000}"/>
    <cellStyle name="Moeda 4 2 6" xfId="353" xr:uid="{00000000-0005-0000-0000-000005000000}"/>
    <cellStyle name="Moeda 4 2 7" xfId="432" xr:uid="{00000000-0005-0000-0000-000005000000}"/>
    <cellStyle name="Moeda 4 2 8" xfId="510" xr:uid="{00000000-0005-0000-0000-000005000000}"/>
    <cellStyle name="Moeda 4 3" xfId="53" xr:uid="{00000000-0005-0000-0000-000005000000}"/>
    <cellStyle name="Moeda 4 3 2" xfId="132" xr:uid="{00000000-0005-0000-0000-000005000000}"/>
    <cellStyle name="Moeda 4 3 3" xfId="211" xr:uid="{00000000-0005-0000-0000-000005000000}"/>
    <cellStyle name="Moeda 4 3 4" xfId="291" xr:uid="{00000000-0005-0000-0000-000005000000}"/>
    <cellStyle name="Moeda 4 3 5" xfId="369" xr:uid="{00000000-0005-0000-0000-000005000000}"/>
    <cellStyle name="Moeda 4 3 6" xfId="448" xr:uid="{00000000-0005-0000-0000-000005000000}"/>
    <cellStyle name="Moeda 4 3 7" xfId="526" xr:uid="{00000000-0005-0000-0000-000005000000}"/>
    <cellStyle name="Moeda 4 4" xfId="84" xr:uid="{00000000-0005-0000-0000-000004000000}"/>
    <cellStyle name="Moeda 4 4 2" xfId="163" xr:uid="{00000000-0005-0000-0000-000004000000}"/>
    <cellStyle name="Moeda 4 4 3" xfId="242" xr:uid="{00000000-0005-0000-0000-000004000000}"/>
    <cellStyle name="Moeda 4 4 4" xfId="322" xr:uid="{00000000-0005-0000-0000-000004000000}"/>
    <cellStyle name="Moeda 4 4 5" xfId="400" xr:uid="{00000000-0005-0000-0000-000004000000}"/>
    <cellStyle name="Moeda 4 4 6" xfId="479" xr:uid="{00000000-0005-0000-0000-000004000000}"/>
    <cellStyle name="Moeda 4 4 7" xfId="557" xr:uid="{00000000-0005-0000-0000-000004000000}"/>
    <cellStyle name="Moeda 4 5" xfId="100" xr:uid="{00000000-0005-0000-0000-000005000000}"/>
    <cellStyle name="Moeda 4 6" xfId="179" xr:uid="{00000000-0005-0000-0000-000005000000}"/>
    <cellStyle name="Moeda 4 7" xfId="258" xr:uid="{00000000-0005-0000-0000-000005000000}"/>
    <cellStyle name="Moeda 4 8" xfId="337" xr:uid="{00000000-0005-0000-0000-000005000000}"/>
    <cellStyle name="Moeda 4 9" xfId="416" xr:uid="{00000000-0005-0000-0000-000005000000}"/>
    <cellStyle name="Moeda 5" xfId="20" xr:uid="{00000000-0005-0000-0000-000006000000}"/>
    <cellStyle name="Moeda 5 10" xfId="493" xr:uid="{00000000-0005-0000-0000-000006000000}"/>
    <cellStyle name="Moeda 5 2" xfId="36" xr:uid="{00000000-0005-0000-0000-000006000000}"/>
    <cellStyle name="Moeda 5 2 2" xfId="68" xr:uid="{00000000-0005-0000-0000-00000A000000}"/>
    <cellStyle name="Moeda 5 2 2 2" xfId="147" xr:uid="{00000000-0005-0000-0000-00000A000000}"/>
    <cellStyle name="Moeda 5 2 2 3" xfId="226" xr:uid="{00000000-0005-0000-0000-00000A000000}"/>
    <cellStyle name="Moeda 5 2 2 4" xfId="306" xr:uid="{00000000-0005-0000-0000-00000A000000}"/>
    <cellStyle name="Moeda 5 2 2 5" xfId="384" xr:uid="{00000000-0005-0000-0000-00000A000000}"/>
    <cellStyle name="Moeda 5 2 2 6" xfId="463" xr:uid="{00000000-0005-0000-0000-00000A000000}"/>
    <cellStyle name="Moeda 5 2 2 7" xfId="541" xr:uid="{00000000-0005-0000-0000-00000A000000}"/>
    <cellStyle name="Moeda 5 2 3" xfId="115" xr:uid="{00000000-0005-0000-0000-000006000000}"/>
    <cellStyle name="Moeda 5 2 4" xfId="194" xr:uid="{00000000-0005-0000-0000-000006000000}"/>
    <cellStyle name="Moeda 5 2 5" xfId="274" xr:uid="{00000000-0005-0000-0000-000006000000}"/>
    <cellStyle name="Moeda 5 2 6" xfId="352" xr:uid="{00000000-0005-0000-0000-000006000000}"/>
    <cellStyle name="Moeda 5 2 7" xfId="431" xr:uid="{00000000-0005-0000-0000-000006000000}"/>
    <cellStyle name="Moeda 5 2 8" xfId="509" xr:uid="{00000000-0005-0000-0000-000006000000}"/>
    <cellStyle name="Moeda 5 3" xfId="52" xr:uid="{00000000-0005-0000-0000-000006000000}"/>
    <cellStyle name="Moeda 5 3 2" xfId="131" xr:uid="{00000000-0005-0000-0000-000006000000}"/>
    <cellStyle name="Moeda 5 3 3" xfId="210" xr:uid="{00000000-0005-0000-0000-000006000000}"/>
    <cellStyle name="Moeda 5 3 4" xfId="290" xr:uid="{00000000-0005-0000-0000-000006000000}"/>
    <cellStyle name="Moeda 5 3 5" xfId="368" xr:uid="{00000000-0005-0000-0000-000006000000}"/>
    <cellStyle name="Moeda 5 3 6" xfId="447" xr:uid="{00000000-0005-0000-0000-000006000000}"/>
    <cellStyle name="Moeda 5 3 7" xfId="525" xr:uid="{00000000-0005-0000-0000-000006000000}"/>
    <cellStyle name="Moeda 5 4" xfId="83" xr:uid="{00000000-0005-0000-0000-000005000000}"/>
    <cellStyle name="Moeda 5 4 2" xfId="162" xr:uid="{00000000-0005-0000-0000-000005000000}"/>
    <cellStyle name="Moeda 5 4 3" xfId="241" xr:uid="{00000000-0005-0000-0000-000005000000}"/>
    <cellStyle name="Moeda 5 4 4" xfId="321" xr:uid="{00000000-0005-0000-0000-000005000000}"/>
    <cellStyle name="Moeda 5 4 5" xfId="399" xr:uid="{00000000-0005-0000-0000-000005000000}"/>
    <cellStyle name="Moeda 5 4 6" xfId="478" xr:uid="{00000000-0005-0000-0000-000005000000}"/>
    <cellStyle name="Moeda 5 4 7" xfId="556" xr:uid="{00000000-0005-0000-0000-000005000000}"/>
    <cellStyle name="Moeda 5 5" xfId="99" xr:uid="{00000000-0005-0000-0000-000006000000}"/>
    <cellStyle name="Moeda 5 6" xfId="178" xr:uid="{00000000-0005-0000-0000-000006000000}"/>
    <cellStyle name="Moeda 5 7" xfId="257" xr:uid="{00000000-0005-0000-0000-000006000000}"/>
    <cellStyle name="Moeda 5 8" xfId="336" xr:uid="{00000000-0005-0000-0000-000006000000}"/>
    <cellStyle name="Moeda 5 9" xfId="415" xr:uid="{00000000-0005-0000-0000-000006000000}"/>
    <cellStyle name="Moeda 6" xfId="30" xr:uid="{00000000-0005-0000-0000-000044000000}"/>
    <cellStyle name="Moeda 6 2" xfId="62" xr:uid="{00000000-0005-0000-0000-00000B000000}"/>
    <cellStyle name="Moeda 6 2 2" xfId="141" xr:uid="{00000000-0005-0000-0000-00000B000000}"/>
    <cellStyle name="Moeda 6 2 3" xfId="220" xr:uid="{00000000-0005-0000-0000-00000B000000}"/>
    <cellStyle name="Moeda 6 2 4" xfId="300" xr:uid="{00000000-0005-0000-0000-00000B000000}"/>
    <cellStyle name="Moeda 6 2 5" xfId="378" xr:uid="{00000000-0005-0000-0000-00000B000000}"/>
    <cellStyle name="Moeda 6 2 6" xfId="457" xr:uid="{00000000-0005-0000-0000-00000B000000}"/>
    <cellStyle name="Moeda 6 2 7" xfId="535" xr:uid="{00000000-0005-0000-0000-00000B000000}"/>
    <cellStyle name="Moeda 6 3" xfId="109" xr:uid="{00000000-0005-0000-0000-000044000000}"/>
    <cellStyle name="Moeda 6 4" xfId="188" xr:uid="{00000000-0005-0000-0000-000044000000}"/>
    <cellStyle name="Moeda 6 5" xfId="268" xr:uid="{00000000-0005-0000-0000-000044000000}"/>
    <cellStyle name="Moeda 6 6" xfId="346" xr:uid="{00000000-0005-0000-0000-000044000000}"/>
    <cellStyle name="Moeda 6 7" xfId="425" xr:uid="{00000000-0005-0000-0000-000044000000}"/>
    <cellStyle name="Moeda 6 8" xfId="503" xr:uid="{00000000-0005-0000-0000-000044000000}"/>
    <cellStyle name="Moeda 7" xfId="46" xr:uid="{00000000-0005-0000-0000-000054000000}"/>
    <cellStyle name="Moeda 7 2" xfId="125" xr:uid="{00000000-0005-0000-0000-000054000000}"/>
    <cellStyle name="Moeda 7 3" xfId="204" xr:uid="{00000000-0005-0000-0000-000054000000}"/>
    <cellStyle name="Moeda 7 4" xfId="284" xr:uid="{00000000-0005-0000-0000-000054000000}"/>
    <cellStyle name="Moeda 7 5" xfId="362" xr:uid="{00000000-0005-0000-0000-000054000000}"/>
    <cellStyle name="Moeda 7 6" xfId="441" xr:uid="{00000000-0005-0000-0000-000054000000}"/>
    <cellStyle name="Moeda 7 7" xfId="519" xr:uid="{00000000-0005-0000-0000-000054000000}"/>
    <cellStyle name="Moeda 8" xfId="172" xr:uid="{00000000-0005-0000-0000-0000D2000000}"/>
    <cellStyle name="Moeda 9" xfId="251" xr:uid="{00000000-0005-0000-0000-000021010000}"/>
    <cellStyle name="Normal" xfId="0" builtinId="0"/>
    <cellStyle name="Normal 2" xfId="1" xr:uid="{00000000-0005-0000-0000-000008000000}"/>
    <cellStyle name="Normal 2 2" xfId="87" xr:uid="{4C514277-CCFA-41D3-B4F0-CFE60B14EC40}"/>
    <cellStyle name="Porcentagem 2" xfId="12" xr:uid="{00000000-0005-0000-0000-000009000000}"/>
    <cellStyle name="Porcentagem 3" xfId="261" xr:uid="{00000000-0005-0000-0000-000039010000}"/>
    <cellStyle name="Separador de milhares 2" xfId="2" xr:uid="{00000000-0005-0000-0000-00000A000000}"/>
    <cellStyle name="Separador de milhares 2 2" xfId="7" xr:uid="{00000000-0005-0000-0000-00000B000000}"/>
    <cellStyle name="Separador de milhares 2 2 10" xfId="246" xr:uid="{00000000-0005-0000-0000-00000B000000}"/>
    <cellStyle name="Separador de milhares 2 2 11" xfId="326" xr:uid="{00000000-0005-0000-0000-00000B000000}"/>
    <cellStyle name="Separador de milhares 2 2 12" xfId="404" xr:uid="{00000000-0005-0000-0000-00000B000000}"/>
    <cellStyle name="Separador de milhares 2 2 13" xfId="483" xr:uid="{00000000-0005-0000-0000-00000B000000}"/>
    <cellStyle name="Separador de milhares 2 2 2" xfId="11" xr:uid="{00000000-0005-0000-0000-00000C000000}"/>
    <cellStyle name="Separador de milhares 2 2 2 10" xfId="407" xr:uid="{00000000-0005-0000-0000-00000C000000}"/>
    <cellStyle name="Separador de milhares 2 2 2 11" xfId="486" xr:uid="{00000000-0005-0000-0000-00000C000000}"/>
    <cellStyle name="Separador de milhares 2 2 2 2" xfId="19" xr:uid="{00000000-0005-0000-0000-00000D000000}"/>
    <cellStyle name="Separador de milhares 2 2 2 2 10" xfId="492" xr:uid="{00000000-0005-0000-0000-00000D000000}"/>
    <cellStyle name="Separador de milhares 2 2 2 2 2" xfId="35" xr:uid="{00000000-0005-0000-0000-00000D000000}"/>
    <cellStyle name="Separador de milhares 2 2 2 2 2 2" xfId="67" xr:uid="{00000000-0005-0000-0000-000014000000}"/>
    <cellStyle name="Separador de milhares 2 2 2 2 2 2 2" xfId="146" xr:uid="{00000000-0005-0000-0000-000014000000}"/>
    <cellStyle name="Separador de milhares 2 2 2 2 2 2 3" xfId="225" xr:uid="{00000000-0005-0000-0000-000014000000}"/>
    <cellStyle name="Separador de milhares 2 2 2 2 2 2 4" xfId="305" xr:uid="{00000000-0005-0000-0000-000014000000}"/>
    <cellStyle name="Separador de milhares 2 2 2 2 2 2 5" xfId="383" xr:uid="{00000000-0005-0000-0000-000014000000}"/>
    <cellStyle name="Separador de milhares 2 2 2 2 2 2 6" xfId="462" xr:uid="{00000000-0005-0000-0000-000014000000}"/>
    <cellStyle name="Separador de milhares 2 2 2 2 2 2 7" xfId="540" xr:uid="{00000000-0005-0000-0000-000014000000}"/>
    <cellStyle name="Separador de milhares 2 2 2 2 2 3" xfId="114" xr:uid="{00000000-0005-0000-0000-00000D000000}"/>
    <cellStyle name="Separador de milhares 2 2 2 2 2 4" xfId="193" xr:uid="{00000000-0005-0000-0000-00000D000000}"/>
    <cellStyle name="Separador de milhares 2 2 2 2 2 5" xfId="273" xr:uid="{00000000-0005-0000-0000-00000D000000}"/>
    <cellStyle name="Separador de milhares 2 2 2 2 2 6" xfId="351" xr:uid="{00000000-0005-0000-0000-00000D000000}"/>
    <cellStyle name="Separador de milhares 2 2 2 2 2 7" xfId="430" xr:uid="{00000000-0005-0000-0000-00000D000000}"/>
    <cellStyle name="Separador de milhares 2 2 2 2 2 8" xfId="508" xr:uid="{00000000-0005-0000-0000-00000D000000}"/>
    <cellStyle name="Separador de milhares 2 2 2 2 3" xfId="51" xr:uid="{00000000-0005-0000-0000-00000D000000}"/>
    <cellStyle name="Separador de milhares 2 2 2 2 3 2" xfId="130" xr:uid="{00000000-0005-0000-0000-00000D000000}"/>
    <cellStyle name="Separador de milhares 2 2 2 2 3 3" xfId="209" xr:uid="{00000000-0005-0000-0000-00000D000000}"/>
    <cellStyle name="Separador de milhares 2 2 2 2 3 4" xfId="289" xr:uid="{00000000-0005-0000-0000-00000D000000}"/>
    <cellStyle name="Separador de milhares 2 2 2 2 3 5" xfId="367" xr:uid="{00000000-0005-0000-0000-00000D000000}"/>
    <cellStyle name="Separador de milhares 2 2 2 2 3 6" xfId="446" xr:uid="{00000000-0005-0000-0000-00000D000000}"/>
    <cellStyle name="Separador de milhares 2 2 2 2 3 7" xfId="524" xr:uid="{00000000-0005-0000-0000-00000D000000}"/>
    <cellStyle name="Separador de milhares 2 2 2 2 4" xfId="82" xr:uid="{00000000-0005-0000-0000-00000C000000}"/>
    <cellStyle name="Separador de milhares 2 2 2 2 4 2" xfId="161" xr:uid="{00000000-0005-0000-0000-00000C000000}"/>
    <cellStyle name="Separador de milhares 2 2 2 2 4 3" xfId="240" xr:uid="{00000000-0005-0000-0000-00000C000000}"/>
    <cellStyle name="Separador de milhares 2 2 2 2 4 4" xfId="320" xr:uid="{00000000-0005-0000-0000-00000C000000}"/>
    <cellStyle name="Separador de milhares 2 2 2 2 4 5" xfId="398" xr:uid="{00000000-0005-0000-0000-00000C000000}"/>
    <cellStyle name="Separador de milhares 2 2 2 2 4 6" xfId="477" xr:uid="{00000000-0005-0000-0000-00000C000000}"/>
    <cellStyle name="Separador de milhares 2 2 2 2 4 7" xfId="555" xr:uid="{00000000-0005-0000-0000-00000C000000}"/>
    <cellStyle name="Separador de milhares 2 2 2 2 5" xfId="98" xr:uid="{00000000-0005-0000-0000-00000D000000}"/>
    <cellStyle name="Separador de milhares 2 2 2 2 6" xfId="177" xr:uid="{00000000-0005-0000-0000-00000D000000}"/>
    <cellStyle name="Separador de milhares 2 2 2 2 7" xfId="256" xr:uid="{00000000-0005-0000-0000-00000D000000}"/>
    <cellStyle name="Separador de milhares 2 2 2 2 8" xfId="335" xr:uid="{00000000-0005-0000-0000-00000D000000}"/>
    <cellStyle name="Separador de milhares 2 2 2 2 9" xfId="414" xr:uid="{00000000-0005-0000-0000-00000D000000}"/>
    <cellStyle name="Separador de milhares 2 2 2 3" xfId="28" xr:uid="{00000000-0005-0000-0000-00000C000000}"/>
    <cellStyle name="Separador de milhares 2 2 2 3 2" xfId="60" xr:uid="{00000000-0005-0000-0000-000015000000}"/>
    <cellStyle name="Separador de milhares 2 2 2 3 2 2" xfId="139" xr:uid="{00000000-0005-0000-0000-000015000000}"/>
    <cellStyle name="Separador de milhares 2 2 2 3 2 3" xfId="218" xr:uid="{00000000-0005-0000-0000-000015000000}"/>
    <cellStyle name="Separador de milhares 2 2 2 3 2 4" xfId="298" xr:uid="{00000000-0005-0000-0000-000015000000}"/>
    <cellStyle name="Separador de milhares 2 2 2 3 2 5" xfId="376" xr:uid="{00000000-0005-0000-0000-000015000000}"/>
    <cellStyle name="Separador de milhares 2 2 2 3 2 6" xfId="455" xr:uid="{00000000-0005-0000-0000-000015000000}"/>
    <cellStyle name="Separador de milhares 2 2 2 3 2 7" xfId="533" xr:uid="{00000000-0005-0000-0000-000015000000}"/>
    <cellStyle name="Separador de milhares 2 2 2 3 3" xfId="107" xr:uid="{00000000-0005-0000-0000-00000C000000}"/>
    <cellStyle name="Separador de milhares 2 2 2 3 4" xfId="186" xr:uid="{00000000-0005-0000-0000-00000C000000}"/>
    <cellStyle name="Separador de milhares 2 2 2 3 5" xfId="266" xr:uid="{00000000-0005-0000-0000-00000C000000}"/>
    <cellStyle name="Separador de milhares 2 2 2 3 6" xfId="344" xr:uid="{00000000-0005-0000-0000-00000C000000}"/>
    <cellStyle name="Separador de milhares 2 2 2 3 7" xfId="423" xr:uid="{00000000-0005-0000-0000-00000C000000}"/>
    <cellStyle name="Separador de milhares 2 2 2 3 8" xfId="501" xr:uid="{00000000-0005-0000-0000-00000C000000}"/>
    <cellStyle name="Separador de milhares 2 2 2 4" xfId="44" xr:uid="{00000000-0005-0000-0000-00000C000000}"/>
    <cellStyle name="Separador de milhares 2 2 2 4 2" xfId="123" xr:uid="{00000000-0005-0000-0000-00000C000000}"/>
    <cellStyle name="Separador de milhares 2 2 2 4 3" xfId="202" xr:uid="{00000000-0005-0000-0000-00000C000000}"/>
    <cellStyle name="Separador de milhares 2 2 2 4 4" xfId="282" xr:uid="{00000000-0005-0000-0000-00000C000000}"/>
    <cellStyle name="Separador de milhares 2 2 2 4 5" xfId="360" xr:uid="{00000000-0005-0000-0000-00000C000000}"/>
    <cellStyle name="Separador de milhares 2 2 2 4 6" xfId="439" xr:uid="{00000000-0005-0000-0000-00000C000000}"/>
    <cellStyle name="Separador de milhares 2 2 2 4 7" xfId="517" xr:uid="{00000000-0005-0000-0000-00000C000000}"/>
    <cellStyle name="Separador de milhares 2 2 2 5" xfId="76" xr:uid="{00000000-0005-0000-0000-00000B000000}"/>
    <cellStyle name="Separador de milhares 2 2 2 5 2" xfId="155" xr:uid="{00000000-0005-0000-0000-00000B000000}"/>
    <cellStyle name="Separador de milhares 2 2 2 5 3" xfId="234" xr:uid="{00000000-0005-0000-0000-00000B000000}"/>
    <cellStyle name="Separador de milhares 2 2 2 5 4" xfId="314" xr:uid="{00000000-0005-0000-0000-00000B000000}"/>
    <cellStyle name="Separador de milhares 2 2 2 5 5" xfId="392" xr:uid="{00000000-0005-0000-0000-00000B000000}"/>
    <cellStyle name="Separador de milhares 2 2 2 5 6" xfId="471" xr:uid="{00000000-0005-0000-0000-00000B000000}"/>
    <cellStyle name="Separador de milhares 2 2 2 5 7" xfId="549" xr:uid="{00000000-0005-0000-0000-00000B000000}"/>
    <cellStyle name="Separador de milhares 2 2 2 6" xfId="92" xr:uid="{00000000-0005-0000-0000-00000C000000}"/>
    <cellStyle name="Separador de milhares 2 2 2 7" xfId="170" xr:uid="{00000000-0005-0000-0000-00000C000000}"/>
    <cellStyle name="Separador de milhares 2 2 2 8" xfId="249" xr:uid="{00000000-0005-0000-0000-00000C000000}"/>
    <cellStyle name="Separador de milhares 2 2 2 9" xfId="329" xr:uid="{00000000-0005-0000-0000-00000C000000}"/>
    <cellStyle name="Separador de milhares 2 2 3" xfId="23" xr:uid="{00000000-0005-0000-0000-00000E000000}"/>
    <cellStyle name="Separador de milhares 2 2 3 10" xfId="496" xr:uid="{00000000-0005-0000-0000-00000E000000}"/>
    <cellStyle name="Separador de milhares 2 2 3 2" xfId="39" xr:uid="{00000000-0005-0000-0000-00000E000000}"/>
    <cellStyle name="Separador de milhares 2 2 3 2 2" xfId="71" xr:uid="{00000000-0005-0000-0000-000017000000}"/>
    <cellStyle name="Separador de milhares 2 2 3 2 2 2" xfId="150" xr:uid="{00000000-0005-0000-0000-000017000000}"/>
    <cellStyle name="Separador de milhares 2 2 3 2 2 3" xfId="229" xr:uid="{00000000-0005-0000-0000-000017000000}"/>
    <cellStyle name="Separador de milhares 2 2 3 2 2 4" xfId="309" xr:uid="{00000000-0005-0000-0000-000017000000}"/>
    <cellStyle name="Separador de milhares 2 2 3 2 2 5" xfId="387" xr:uid="{00000000-0005-0000-0000-000017000000}"/>
    <cellStyle name="Separador de milhares 2 2 3 2 2 6" xfId="466" xr:uid="{00000000-0005-0000-0000-000017000000}"/>
    <cellStyle name="Separador de milhares 2 2 3 2 2 7" xfId="544" xr:uid="{00000000-0005-0000-0000-000017000000}"/>
    <cellStyle name="Separador de milhares 2 2 3 2 3" xfId="118" xr:uid="{00000000-0005-0000-0000-00000E000000}"/>
    <cellStyle name="Separador de milhares 2 2 3 2 4" xfId="197" xr:uid="{00000000-0005-0000-0000-00000E000000}"/>
    <cellStyle name="Separador de milhares 2 2 3 2 5" xfId="277" xr:uid="{00000000-0005-0000-0000-00000E000000}"/>
    <cellStyle name="Separador de milhares 2 2 3 2 6" xfId="355" xr:uid="{00000000-0005-0000-0000-00000E000000}"/>
    <cellStyle name="Separador de milhares 2 2 3 2 7" xfId="434" xr:uid="{00000000-0005-0000-0000-00000E000000}"/>
    <cellStyle name="Separador de milhares 2 2 3 2 8" xfId="512" xr:uid="{00000000-0005-0000-0000-00000E000000}"/>
    <cellStyle name="Separador de milhares 2 2 3 3" xfId="55" xr:uid="{00000000-0005-0000-0000-00000E000000}"/>
    <cellStyle name="Separador de milhares 2 2 3 3 2" xfId="134" xr:uid="{00000000-0005-0000-0000-00000E000000}"/>
    <cellStyle name="Separador de milhares 2 2 3 3 3" xfId="213" xr:uid="{00000000-0005-0000-0000-00000E000000}"/>
    <cellStyle name="Separador de milhares 2 2 3 3 4" xfId="293" xr:uid="{00000000-0005-0000-0000-00000E000000}"/>
    <cellStyle name="Separador de milhares 2 2 3 3 5" xfId="371" xr:uid="{00000000-0005-0000-0000-00000E000000}"/>
    <cellStyle name="Separador de milhares 2 2 3 3 6" xfId="450" xr:uid="{00000000-0005-0000-0000-00000E000000}"/>
    <cellStyle name="Separador de milhares 2 2 3 3 7" xfId="528" xr:uid="{00000000-0005-0000-0000-00000E000000}"/>
    <cellStyle name="Separador de milhares 2 2 3 4" xfId="86" xr:uid="{00000000-0005-0000-0000-00000D000000}"/>
    <cellStyle name="Separador de milhares 2 2 3 4 2" xfId="165" xr:uid="{00000000-0005-0000-0000-00000D000000}"/>
    <cellStyle name="Separador de milhares 2 2 3 4 3" xfId="244" xr:uid="{00000000-0005-0000-0000-00000D000000}"/>
    <cellStyle name="Separador de milhares 2 2 3 4 4" xfId="324" xr:uid="{00000000-0005-0000-0000-00000D000000}"/>
    <cellStyle name="Separador de milhares 2 2 3 4 5" xfId="402" xr:uid="{00000000-0005-0000-0000-00000D000000}"/>
    <cellStyle name="Separador de milhares 2 2 3 4 6" xfId="481" xr:uid="{00000000-0005-0000-0000-00000D000000}"/>
    <cellStyle name="Separador de milhares 2 2 3 4 7" xfId="559" xr:uid="{00000000-0005-0000-0000-00000D000000}"/>
    <cellStyle name="Separador de milhares 2 2 3 5" xfId="102" xr:uid="{00000000-0005-0000-0000-00000E000000}"/>
    <cellStyle name="Separador de milhares 2 2 3 6" xfId="181" xr:uid="{00000000-0005-0000-0000-00000E000000}"/>
    <cellStyle name="Separador de milhares 2 2 3 7" xfId="260" xr:uid="{00000000-0005-0000-0000-00000E000000}"/>
    <cellStyle name="Separador de milhares 2 2 3 8" xfId="339" xr:uid="{00000000-0005-0000-0000-00000E000000}"/>
    <cellStyle name="Separador de milhares 2 2 3 9" xfId="418" xr:uid="{00000000-0005-0000-0000-00000E000000}"/>
    <cellStyle name="Separador de milhares 2 2 4" xfId="16" xr:uid="{00000000-0005-0000-0000-00000F000000}"/>
    <cellStyle name="Separador de milhares 2 2 4 10" xfId="489" xr:uid="{00000000-0005-0000-0000-00000F000000}"/>
    <cellStyle name="Separador de milhares 2 2 4 2" xfId="32" xr:uid="{00000000-0005-0000-0000-00000F000000}"/>
    <cellStyle name="Separador de milhares 2 2 4 2 2" xfId="64" xr:uid="{00000000-0005-0000-0000-000019000000}"/>
    <cellStyle name="Separador de milhares 2 2 4 2 2 2" xfId="143" xr:uid="{00000000-0005-0000-0000-000019000000}"/>
    <cellStyle name="Separador de milhares 2 2 4 2 2 3" xfId="222" xr:uid="{00000000-0005-0000-0000-000019000000}"/>
    <cellStyle name="Separador de milhares 2 2 4 2 2 4" xfId="302" xr:uid="{00000000-0005-0000-0000-000019000000}"/>
    <cellStyle name="Separador de milhares 2 2 4 2 2 5" xfId="380" xr:uid="{00000000-0005-0000-0000-000019000000}"/>
    <cellStyle name="Separador de milhares 2 2 4 2 2 6" xfId="459" xr:uid="{00000000-0005-0000-0000-000019000000}"/>
    <cellStyle name="Separador de milhares 2 2 4 2 2 7" xfId="537" xr:uid="{00000000-0005-0000-0000-000019000000}"/>
    <cellStyle name="Separador de milhares 2 2 4 2 3" xfId="111" xr:uid="{00000000-0005-0000-0000-00000F000000}"/>
    <cellStyle name="Separador de milhares 2 2 4 2 4" xfId="190" xr:uid="{00000000-0005-0000-0000-00000F000000}"/>
    <cellStyle name="Separador de milhares 2 2 4 2 5" xfId="270" xr:uid="{00000000-0005-0000-0000-00000F000000}"/>
    <cellStyle name="Separador de milhares 2 2 4 2 6" xfId="348" xr:uid="{00000000-0005-0000-0000-00000F000000}"/>
    <cellStyle name="Separador de milhares 2 2 4 2 7" xfId="427" xr:uid="{00000000-0005-0000-0000-00000F000000}"/>
    <cellStyle name="Separador de milhares 2 2 4 2 8" xfId="505" xr:uid="{00000000-0005-0000-0000-00000F000000}"/>
    <cellStyle name="Separador de milhares 2 2 4 3" xfId="48" xr:uid="{00000000-0005-0000-0000-00000F000000}"/>
    <cellStyle name="Separador de milhares 2 2 4 3 2" xfId="127" xr:uid="{00000000-0005-0000-0000-00000F000000}"/>
    <cellStyle name="Separador de milhares 2 2 4 3 3" xfId="206" xr:uid="{00000000-0005-0000-0000-00000F000000}"/>
    <cellStyle name="Separador de milhares 2 2 4 3 4" xfId="286" xr:uid="{00000000-0005-0000-0000-00000F000000}"/>
    <cellStyle name="Separador de milhares 2 2 4 3 5" xfId="364" xr:uid="{00000000-0005-0000-0000-00000F000000}"/>
    <cellStyle name="Separador de milhares 2 2 4 3 6" xfId="443" xr:uid="{00000000-0005-0000-0000-00000F000000}"/>
    <cellStyle name="Separador de milhares 2 2 4 3 7" xfId="521" xr:uid="{00000000-0005-0000-0000-00000F000000}"/>
    <cellStyle name="Separador de milhares 2 2 4 4" xfId="79" xr:uid="{00000000-0005-0000-0000-00000E000000}"/>
    <cellStyle name="Separador de milhares 2 2 4 4 2" xfId="158" xr:uid="{00000000-0005-0000-0000-00000E000000}"/>
    <cellStyle name="Separador de milhares 2 2 4 4 3" xfId="237" xr:uid="{00000000-0005-0000-0000-00000E000000}"/>
    <cellStyle name="Separador de milhares 2 2 4 4 4" xfId="317" xr:uid="{00000000-0005-0000-0000-00000E000000}"/>
    <cellStyle name="Separador de milhares 2 2 4 4 5" xfId="395" xr:uid="{00000000-0005-0000-0000-00000E000000}"/>
    <cellStyle name="Separador de milhares 2 2 4 4 6" xfId="474" xr:uid="{00000000-0005-0000-0000-00000E000000}"/>
    <cellStyle name="Separador de milhares 2 2 4 4 7" xfId="552" xr:uid="{00000000-0005-0000-0000-00000E000000}"/>
    <cellStyle name="Separador de milhares 2 2 4 5" xfId="95" xr:uid="{00000000-0005-0000-0000-00000F000000}"/>
    <cellStyle name="Separador de milhares 2 2 4 6" xfId="174" xr:uid="{00000000-0005-0000-0000-00000F000000}"/>
    <cellStyle name="Separador de milhares 2 2 4 7" xfId="253" xr:uid="{00000000-0005-0000-0000-00000F000000}"/>
    <cellStyle name="Separador de milhares 2 2 4 8" xfId="332" xr:uid="{00000000-0005-0000-0000-00000F000000}"/>
    <cellStyle name="Separador de milhares 2 2 4 9" xfId="411" xr:uid="{00000000-0005-0000-0000-00000F000000}"/>
    <cellStyle name="Separador de milhares 2 2 5" xfId="25" xr:uid="{00000000-0005-0000-0000-00000B000000}"/>
    <cellStyle name="Separador de milhares 2 2 5 2" xfId="57" xr:uid="{00000000-0005-0000-0000-00001A000000}"/>
    <cellStyle name="Separador de milhares 2 2 5 2 2" xfId="136" xr:uid="{00000000-0005-0000-0000-00001A000000}"/>
    <cellStyle name="Separador de milhares 2 2 5 2 3" xfId="215" xr:uid="{00000000-0005-0000-0000-00001A000000}"/>
    <cellStyle name="Separador de milhares 2 2 5 2 4" xfId="295" xr:uid="{00000000-0005-0000-0000-00001A000000}"/>
    <cellStyle name="Separador de milhares 2 2 5 2 5" xfId="373" xr:uid="{00000000-0005-0000-0000-00001A000000}"/>
    <cellStyle name="Separador de milhares 2 2 5 2 6" xfId="452" xr:uid="{00000000-0005-0000-0000-00001A000000}"/>
    <cellStyle name="Separador de milhares 2 2 5 2 7" xfId="530" xr:uid="{00000000-0005-0000-0000-00001A000000}"/>
    <cellStyle name="Separador de milhares 2 2 5 3" xfId="104" xr:uid="{00000000-0005-0000-0000-00000B000000}"/>
    <cellStyle name="Separador de milhares 2 2 5 4" xfId="183" xr:uid="{00000000-0005-0000-0000-00000B000000}"/>
    <cellStyle name="Separador de milhares 2 2 5 5" xfId="263" xr:uid="{00000000-0005-0000-0000-00000B000000}"/>
    <cellStyle name="Separador de milhares 2 2 5 6" xfId="341" xr:uid="{00000000-0005-0000-0000-00000B000000}"/>
    <cellStyle name="Separador de milhares 2 2 5 7" xfId="420" xr:uid="{00000000-0005-0000-0000-00000B000000}"/>
    <cellStyle name="Separador de milhares 2 2 5 8" xfId="498" xr:uid="{00000000-0005-0000-0000-00000B000000}"/>
    <cellStyle name="Separador de milhares 2 2 6" xfId="41" xr:uid="{00000000-0005-0000-0000-00000B000000}"/>
    <cellStyle name="Separador de milhares 2 2 6 2" xfId="120" xr:uid="{00000000-0005-0000-0000-00000B000000}"/>
    <cellStyle name="Separador de milhares 2 2 6 3" xfId="199" xr:uid="{00000000-0005-0000-0000-00000B000000}"/>
    <cellStyle name="Separador de milhares 2 2 6 4" xfId="279" xr:uid="{00000000-0005-0000-0000-00000B000000}"/>
    <cellStyle name="Separador de milhares 2 2 6 5" xfId="357" xr:uid="{00000000-0005-0000-0000-00000B000000}"/>
    <cellStyle name="Separador de milhares 2 2 6 6" xfId="436" xr:uid="{00000000-0005-0000-0000-00000B000000}"/>
    <cellStyle name="Separador de milhares 2 2 6 7" xfId="514" xr:uid="{00000000-0005-0000-0000-00000B000000}"/>
    <cellStyle name="Separador de milhares 2 2 7" xfId="73" xr:uid="{00000000-0005-0000-0000-00000A000000}"/>
    <cellStyle name="Separador de milhares 2 2 7 2" xfId="152" xr:uid="{00000000-0005-0000-0000-00000A000000}"/>
    <cellStyle name="Separador de milhares 2 2 7 3" xfId="231" xr:uid="{00000000-0005-0000-0000-00000A000000}"/>
    <cellStyle name="Separador de milhares 2 2 7 4" xfId="311" xr:uid="{00000000-0005-0000-0000-00000A000000}"/>
    <cellStyle name="Separador de milhares 2 2 7 5" xfId="389" xr:uid="{00000000-0005-0000-0000-00000A000000}"/>
    <cellStyle name="Separador de milhares 2 2 7 6" xfId="468" xr:uid="{00000000-0005-0000-0000-00000A000000}"/>
    <cellStyle name="Separador de milhares 2 2 7 7" xfId="546" xr:uid="{00000000-0005-0000-0000-00000A000000}"/>
    <cellStyle name="Separador de milhares 2 2 8" xfId="89" xr:uid="{00000000-0005-0000-0000-00000B000000}"/>
    <cellStyle name="Separador de milhares 2 2 9" xfId="167" xr:uid="{00000000-0005-0000-0000-00000B000000}"/>
    <cellStyle name="Separador de milhares 2 3" xfId="6" xr:uid="{00000000-0005-0000-0000-000010000000}"/>
    <cellStyle name="Separador de milhares 2 3 10" xfId="245" xr:uid="{00000000-0005-0000-0000-000010000000}"/>
    <cellStyle name="Separador de milhares 2 3 11" xfId="325" xr:uid="{00000000-0005-0000-0000-000010000000}"/>
    <cellStyle name="Separador de milhares 2 3 12" xfId="403" xr:uid="{00000000-0005-0000-0000-000010000000}"/>
    <cellStyle name="Separador de milhares 2 3 13" xfId="482" xr:uid="{00000000-0005-0000-0000-000010000000}"/>
    <cellStyle name="Separador de milhares 2 3 2" xfId="10" xr:uid="{00000000-0005-0000-0000-000011000000}"/>
    <cellStyle name="Separador de milhares 2 3 2 10" xfId="406" xr:uid="{00000000-0005-0000-0000-000011000000}"/>
    <cellStyle name="Separador de milhares 2 3 2 11" xfId="485" xr:uid="{00000000-0005-0000-0000-000011000000}"/>
    <cellStyle name="Separador de milhares 2 3 2 2" xfId="18" xr:uid="{00000000-0005-0000-0000-000012000000}"/>
    <cellStyle name="Separador de milhares 2 3 2 2 10" xfId="491" xr:uid="{00000000-0005-0000-0000-000012000000}"/>
    <cellStyle name="Separador de milhares 2 3 2 2 2" xfId="34" xr:uid="{00000000-0005-0000-0000-000012000000}"/>
    <cellStyle name="Separador de milhares 2 3 2 2 2 2" xfId="66" xr:uid="{00000000-0005-0000-0000-00001E000000}"/>
    <cellStyle name="Separador de milhares 2 3 2 2 2 2 2" xfId="145" xr:uid="{00000000-0005-0000-0000-00001E000000}"/>
    <cellStyle name="Separador de milhares 2 3 2 2 2 2 3" xfId="224" xr:uid="{00000000-0005-0000-0000-00001E000000}"/>
    <cellStyle name="Separador de milhares 2 3 2 2 2 2 4" xfId="304" xr:uid="{00000000-0005-0000-0000-00001E000000}"/>
    <cellStyle name="Separador de milhares 2 3 2 2 2 2 5" xfId="382" xr:uid="{00000000-0005-0000-0000-00001E000000}"/>
    <cellStyle name="Separador de milhares 2 3 2 2 2 2 6" xfId="461" xr:uid="{00000000-0005-0000-0000-00001E000000}"/>
    <cellStyle name="Separador de milhares 2 3 2 2 2 2 7" xfId="539" xr:uid="{00000000-0005-0000-0000-00001E000000}"/>
    <cellStyle name="Separador de milhares 2 3 2 2 2 3" xfId="113" xr:uid="{00000000-0005-0000-0000-000012000000}"/>
    <cellStyle name="Separador de milhares 2 3 2 2 2 4" xfId="192" xr:uid="{00000000-0005-0000-0000-000012000000}"/>
    <cellStyle name="Separador de milhares 2 3 2 2 2 5" xfId="272" xr:uid="{00000000-0005-0000-0000-000012000000}"/>
    <cellStyle name="Separador de milhares 2 3 2 2 2 6" xfId="350" xr:uid="{00000000-0005-0000-0000-000012000000}"/>
    <cellStyle name="Separador de milhares 2 3 2 2 2 7" xfId="429" xr:uid="{00000000-0005-0000-0000-000012000000}"/>
    <cellStyle name="Separador de milhares 2 3 2 2 2 8" xfId="507" xr:uid="{00000000-0005-0000-0000-000012000000}"/>
    <cellStyle name="Separador de milhares 2 3 2 2 3" xfId="50" xr:uid="{00000000-0005-0000-0000-000012000000}"/>
    <cellStyle name="Separador de milhares 2 3 2 2 3 2" xfId="129" xr:uid="{00000000-0005-0000-0000-000012000000}"/>
    <cellStyle name="Separador de milhares 2 3 2 2 3 3" xfId="208" xr:uid="{00000000-0005-0000-0000-000012000000}"/>
    <cellStyle name="Separador de milhares 2 3 2 2 3 4" xfId="288" xr:uid="{00000000-0005-0000-0000-000012000000}"/>
    <cellStyle name="Separador de milhares 2 3 2 2 3 5" xfId="366" xr:uid="{00000000-0005-0000-0000-000012000000}"/>
    <cellStyle name="Separador de milhares 2 3 2 2 3 6" xfId="445" xr:uid="{00000000-0005-0000-0000-000012000000}"/>
    <cellStyle name="Separador de milhares 2 3 2 2 3 7" xfId="523" xr:uid="{00000000-0005-0000-0000-000012000000}"/>
    <cellStyle name="Separador de milhares 2 3 2 2 4" xfId="81" xr:uid="{00000000-0005-0000-0000-000011000000}"/>
    <cellStyle name="Separador de milhares 2 3 2 2 4 2" xfId="160" xr:uid="{00000000-0005-0000-0000-000011000000}"/>
    <cellStyle name="Separador de milhares 2 3 2 2 4 3" xfId="239" xr:uid="{00000000-0005-0000-0000-000011000000}"/>
    <cellStyle name="Separador de milhares 2 3 2 2 4 4" xfId="319" xr:uid="{00000000-0005-0000-0000-000011000000}"/>
    <cellStyle name="Separador de milhares 2 3 2 2 4 5" xfId="397" xr:uid="{00000000-0005-0000-0000-000011000000}"/>
    <cellStyle name="Separador de milhares 2 3 2 2 4 6" xfId="476" xr:uid="{00000000-0005-0000-0000-000011000000}"/>
    <cellStyle name="Separador de milhares 2 3 2 2 4 7" xfId="554" xr:uid="{00000000-0005-0000-0000-000011000000}"/>
    <cellStyle name="Separador de milhares 2 3 2 2 5" xfId="97" xr:uid="{00000000-0005-0000-0000-000012000000}"/>
    <cellStyle name="Separador de milhares 2 3 2 2 6" xfId="176" xr:uid="{00000000-0005-0000-0000-000012000000}"/>
    <cellStyle name="Separador de milhares 2 3 2 2 7" xfId="255" xr:uid="{00000000-0005-0000-0000-000012000000}"/>
    <cellStyle name="Separador de milhares 2 3 2 2 8" xfId="334" xr:uid="{00000000-0005-0000-0000-000012000000}"/>
    <cellStyle name="Separador de milhares 2 3 2 2 9" xfId="413" xr:uid="{00000000-0005-0000-0000-000012000000}"/>
    <cellStyle name="Separador de milhares 2 3 2 3" xfId="27" xr:uid="{00000000-0005-0000-0000-000011000000}"/>
    <cellStyle name="Separador de milhares 2 3 2 3 2" xfId="59" xr:uid="{00000000-0005-0000-0000-00001F000000}"/>
    <cellStyle name="Separador de milhares 2 3 2 3 2 2" xfId="138" xr:uid="{00000000-0005-0000-0000-00001F000000}"/>
    <cellStyle name="Separador de milhares 2 3 2 3 2 3" xfId="217" xr:uid="{00000000-0005-0000-0000-00001F000000}"/>
    <cellStyle name="Separador de milhares 2 3 2 3 2 4" xfId="297" xr:uid="{00000000-0005-0000-0000-00001F000000}"/>
    <cellStyle name="Separador de milhares 2 3 2 3 2 5" xfId="375" xr:uid="{00000000-0005-0000-0000-00001F000000}"/>
    <cellStyle name="Separador de milhares 2 3 2 3 2 6" xfId="454" xr:uid="{00000000-0005-0000-0000-00001F000000}"/>
    <cellStyle name="Separador de milhares 2 3 2 3 2 7" xfId="532" xr:uid="{00000000-0005-0000-0000-00001F000000}"/>
    <cellStyle name="Separador de milhares 2 3 2 3 3" xfId="106" xr:uid="{00000000-0005-0000-0000-000011000000}"/>
    <cellStyle name="Separador de milhares 2 3 2 3 4" xfId="185" xr:uid="{00000000-0005-0000-0000-000011000000}"/>
    <cellStyle name="Separador de milhares 2 3 2 3 5" xfId="265" xr:uid="{00000000-0005-0000-0000-000011000000}"/>
    <cellStyle name="Separador de milhares 2 3 2 3 6" xfId="343" xr:uid="{00000000-0005-0000-0000-000011000000}"/>
    <cellStyle name="Separador de milhares 2 3 2 3 7" xfId="422" xr:uid="{00000000-0005-0000-0000-000011000000}"/>
    <cellStyle name="Separador de milhares 2 3 2 3 8" xfId="500" xr:uid="{00000000-0005-0000-0000-000011000000}"/>
    <cellStyle name="Separador de milhares 2 3 2 4" xfId="43" xr:uid="{00000000-0005-0000-0000-000011000000}"/>
    <cellStyle name="Separador de milhares 2 3 2 4 2" xfId="122" xr:uid="{00000000-0005-0000-0000-000011000000}"/>
    <cellStyle name="Separador de milhares 2 3 2 4 3" xfId="201" xr:uid="{00000000-0005-0000-0000-000011000000}"/>
    <cellStyle name="Separador de milhares 2 3 2 4 4" xfId="281" xr:uid="{00000000-0005-0000-0000-000011000000}"/>
    <cellStyle name="Separador de milhares 2 3 2 4 5" xfId="359" xr:uid="{00000000-0005-0000-0000-000011000000}"/>
    <cellStyle name="Separador de milhares 2 3 2 4 6" xfId="438" xr:uid="{00000000-0005-0000-0000-000011000000}"/>
    <cellStyle name="Separador de milhares 2 3 2 4 7" xfId="516" xr:uid="{00000000-0005-0000-0000-000011000000}"/>
    <cellStyle name="Separador de milhares 2 3 2 5" xfId="75" xr:uid="{00000000-0005-0000-0000-000010000000}"/>
    <cellStyle name="Separador de milhares 2 3 2 5 2" xfId="154" xr:uid="{00000000-0005-0000-0000-000010000000}"/>
    <cellStyle name="Separador de milhares 2 3 2 5 3" xfId="233" xr:uid="{00000000-0005-0000-0000-000010000000}"/>
    <cellStyle name="Separador de milhares 2 3 2 5 4" xfId="313" xr:uid="{00000000-0005-0000-0000-000010000000}"/>
    <cellStyle name="Separador de milhares 2 3 2 5 5" xfId="391" xr:uid="{00000000-0005-0000-0000-000010000000}"/>
    <cellStyle name="Separador de milhares 2 3 2 5 6" xfId="470" xr:uid="{00000000-0005-0000-0000-000010000000}"/>
    <cellStyle name="Separador de milhares 2 3 2 5 7" xfId="548" xr:uid="{00000000-0005-0000-0000-000010000000}"/>
    <cellStyle name="Separador de milhares 2 3 2 6" xfId="91" xr:uid="{00000000-0005-0000-0000-000011000000}"/>
    <cellStyle name="Separador de milhares 2 3 2 7" xfId="169" xr:uid="{00000000-0005-0000-0000-000011000000}"/>
    <cellStyle name="Separador de milhares 2 3 2 8" xfId="248" xr:uid="{00000000-0005-0000-0000-000011000000}"/>
    <cellStyle name="Separador de milhares 2 3 2 9" xfId="328" xr:uid="{00000000-0005-0000-0000-000011000000}"/>
    <cellStyle name="Separador de milhares 2 3 3" xfId="22" xr:uid="{00000000-0005-0000-0000-000013000000}"/>
    <cellStyle name="Separador de milhares 2 3 3 10" xfId="495" xr:uid="{00000000-0005-0000-0000-000013000000}"/>
    <cellStyle name="Separador de milhares 2 3 3 2" xfId="38" xr:uid="{00000000-0005-0000-0000-000013000000}"/>
    <cellStyle name="Separador de milhares 2 3 3 2 2" xfId="70" xr:uid="{00000000-0005-0000-0000-000021000000}"/>
    <cellStyle name="Separador de milhares 2 3 3 2 2 2" xfId="149" xr:uid="{00000000-0005-0000-0000-000021000000}"/>
    <cellStyle name="Separador de milhares 2 3 3 2 2 3" xfId="228" xr:uid="{00000000-0005-0000-0000-000021000000}"/>
    <cellStyle name="Separador de milhares 2 3 3 2 2 4" xfId="308" xr:uid="{00000000-0005-0000-0000-000021000000}"/>
    <cellStyle name="Separador de milhares 2 3 3 2 2 5" xfId="386" xr:uid="{00000000-0005-0000-0000-000021000000}"/>
    <cellStyle name="Separador de milhares 2 3 3 2 2 6" xfId="465" xr:uid="{00000000-0005-0000-0000-000021000000}"/>
    <cellStyle name="Separador de milhares 2 3 3 2 2 7" xfId="543" xr:uid="{00000000-0005-0000-0000-000021000000}"/>
    <cellStyle name="Separador de milhares 2 3 3 2 3" xfId="117" xr:uid="{00000000-0005-0000-0000-000013000000}"/>
    <cellStyle name="Separador de milhares 2 3 3 2 4" xfId="196" xr:uid="{00000000-0005-0000-0000-000013000000}"/>
    <cellStyle name="Separador de milhares 2 3 3 2 5" xfId="276" xr:uid="{00000000-0005-0000-0000-000013000000}"/>
    <cellStyle name="Separador de milhares 2 3 3 2 6" xfId="354" xr:uid="{00000000-0005-0000-0000-000013000000}"/>
    <cellStyle name="Separador de milhares 2 3 3 2 7" xfId="433" xr:uid="{00000000-0005-0000-0000-000013000000}"/>
    <cellStyle name="Separador de milhares 2 3 3 2 8" xfId="511" xr:uid="{00000000-0005-0000-0000-000013000000}"/>
    <cellStyle name="Separador de milhares 2 3 3 3" xfId="54" xr:uid="{00000000-0005-0000-0000-000013000000}"/>
    <cellStyle name="Separador de milhares 2 3 3 3 2" xfId="133" xr:uid="{00000000-0005-0000-0000-000013000000}"/>
    <cellStyle name="Separador de milhares 2 3 3 3 3" xfId="212" xr:uid="{00000000-0005-0000-0000-000013000000}"/>
    <cellStyle name="Separador de milhares 2 3 3 3 4" xfId="292" xr:uid="{00000000-0005-0000-0000-000013000000}"/>
    <cellStyle name="Separador de milhares 2 3 3 3 5" xfId="370" xr:uid="{00000000-0005-0000-0000-000013000000}"/>
    <cellStyle name="Separador de milhares 2 3 3 3 6" xfId="449" xr:uid="{00000000-0005-0000-0000-000013000000}"/>
    <cellStyle name="Separador de milhares 2 3 3 3 7" xfId="527" xr:uid="{00000000-0005-0000-0000-000013000000}"/>
    <cellStyle name="Separador de milhares 2 3 3 4" xfId="85" xr:uid="{00000000-0005-0000-0000-000012000000}"/>
    <cellStyle name="Separador de milhares 2 3 3 4 2" xfId="164" xr:uid="{00000000-0005-0000-0000-000012000000}"/>
    <cellStyle name="Separador de milhares 2 3 3 4 3" xfId="243" xr:uid="{00000000-0005-0000-0000-000012000000}"/>
    <cellStyle name="Separador de milhares 2 3 3 4 4" xfId="323" xr:uid="{00000000-0005-0000-0000-000012000000}"/>
    <cellStyle name="Separador de milhares 2 3 3 4 5" xfId="401" xr:uid="{00000000-0005-0000-0000-000012000000}"/>
    <cellStyle name="Separador de milhares 2 3 3 4 6" xfId="480" xr:uid="{00000000-0005-0000-0000-000012000000}"/>
    <cellStyle name="Separador de milhares 2 3 3 4 7" xfId="558" xr:uid="{00000000-0005-0000-0000-000012000000}"/>
    <cellStyle name="Separador de milhares 2 3 3 5" xfId="101" xr:uid="{00000000-0005-0000-0000-000013000000}"/>
    <cellStyle name="Separador de milhares 2 3 3 6" xfId="180" xr:uid="{00000000-0005-0000-0000-000013000000}"/>
    <cellStyle name="Separador de milhares 2 3 3 7" xfId="259" xr:uid="{00000000-0005-0000-0000-000013000000}"/>
    <cellStyle name="Separador de milhares 2 3 3 8" xfId="338" xr:uid="{00000000-0005-0000-0000-000013000000}"/>
    <cellStyle name="Separador de milhares 2 3 3 9" xfId="417" xr:uid="{00000000-0005-0000-0000-000013000000}"/>
    <cellStyle name="Separador de milhares 2 3 4" xfId="15" xr:uid="{00000000-0005-0000-0000-000014000000}"/>
    <cellStyle name="Separador de milhares 2 3 4 10" xfId="488" xr:uid="{00000000-0005-0000-0000-000014000000}"/>
    <cellStyle name="Separador de milhares 2 3 4 2" xfId="31" xr:uid="{00000000-0005-0000-0000-000014000000}"/>
    <cellStyle name="Separador de milhares 2 3 4 2 2" xfId="63" xr:uid="{00000000-0005-0000-0000-000023000000}"/>
    <cellStyle name="Separador de milhares 2 3 4 2 2 2" xfId="142" xr:uid="{00000000-0005-0000-0000-000023000000}"/>
    <cellStyle name="Separador de milhares 2 3 4 2 2 3" xfId="221" xr:uid="{00000000-0005-0000-0000-000023000000}"/>
    <cellStyle name="Separador de milhares 2 3 4 2 2 4" xfId="301" xr:uid="{00000000-0005-0000-0000-000023000000}"/>
    <cellStyle name="Separador de milhares 2 3 4 2 2 5" xfId="379" xr:uid="{00000000-0005-0000-0000-000023000000}"/>
    <cellStyle name="Separador de milhares 2 3 4 2 2 6" xfId="458" xr:uid="{00000000-0005-0000-0000-000023000000}"/>
    <cellStyle name="Separador de milhares 2 3 4 2 2 7" xfId="536" xr:uid="{00000000-0005-0000-0000-000023000000}"/>
    <cellStyle name="Separador de milhares 2 3 4 2 3" xfId="110" xr:uid="{00000000-0005-0000-0000-000014000000}"/>
    <cellStyle name="Separador de milhares 2 3 4 2 4" xfId="189" xr:uid="{00000000-0005-0000-0000-000014000000}"/>
    <cellStyle name="Separador de milhares 2 3 4 2 5" xfId="269" xr:uid="{00000000-0005-0000-0000-000014000000}"/>
    <cellStyle name="Separador de milhares 2 3 4 2 6" xfId="347" xr:uid="{00000000-0005-0000-0000-000014000000}"/>
    <cellStyle name="Separador de milhares 2 3 4 2 7" xfId="426" xr:uid="{00000000-0005-0000-0000-000014000000}"/>
    <cellStyle name="Separador de milhares 2 3 4 2 8" xfId="504" xr:uid="{00000000-0005-0000-0000-000014000000}"/>
    <cellStyle name="Separador de milhares 2 3 4 3" xfId="47" xr:uid="{00000000-0005-0000-0000-000014000000}"/>
    <cellStyle name="Separador de milhares 2 3 4 3 2" xfId="126" xr:uid="{00000000-0005-0000-0000-000014000000}"/>
    <cellStyle name="Separador de milhares 2 3 4 3 3" xfId="205" xr:uid="{00000000-0005-0000-0000-000014000000}"/>
    <cellStyle name="Separador de milhares 2 3 4 3 4" xfId="285" xr:uid="{00000000-0005-0000-0000-000014000000}"/>
    <cellStyle name="Separador de milhares 2 3 4 3 5" xfId="363" xr:uid="{00000000-0005-0000-0000-000014000000}"/>
    <cellStyle name="Separador de milhares 2 3 4 3 6" xfId="442" xr:uid="{00000000-0005-0000-0000-000014000000}"/>
    <cellStyle name="Separador de milhares 2 3 4 3 7" xfId="520" xr:uid="{00000000-0005-0000-0000-000014000000}"/>
    <cellStyle name="Separador de milhares 2 3 4 4" xfId="78" xr:uid="{00000000-0005-0000-0000-000013000000}"/>
    <cellStyle name="Separador de milhares 2 3 4 4 2" xfId="157" xr:uid="{00000000-0005-0000-0000-000013000000}"/>
    <cellStyle name="Separador de milhares 2 3 4 4 3" xfId="236" xr:uid="{00000000-0005-0000-0000-000013000000}"/>
    <cellStyle name="Separador de milhares 2 3 4 4 4" xfId="316" xr:uid="{00000000-0005-0000-0000-000013000000}"/>
    <cellStyle name="Separador de milhares 2 3 4 4 5" xfId="394" xr:uid="{00000000-0005-0000-0000-000013000000}"/>
    <cellStyle name="Separador de milhares 2 3 4 4 6" xfId="473" xr:uid="{00000000-0005-0000-0000-000013000000}"/>
    <cellStyle name="Separador de milhares 2 3 4 4 7" xfId="551" xr:uid="{00000000-0005-0000-0000-000013000000}"/>
    <cellStyle name="Separador de milhares 2 3 4 5" xfId="94" xr:uid="{00000000-0005-0000-0000-000014000000}"/>
    <cellStyle name="Separador de milhares 2 3 4 6" xfId="173" xr:uid="{00000000-0005-0000-0000-000014000000}"/>
    <cellStyle name="Separador de milhares 2 3 4 7" xfId="252" xr:uid="{00000000-0005-0000-0000-000014000000}"/>
    <cellStyle name="Separador de milhares 2 3 4 8" xfId="331" xr:uid="{00000000-0005-0000-0000-000014000000}"/>
    <cellStyle name="Separador de milhares 2 3 4 9" xfId="410" xr:uid="{00000000-0005-0000-0000-000014000000}"/>
    <cellStyle name="Separador de milhares 2 3 5" xfId="24" xr:uid="{00000000-0005-0000-0000-000010000000}"/>
    <cellStyle name="Separador de milhares 2 3 5 2" xfId="56" xr:uid="{00000000-0005-0000-0000-000024000000}"/>
    <cellStyle name="Separador de milhares 2 3 5 2 2" xfId="135" xr:uid="{00000000-0005-0000-0000-000024000000}"/>
    <cellStyle name="Separador de milhares 2 3 5 2 3" xfId="214" xr:uid="{00000000-0005-0000-0000-000024000000}"/>
    <cellStyle name="Separador de milhares 2 3 5 2 4" xfId="294" xr:uid="{00000000-0005-0000-0000-000024000000}"/>
    <cellStyle name="Separador de milhares 2 3 5 2 5" xfId="372" xr:uid="{00000000-0005-0000-0000-000024000000}"/>
    <cellStyle name="Separador de milhares 2 3 5 2 6" xfId="451" xr:uid="{00000000-0005-0000-0000-000024000000}"/>
    <cellStyle name="Separador de milhares 2 3 5 2 7" xfId="529" xr:uid="{00000000-0005-0000-0000-000024000000}"/>
    <cellStyle name="Separador de milhares 2 3 5 3" xfId="103" xr:uid="{00000000-0005-0000-0000-000010000000}"/>
    <cellStyle name="Separador de milhares 2 3 5 4" xfId="182" xr:uid="{00000000-0005-0000-0000-000010000000}"/>
    <cellStyle name="Separador de milhares 2 3 5 5" xfId="262" xr:uid="{00000000-0005-0000-0000-000010000000}"/>
    <cellStyle name="Separador de milhares 2 3 5 6" xfId="340" xr:uid="{00000000-0005-0000-0000-000010000000}"/>
    <cellStyle name="Separador de milhares 2 3 5 7" xfId="419" xr:uid="{00000000-0005-0000-0000-000010000000}"/>
    <cellStyle name="Separador de milhares 2 3 5 8" xfId="497" xr:uid="{00000000-0005-0000-0000-000010000000}"/>
    <cellStyle name="Separador de milhares 2 3 6" xfId="40" xr:uid="{00000000-0005-0000-0000-000010000000}"/>
    <cellStyle name="Separador de milhares 2 3 6 2" xfId="119" xr:uid="{00000000-0005-0000-0000-000010000000}"/>
    <cellStyle name="Separador de milhares 2 3 6 3" xfId="198" xr:uid="{00000000-0005-0000-0000-000010000000}"/>
    <cellStyle name="Separador de milhares 2 3 6 4" xfId="278" xr:uid="{00000000-0005-0000-0000-000010000000}"/>
    <cellStyle name="Separador de milhares 2 3 6 5" xfId="356" xr:uid="{00000000-0005-0000-0000-000010000000}"/>
    <cellStyle name="Separador de milhares 2 3 6 6" xfId="435" xr:uid="{00000000-0005-0000-0000-000010000000}"/>
    <cellStyle name="Separador de milhares 2 3 6 7" xfId="513" xr:uid="{00000000-0005-0000-0000-000010000000}"/>
    <cellStyle name="Separador de milhares 2 3 7" xfId="72" xr:uid="{00000000-0005-0000-0000-00000F000000}"/>
    <cellStyle name="Separador de milhares 2 3 7 2" xfId="151" xr:uid="{00000000-0005-0000-0000-00000F000000}"/>
    <cellStyle name="Separador de milhares 2 3 7 3" xfId="230" xr:uid="{00000000-0005-0000-0000-00000F000000}"/>
    <cellStyle name="Separador de milhares 2 3 7 4" xfId="310" xr:uid="{00000000-0005-0000-0000-00000F000000}"/>
    <cellStyle name="Separador de milhares 2 3 7 5" xfId="388" xr:uid="{00000000-0005-0000-0000-00000F000000}"/>
    <cellStyle name="Separador de milhares 2 3 7 6" xfId="467" xr:uid="{00000000-0005-0000-0000-00000F000000}"/>
    <cellStyle name="Separador de milhares 2 3 7 7" xfId="545" xr:uid="{00000000-0005-0000-0000-00000F000000}"/>
    <cellStyle name="Separador de milhares 2 3 8" xfId="88" xr:uid="{00000000-0005-0000-0000-000010000000}"/>
    <cellStyle name="Separador de milhares 2 3 9" xfId="166" xr:uid="{00000000-0005-0000-0000-000010000000}"/>
    <cellStyle name="Separador de milhares 3" xfId="3" xr:uid="{00000000-0005-0000-0000-000015000000}"/>
    <cellStyle name="Título 5" xfId="4" xr:uid="{00000000-0005-0000-0000-000016000000}"/>
    <cellStyle name="Vírgula" xfId="13" builtinId="3"/>
    <cellStyle name="Vírgula 10" xfId="487" xr:uid="{00000000-0005-0000-0000-000057020000}"/>
    <cellStyle name="Vírgula 2" xfId="29" xr:uid="{00000000-0005-0000-0000-000053000000}"/>
    <cellStyle name="Vírgula 2 2" xfId="61" xr:uid="{00000000-0005-0000-0000-000028000000}"/>
    <cellStyle name="Vírgula 2 2 2" xfId="140" xr:uid="{00000000-0005-0000-0000-000028000000}"/>
    <cellStyle name="Vírgula 2 2 3" xfId="219" xr:uid="{00000000-0005-0000-0000-000028000000}"/>
    <cellStyle name="Vírgula 2 2 4" xfId="299" xr:uid="{00000000-0005-0000-0000-000028000000}"/>
    <cellStyle name="Vírgula 2 2 5" xfId="377" xr:uid="{00000000-0005-0000-0000-000028000000}"/>
    <cellStyle name="Vírgula 2 2 6" xfId="456" xr:uid="{00000000-0005-0000-0000-000028000000}"/>
    <cellStyle name="Vírgula 2 2 7" xfId="534" xr:uid="{00000000-0005-0000-0000-000028000000}"/>
    <cellStyle name="Vírgula 2 3" xfId="108" xr:uid="{00000000-0005-0000-0000-000053000000}"/>
    <cellStyle name="Vírgula 2 4" xfId="187" xr:uid="{00000000-0005-0000-0000-000053000000}"/>
    <cellStyle name="Vírgula 2 5" xfId="267" xr:uid="{00000000-0005-0000-0000-000053000000}"/>
    <cellStyle name="Vírgula 2 6" xfId="345" xr:uid="{00000000-0005-0000-0000-000053000000}"/>
    <cellStyle name="Vírgula 2 7" xfId="424" xr:uid="{00000000-0005-0000-0000-000053000000}"/>
    <cellStyle name="Vírgula 2 8" xfId="502" xr:uid="{00000000-0005-0000-0000-000053000000}"/>
    <cellStyle name="Vírgula 3" xfId="45" xr:uid="{00000000-0005-0000-0000-000063000000}"/>
    <cellStyle name="Vírgula 3 2" xfId="124" xr:uid="{00000000-0005-0000-0000-000063000000}"/>
    <cellStyle name="Vírgula 3 3" xfId="203" xr:uid="{00000000-0005-0000-0000-000063000000}"/>
    <cellStyle name="Vírgula 3 4" xfId="283" xr:uid="{00000000-0005-0000-0000-000063000000}"/>
    <cellStyle name="Vírgula 3 5" xfId="361" xr:uid="{00000000-0005-0000-0000-000063000000}"/>
    <cellStyle name="Vírgula 3 6" xfId="440" xr:uid="{00000000-0005-0000-0000-000063000000}"/>
    <cellStyle name="Vírgula 3 7" xfId="518" xr:uid="{00000000-0005-0000-0000-000063000000}"/>
    <cellStyle name="Vírgula 4" xfId="77" xr:uid="{00000000-0005-0000-0000-000082000000}"/>
    <cellStyle name="Vírgula 4 2" xfId="156" xr:uid="{00000000-0005-0000-0000-000082000000}"/>
    <cellStyle name="Vírgula 4 3" xfId="235" xr:uid="{00000000-0005-0000-0000-000082000000}"/>
    <cellStyle name="Vírgula 4 4" xfId="315" xr:uid="{00000000-0005-0000-0000-000082000000}"/>
    <cellStyle name="Vírgula 4 5" xfId="393" xr:uid="{00000000-0005-0000-0000-000082000000}"/>
    <cellStyle name="Vírgula 4 6" xfId="472" xr:uid="{00000000-0005-0000-0000-000082000000}"/>
    <cellStyle name="Vírgula 4 7" xfId="550" xr:uid="{00000000-0005-0000-0000-000082000000}"/>
    <cellStyle name="Vírgula 5" xfId="93" xr:uid="{00000000-0005-0000-0000-0000CD000000}"/>
    <cellStyle name="Vírgula 6" xfId="171" xr:uid="{00000000-0005-0000-0000-00001C010000}"/>
    <cellStyle name="Vírgula 7" xfId="250" xr:uid="{00000000-0005-0000-0000-00006C010000}"/>
    <cellStyle name="Vírgula 8" xfId="330" xr:uid="{00000000-0005-0000-0000-0000BA010000}"/>
    <cellStyle name="Vírgula 9" xfId="408" xr:uid="{00000000-0005-0000-0000-000009020000}"/>
  </cellStyles>
  <dxfs count="2">
    <dxf>
      <fill>
        <patternFill>
          <bgColor rgb="FFFFFF66"/>
        </patternFill>
      </fill>
    </dxf>
    <dxf>
      <font>
        <color rgb="FF9C0006"/>
      </font>
      <fill>
        <patternFill>
          <bgColor rgb="FFFFC7CE"/>
        </patternFill>
      </fill>
    </dxf>
  </dxfs>
  <tableStyles count="1" defaultTableStyle="TableStyleMedium9" defaultPivotStyle="PivotStyleLight16">
    <tableStyle name="Invisible" pivot="0" table="0" count="0" xr9:uid="{26214484-416D-4E37-B86B-00C7C3553B7E}"/>
  </tableStyles>
  <colors>
    <mruColors>
      <color rgb="FFFF9933"/>
      <color rgb="FFFF5050"/>
      <color rgb="FF99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47BF-B799-4033-B579-B25F38ACFE12}">
  <dimension ref="A1:AA92"/>
  <sheetViews>
    <sheetView tabSelected="1" zoomScale="80" zoomScaleNormal="80" workbookViewId="0">
      <selection activeCell="J10" sqref="J10"/>
    </sheetView>
  </sheetViews>
  <sheetFormatPr defaultColWidth="9.7109375" defaultRowHeight="30" customHeight="1" x14ac:dyDescent="0.25"/>
  <cols>
    <col min="1" max="1" width="6.140625" style="1" customWidth="1"/>
    <col min="2" max="2" width="6.5703125" style="1" customWidth="1"/>
    <col min="3" max="3" width="37.85546875" style="1" customWidth="1"/>
    <col min="4" max="4" width="31.5703125" style="3" customWidth="1"/>
    <col min="5" max="5" width="16.140625" style="1" customWidth="1"/>
    <col min="6" max="7" width="8.5703125" style="1" customWidth="1"/>
    <col min="8" max="8" width="8.28515625" style="1" customWidth="1"/>
    <col min="9" max="9" width="12.7109375" style="1" customWidth="1"/>
    <col min="10" max="10" width="12.140625" style="3" customWidth="1"/>
    <col min="11" max="11" width="12.5703125" style="4" customWidth="1"/>
    <col min="12" max="12" width="13.28515625" style="11" customWidth="1"/>
    <col min="13" max="13" width="12.5703125" style="5" customWidth="1"/>
    <col min="14" max="14" width="13.5703125" style="4" customWidth="1"/>
    <col min="15" max="15" width="13" style="4" customWidth="1"/>
    <col min="16" max="16" width="13.42578125" style="4" customWidth="1"/>
    <col min="17" max="18" width="14.140625" style="4" customWidth="1"/>
    <col min="19" max="19" width="12.5703125" style="4" customWidth="1"/>
    <col min="20" max="20" width="13.28515625" style="4" customWidth="1"/>
    <col min="21" max="21" width="12.7109375" style="4" customWidth="1"/>
    <col min="22" max="22" width="12" style="4" customWidth="1"/>
    <col min="23" max="23" width="12.7109375" style="4" customWidth="1"/>
    <col min="24" max="24" width="13.85546875" style="4" customWidth="1"/>
    <col min="25" max="25" width="13.42578125" style="4" customWidth="1"/>
    <col min="26" max="26" width="12.5703125" style="2" customWidth="1"/>
    <col min="27" max="27" width="13.7109375" style="2" customWidth="1"/>
    <col min="28" max="16384" width="9.7109375" style="2"/>
  </cols>
  <sheetData>
    <row r="1" spans="1:27" ht="39.950000000000003" customHeight="1" x14ac:dyDescent="0.25">
      <c r="A1" s="62" t="s">
        <v>37</v>
      </c>
      <c r="B1" s="63"/>
      <c r="C1" s="64"/>
      <c r="D1" s="55" t="s">
        <v>33</v>
      </c>
      <c r="E1" s="56"/>
      <c r="F1" s="56"/>
      <c r="G1" s="56"/>
      <c r="H1" s="56"/>
      <c r="I1" s="56"/>
      <c r="J1" s="57"/>
      <c r="K1" s="61" t="s">
        <v>34</v>
      </c>
      <c r="L1" s="61"/>
      <c r="M1" s="61"/>
      <c r="N1" s="53" t="s">
        <v>36</v>
      </c>
      <c r="O1" s="53" t="s">
        <v>36</v>
      </c>
      <c r="P1" s="53" t="s">
        <v>36</v>
      </c>
      <c r="Q1" s="53" t="s">
        <v>36</v>
      </c>
      <c r="R1" s="53" t="s">
        <v>36</v>
      </c>
      <c r="S1" s="53" t="s">
        <v>36</v>
      </c>
      <c r="T1" s="53" t="s">
        <v>36</v>
      </c>
      <c r="U1" s="53" t="s">
        <v>36</v>
      </c>
      <c r="V1" s="53" t="s">
        <v>36</v>
      </c>
      <c r="W1" s="53" t="s">
        <v>36</v>
      </c>
      <c r="X1" s="53" t="s">
        <v>36</v>
      </c>
      <c r="Y1" s="53" t="s">
        <v>36</v>
      </c>
      <c r="Z1" s="53" t="s">
        <v>36</v>
      </c>
      <c r="AA1" s="53" t="s">
        <v>36</v>
      </c>
    </row>
    <row r="2" spans="1:27" ht="24.95" customHeight="1" x14ac:dyDescent="0.25">
      <c r="A2" s="55" t="s">
        <v>32</v>
      </c>
      <c r="B2" s="56"/>
      <c r="C2" s="56"/>
      <c r="D2" s="56"/>
      <c r="E2" s="56"/>
      <c r="F2" s="56"/>
      <c r="G2" s="56"/>
      <c r="H2" s="56"/>
      <c r="I2" s="56"/>
      <c r="J2" s="57"/>
      <c r="K2" s="58" t="s">
        <v>47</v>
      </c>
      <c r="L2" s="59"/>
      <c r="M2" s="60"/>
      <c r="N2" s="54"/>
      <c r="O2" s="54"/>
      <c r="P2" s="54"/>
      <c r="Q2" s="54"/>
      <c r="R2" s="54"/>
      <c r="S2" s="54"/>
      <c r="T2" s="54"/>
      <c r="U2" s="54"/>
      <c r="V2" s="54"/>
      <c r="W2" s="54"/>
      <c r="X2" s="54"/>
      <c r="Y2" s="54"/>
      <c r="Z2" s="54"/>
      <c r="AA2" s="54"/>
    </row>
    <row r="3" spans="1:27" s="3" customFormat="1" ht="30" customHeight="1" x14ac:dyDescent="0.2">
      <c r="A3" s="6" t="s">
        <v>3</v>
      </c>
      <c r="B3" s="6" t="s">
        <v>41</v>
      </c>
      <c r="C3" s="6" t="s">
        <v>42</v>
      </c>
      <c r="D3" s="7" t="s">
        <v>43</v>
      </c>
      <c r="E3" s="7" t="s">
        <v>44</v>
      </c>
      <c r="F3" s="7" t="s">
        <v>15</v>
      </c>
      <c r="G3" s="7" t="s">
        <v>16</v>
      </c>
      <c r="H3" s="7" t="s">
        <v>45</v>
      </c>
      <c r="I3" s="7" t="s">
        <v>46</v>
      </c>
      <c r="J3" s="8" t="s">
        <v>35</v>
      </c>
      <c r="K3" s="9" t="s">
        <v>4</v>
      </c>
      <c r="L3" s="10" t="s">
        <v>0</v>
      </c>
      <c r="M3" s="6" t="s">
        <v>2</v>
      </c>
      <c r="N3" s="12" t="s">
        <v>1</v>
      </c>
      <c r="O3" s="12" t="s">
        <v>1</v>
      </c>
      <c r="P3" s="12" t="s">
        <v>1</v>
      </c>
      <c r="Q3" s="12" t="s">
        <v>1</v>
      </c>
      <c r="R3" s="12" t="s">
        <v>1</v>
      </c>
      <c r="S3" s="12" t="s">
        <v>1</v>
      </c>
      <c r="T3" s="12" t="s">
        <v>1</v>
      </c>
      <c r="U3" s="12" t="s">
        <v>1</v>
      </c>
      <c r="V3" s="12" t="s">
        <v>1</v>
      </c>
      <c r="W3" s="12" t="s">
        <v>1</v>
      </c>
      <c r="X3" s="12" t="s">
        <v>1</v>
      </c>
      <c r="Y3" s="12" t="s">
        <v>1</v>
      </c>
      <c r="Z3" s="12" t="s">
        <v>1</v>
      </c>
      <c r="AA3" s="12" t="s">
        <v>1</v>
      </c>
    </row>
    <row r="4" spans="1:27" ht="30" customHeight="1" x14ac:dyDescent="0.25">
      <c r="A4" s="27">
        <v>1</v>
      </c>
      <c r="B4" s="27">
        <v>1</v>
      </c>
      <c r="C4" s="25" t="s">
        <v>48</v>
      </c>
      <c r="D4" s="24" t="s">
        <v>49</v>
      </c>
      <c r="E4" s="25" t="s">
        <v>50</v>
      </c>
      <c r="F4" s="25" t="s">
        <v>17</v>
      </c>
      <c r="G4" s="25" t="s">
        <v>51</v>
      </c>
      <c r="H4" s="25" t="s">
        <v>5</v>
      </c>
      <c r="I4" s="25" t="s">
        <v>6</v>
      </c>
      <c r="J4" s="26">
        <v>1670</v>
      </c>
      <c r="K4" s="17">
        <f>18</f>
        <v>18</v>
      </c>
      <c r="L4" s="16">
        <f>K4-SUM(N4:AA4)</f>
        <v>18</v>
      </c>
      <c r="M4" s="15" t="str">
        <f>IF(L4&lt;0,"ATENÇÃO","OK")</f>
        <v>OK</v>
      </c>
      <c r="N4" s="13"/>
      <c r="O4" s="13"/>
      <c r="P4" s="13"/>
      <c r="Q4" s="13"/>
      <c r="R4" s="14"/>
      <c r="S4" s="14"/>
      <c r="T4" s="14"/>
      <c r="U4" s="13"/>
      <c r="V4" s="13"/>
      <c r="W4" s="13"/>
      <c r="X4" s="13"/>
      <c r="Y4" s="13"/>
      <c r="Z4" s="13"/>
      <c r="AA4" s="13"/>
    </row>
    <row r="5" spans="1:27" ht="30" customHeight="1" x14ac:dyDescent="0.25">
      <c r="A5" s="34">
        <v>2</v>
      </c>
      <c r="B5" s="34">
        <v>2</v>
      </c>
      <c r="C5" s="35" t="s">
        <v>52</v>
      </c>
      <c r="D5" s="36" t="s">
        <v>53</v>
      </c>
      <c r="E5" s="35" t="s">
        <v>54</v>
      </c>
      <c r="F5" s="35" t="s">
        <v>17</v>
      </c>
      <c r="G5" s="35" t="s">
        <v>51</v>
      </c>
      <c r="H5" s="35" t="s">
        <v>5</v>
      </c>
      <c r="I5" s="35" t="s">
        <v>6</v>
      </c>
      <c r="J5" s="37">
        <v>1651.67</v>
      </c>
      <c r="K5" s="17">
        <f>0</f>
        <v>0</v>
      </c>
      <c r="L5" s="16">
        <f t="shared" ref="L5:L68" si="0">K5-SUM(N5:AA5)</f>
        <v>0</v>
      </c>
      <c r="M5" s="15" t="str">
        <f t="shared" ref="M5:M68" si="1">IF(L5&lt;0,"ATENÇÃO","OK")</f>
        <v>OK</v>
      </c>
      <c r="N5" s="13"/>
      <c r="O5" s="13"/>
      <c r="P5" s="13"/>
      <c r="Q5" s="13"/>
      <c r="R5" s="14"/>
      <c r="S5" s="14"/>
      <c r="T5" s="14"/>
      <c r="U5" s="13"/>
      <c r="V5" s="13"/>
      <c r="W5" s="13"/>
      <c r="X5" s="13"/>
      <c r="Y5" s="13"/>
      <c r="Z5" s="13"/>
      <c r="AA5" s="13"/>
    </row>
    <row r="6" spans="1:27" ht="30" customHeight="1" x14ac:dyDescent="0.25">
      <c r="A6" s="27">
        <v>3</v>
      </c>
      <c r="B6" s="27">
        <v>3</v>
      </c>
      <c r="C6" s="25" t="s">
        <v>48</v>
      </c>
      <c r="D6" s="24" t="s">
        <v>55</v>
      </c>
      <c r="E6" s="25" t="s">
        <v>56</v>
      </c>
      <c r="F6" s="25" t="s">
        <v>17</v>
      </c>
      <c r="G6" s="25" t="s">
        <v>57</v>
      </c>
      <c r="H6" s="25" t="s">
        <v>5</v>
      </c>
      <c r="I6" s="25" t="s">
        <v>6</v>
      </c>
      <c r="J6" s="26">
        <v>1802</v>
      </c>
      <c r="K6" s="17">
        <f>15</f>
        <v>15</v>
      </c>
      <c r="L6" s="16">
        <f t="shared" si="0"/>
        <v>15</v>
      </c>
      <c r="M6" s="15" t="str">
        <f t="shared" si="1"/>
        <v>OK</v>
      </c>
      <c r="N6" s="13"/>
      <c r="O6" s="13"/>
      <c r="P6" s="13"/>
      <c r="Q6" s="13"/>
      <c r="R6" s="14"/>
      <c r="S6" s="14"/>
      <c r="T6" s="14"/>
      <c r="U6" s="13"/>
      <c r="V6" s="13"/>
      <c r="W6" s="13"/>
      <c r="X6" s="13"/>
      <c r="Y6" s="13"/>
      <c r="Z6" s="13"/>
      <c r="AA6" s="13"/>
    </row>
    <row r="7" spans="1:27" ht="30" customHeight="1" x14ac:dyDescent="0.25">
      <c r="A7" s="34">
        <v>4</v>
      </c>
      <c r="B7" s="34">
        <v>4</v>
      </c>
      <c r="C7" s="35" t="s">
        <v>52</v>
      </c>
      <c r="D7" s="36" t="s">
        <v>58</v>
      </c>
      <c r="E7" s="35" t="s">
        <v>59</v>
      </c>
      <c r="F7" s="35" t="s">
        <v>17</v>
      </c>
      <c r="G7" s="35" t="s">
        <v>60</v>
      </c>
      <c r="H7" s="35" t="s">
        <v>5</v>
      </c>
      <c r="I7" s="35" t="s">
        <v>6</v>
      </c>
      <c r="J7" s="37">
        <v>1800</v>
      </c>
      <c r="K7" s="17">
        <f>0</f>
        <v>0</v>
      </c>
      <c r="L7" s="16">
        <f t="shared" si="0"/>
        <v>0</v>
      </c>
      <c r="M7" s="15" t="str">
        <f t="shared" si="1"/>
        <v>OK</v>
      </c>
      <c r="N7" s="13"/>
      <c r="O7" s="13"/>
      <c r="P7" s="13"/>
      <c r="Q7" s="13"/>
      <c r="R7" s="14"/>
      <c r="S7" s="14"/>
      <c r="T7" s="14"/>
      <c r="U7" s="13"/>
      <c r="V7" s="13"/>
      <c r="W7" s="13"/>
      <c r="X7" s="13"/>
      <c r="Y7" s="13"/>
      <c r="Z7" s="13"/>
      <c r="AA7" s="13"/>
    </row>
    <row r="8" spans="1:27" ht="30" customHeight="1" x14ac:dyDescent="0.25">
      <c r="A8" s="27">
        <v>5</v>
      </c>
      <c r="B8" s="27">
        <v>5</v>
      </c>
      <c r="C8" s="25" t="s">
        <v>48</v>
      </c>
      <c r="D8" s="24" t="s">
        <v>61</v>
      </c>
      <c r="E8" s="25" t="s">
        <v>62</v>
      </c>
      <c r="F8" s="25" t="s">
        <v>17</v>
      </c>
      <c r="G8" s="25" t="s">
        <v>63</v>
      </c>
      <c r="H8" s="25" t="s">
        <v>5</v>
      </c>
      <c r="I8" s="25" t="s">
        <v>6</v>
      </c>
      <c r="J8" s="26">
        <v>2686</v>
      </c>
      <c r="K8" s="17">
        <f>12</f>
        <v>12</v>
      </c>
      <c r="L8" s="16">
        <f t="shared" si="0"/>
        <v>12</v>
      </c>
      <c r="M8" s="15" t="str">
        <f t="shared" si="1"/>
        <v>OK</v>
      </c>
      <c r="N8" s="13"/>
      <c r="O8" s="13"/>
      <c r="P8" s="13"/>
      <c r="Q8" s="13"/>
      <c r="R8" s="14"/>
      <c r="S8" s="14"/>
      <c r="T8" s="14"/>
      <c r="U8" s="13"/>
      <c r="V8" s="13"/>
      <c r="W8" s="13"/>
      <c r="X8" s="13"/>
      <c r="Y8" s="13"/>
      <c r="Z8" s="13"/>
      <c r="AA8" s="13"/>
    </row>
    <row r="9" spans="1:27" ht="30" customHeight="1" x14ac:dyDescent="0.25">
      <c r="A9" s="34">
        <v>6</v>
      </c>
      <c r="B9" s="34">
        <v>6</v>
      </c>
      <c r="C9" s="35" t="s">
        <v>52</v>
      </c>
      <c r="D9" s="36" t="s">
        <v>64</v>
      </c>
      <c r="E9" s="35" t="s">
        <v>65</v>
      </c>
      <c r="F9" s="35" t="s">
        <v>17</v>
      </c>
      <c r="G9" s="35" t="s">
        <v>18</v>
      </c>
      <c r="H9" s="35" t="s">
        <v>5</v>
      </c>
      <c r="I9" s="35" t="s">
        <v>6</v>
      </c>
      <c r="J9" s="37">
        <v>2821.51</v>
      </c>
      <c r="K9" s="17">
        <f>0</f>
        <v>0</v>
      </c>
      <c r="L9" s="16">
        <f t="shared" si="0"/>
        <v>0</v>
      </c>
      <c r="M9" s="15" t="str">
        <f t="shared" si="1"/>
        <v>OK</v>
      </c>
      <c r="N9" s="13"/>
      <c r="O9" s="13"/>
      <c r="P9" s="13"/>
      <c r="Q9" s="13"/>
      <c r="R9" s="14"/>
      <c r="S9" s="14"/>
      <c r="T9" s="14"/>
      <c r="U9" s="13"/>
      <c r="V9" s="13"/>
      <c r="W9" s="13"/>
      <c r="X9" s="13"/>
      <c r="Y9" s="13"/>
      <c r="Z9" s="13"/>
      <c r="AA9" s="13"/>
    </row>
    <row r="10" spans="1:27" ht="30" customHeight="1" x14ac:dyDescent="0.25">
      <c r="A10" s="27">
        <v>7</v>
      </c>
      <c r="B10" s="27">
        <v>7</v>
      </c>
      <c r="C10" s="25" t="s">
        <v>48</v>
      </c>
      <c r="D10" s="24" t="s">
        <v>66</v>
      </c>
      <c r="E10" s="25" t="s">
        <v>67</v>
      </c>
      <c r="F10" s="25" t="s">
        <v>17</v>
      </c>
      <c r="G10" s="25" t="s">
        <v>18</v>
      </c>
      <c r="H10" s="25" t="s">
        <v>5</v>
      </c>
      <c r="I10" s="25" t="s">
        <v>6</v>
      </c>
      <c r="J10" s="26">
        <v>7446</v>
      </c>
      <c r="K10" s="17">
        <f>3</f>
        <v>3</v>
      </c>
      <c r="L10" s="16">
        <f t="shared" si="0"/>
        <v>3</v>
      </c>
      <c r="M10" s="15" t="str">
        <f t="shared" si="1"/>
        <v>OK</v>
      </c>
      <c r="N10" s="13"/>
      <c r="O10" s="13"/>
      <c r="P10" s="13"/>
      <c r="Q10" s="13"/>
      <c r="R10" s="14"/>
      <c r="S10" s="14"/>
      <c r="T10" s="14"/>
      <c r="U10" s="13"/>
      <c r="V10" s="13"/>
      <c r="W10" s="13"/>
      <c r="X10" s="13"/>
      <c r="Y10" s="13"/>
      <c r="Z10" s="13"/>
      <c r="AA10" s="13"/>
    </row>
    <row r="11" spans="1:27" ht="30" customHeight="1" x14ac:dyDescent="0.25">
      <c r="A11" s="34">
        <v>8</v>
      </c>
      <c r="B11" s="34">
        <v>8</v>
      </c>
      <c r="C11" s="35" t="s">
        <v>48</v>
      </c>
      <c r="D11" s="36" t="s">
        <v>68</v>
      </c>
      <c r="E11" s="35" t="s">
        <v>67</v>
      </c>
      <c r="F11" s="35" t="s">
        <v>17</v>
      </c>
      <c r="G11" s="35" t="s">
        <v>18</v>
      </c>
      <c r="H11" s="35" t="s">
        <v>5</v>
      </c>
      <c r="I11" s="35" t="s">
        <v>6</v>
      </c>
      <c r="J11" s="37">
        <v>7375</v>
      </c>
      <c r="K11" s="17">
        <f>0</f>
        <v>0</v>
      </c>
      <c r="L11" s="16">
        <f t="shared" si="0"/>
        <v>0</v>
      </c>
      <c r="M11" s="15" t="str">
        <f t="shared" si="1"/>
        <v>OK</v>
      </c>
      <c r="N11" s="13"/>
      <c r="O11" s="13"/>
      <c r="P11" s="13"/>
      <c r="Q11" s="13"/>
      <c r="R11" s="14"/>
      <c r="S11" s="14"/>
      <c r="T11" s="14"/>
      <c r="U11" s="13"/>
      <c r="V11" s="13"/>
      <c r="W11" s="13"/>
      <c r="X11" s="13"/>
      <c r="Y11" s="13"/>
      <c r="Z11" s="13"/>
      <c r="AA11" s="13"/>
    </row>
    <row r="12" spans="1:27" ht="30" customHeight="1" x14ac:dyDescent="0.25">
      <c r="A12" s="27">
        <v>9</v>
      </c>
      <c r="B12" s="27">
        <v>9</v>
      </c>
      <c r="C12" s="25" t="s">
        <v>69</v>
      </c>
      <c r="D12" s="24" t="s">
        <v>70</v>
      </c>
      <c r="E12" s="25" t="s">
        <v>71</v>
      </c>
      <c r="F12" s="25" t="s">
        <v>17</v>
      </c>
      <c r="G12" s="25" t="s">
        <v>19</v>
      </c>
      <c r="H12" s="25" t="s">
        <v>5</v>
      </c>
      <c r="I12" s="25" t="s">
        <v>6</v>
      </c>
      <c r="J12" s="26">
        <v>6213.51</v>
      </c>
      <c r="K12" s="17">
        <f>10</f>
        <v>10</v>
      </c>
      <c r="L12" s="16">
        <f t="shared" si="0"/>
        <v>10</v>
      </c>
      <c r="M12" s="15" t="str">
        <f t="shared" si="1"/>
        <v>OK</v>
      </c>
      <c r="N12" s="13"/>
      <c r="O12" s="13"/>
      <c r="P12" s="13"/>
      <c r="Q12" s="13"/>
      <c r="R12" s="18"/>
      <c r="S12" s="14"/>
      <c r="T12" s="14"/>
      <c r="U12" s="13"/>
      <c r="V12" s="13"/>
      <c r="W12" s="13"/>
      <c r="X12" s="13"/>
      <c r="Y12" s="13"/>
      <c r="Z12" s="13"/>
      <c r="AA12" s="13"/>
    </row>
    <row r="13" spans="1:27" ht="30" customHeight="1" x14ac:dyDescent="0.25">
      <c r="A13" s="34">
        <v>10</v>
      </c>
      <c r="B13" s="34">
        <v>10</v>
      </c>
      <c r="C13" s="35" t="s">
        <v>48</v>
      </c>
      <c r="D13" s="36" t="s">
        <v>72</v>
      </c>
      <c r="E13" s="35" t="s">
        <v>73</v>
      </c>
      <c r="F13" s="35" t="s">
        <v>17</v>
      </c>
      <c r="G13" s="35" t="s">
        <v>19</v>
      </c>
      <c r="H13" s="35" t="s">
        <v>5</v>
      </c>
      <c r="I13" s="35" t="s">
        <v>6</v>
      </c>
      <c r="J13" s="37">
        <v>6689.61</v>
      </c>
      <c r="K13" s="17">
        <f>0</f>
        <v>0</v>
      </c>
      <c r="L13" s="16">
        <f t="shared" si="0"/>
        <v>0</v>
      </c>
      <c r="M13" s="15" t="str">
        <f t="shared" si="1"/>
        <v>OK</v>
      </c>
      <c r="N13" s="13"/>
      <c r="O13" s="13"/>
      <c r="P13" s="13"/>
      <c r="Q13" s="13"/>
      <c r="R13" s="14"/>
      <c r="S13" s="14"/>
      <c r="T13" s="14"/>
      <c r="U13" s="13"/>
      <c r="V13" s="13"/>
      <c r="W13" s="13"/>
      <c r="X13" s="13"/>
      <c r="Y13" s="13"/>
      <c r="Z13" s="13"/>
      <c r="AA13" s="13"/>
    </row>
    <row r="14" spans="1:27" ht="30" customHeight="1" x14ac:dyDescent="0.25">
      <c r="A14" s="27">
        <v>11</v>
      </c>
      <c r="B14" s="27">
        <v>11</v>
      </c>
      <c r="C14" s="25" t="s">
        <v>69</v>
      </c>
      <c r="D14" s="24" t="s">
        <v>74</v>
      </c>
      <c r="E14" s="25" t="s">
        <v>75</v>
      </c>
      <c r="F14" s="27" t="s">
        <v>17</v>
      </c>
      <c r="G14" s="25" t="s">
        <v>19</v>
      </c>
      <c r="H14" s="27" t="s">
        <v>5</v>
      </c>
      <c r="I14" s="25" t="s">
        <v>6</v>
      </c>
      <c r="J14" s="26">
        <v>3445.06</v>
      </c>
      <c r="K14" s="17">
        <f>12</f>
        <v>12</v>
      </c>
      <c r="L14" s="16">
        <f t="shared" si="0"/>
        <v>12</v>
      </c>
      <c r="M14" s="15" t="str">
        <f t="shared" si="1"/>
        <v>OK</v>
      </c>
      <c r="N14" s="13"/>
      <c r="O14" s="13"/>
      <c r="P14" s="13"/>
      <c r="Q14" s="13"/>
      <c r="R14" s="14"/>
      <c r="S14" s="14"/>
      <c r="T14" s="14"/>
      <c r="U14" s="13"/>
      <c r="V14" s="13"/>
      <c r="W14" s="13"/>
      <c r="X14" s="13"/>
      <c r="Y14" s="13"/>
      <c r="Z14" s="13"/>
      <c r="AA14" s="13"/>
    </row>
    <row r="15" spans="1:27" ht="30" customHeight="1" x14ac:dyDescent="0.25">
      <c r="A15" s="34">
        <v>12</v>
      </c>
      <c r="B15" s="34">
        <v>12</v>
      </c>
      <c r="C15" s="35" t="s">
        <v>69</v>
      </c>
      <c r="D15" s="36" t="s">
        <v>76</v>
      </c>
      <c r="E15" s="35" t="s">
        <v>77</v>
      </c>
      <c r="F15" s="34" t="s">
        <v>17</v>
      </c>
      <c r="G15" s="34" t="s">
        <v>19</v>
      </c>
      <c r="H15" s="34" t="s">
        <v>5</v>
      </c>
      <c r="I15" s="35" t="s">
        <v>6</v>
      </c>
      <c r="J15" s="37">
        <v>3617.48</v>
      </c>
      <c r="K15" s="17">
        <f>0</f>
        <v>0</v>
      </c>
      <c r="L15" s="16">
        <f t="shared" si="0"/>
        <v>0</v>
      </c>
      <c r="M15" s="15" t="str">
        <f t="shared" si="1"/>
        <v>OK</v>
      </c>
      <c r="N15" s="13"/>
      <c r="O15" s="13"/>
      <c r="P15" s="13"/>
      <c r="Q15" s="13"/>
      <c r="R15" s="14"/>
      <c r="S15" s="14"/>
      <c r="T15" s="14"/>
      <c r="U15" s="13"/>
      <c r="V15" s="13"/>
      <c r="W15" s="13"/>
      <c r="X15" s="13"/>
      <c r="Y15" s="13"/>
      <c r="Z15" s="13"/>
      <c r="AA15" s="13"/>
    </row>
    <row r="16" spans="1:27" ht="30" customHeight="1" x14ac:dyDescent="0.25">
      <c r="A16" s="27">
        <v>13</v>
      </c>
      <c r="B16" s="27">
        <v>13</v>
      </c>
      <c r="C16" s="25" t="s">
        <v>78</v>
      </c>
      <c r="D16" s="24" t="s">
        <v>79</v>
      </c>
      <c r="E16" s="25" t="s">
        <v>80</v>
      </c>
      <c r="F16" s="27" t="s">
        <v>17</v>
      </c>
      <c r="G16" s="27" t="s">
        <v>19</v>
      </c>
      <c r="H16" s="27" t="s">
        <v>5</v>
      </c>
      <c r="I16" s="25" t="s">
        <v>6</v>
      </c>
      <c r="J16" s="26">
        <v>7453.33</v>
      </c>
      <c r="K16" s="17">
        <f>3</f>
        <v>3</v>
      </c>
      <c r="L16" s="16">
        <f t="shared" si="0"/>
        <v>3</v>
      </c>
      <c r="M16" s="15" t="str">
        <f t="shared" si="1"/>
        <v>OK</v>
      </c>
      <c r="N16" s="13"/>
      <c r="O16" s="13"/>
      <c r="P16" s="13"/>
      <c r="Q16" s="13"/>
      <c r="R16" s="14"/>
      <c r="S16" s="14"/>
      <c r="T16" s="14"/>
      <c r="U16" s="13"/>
      <c r="V16" s="13"/>
      <c r="W16" s="13"/>
      <c r="X16" s="13"/>
      <c r="Y16" s="13"/>
      <c r="Z16" s="13"/>
      <c r="AA16" s="13"/>
    </row>
    <row r="17" spans="1:27" ht="30" customHeight="1" x14ac:dyDescent="0.25">
      <c r="A17" s="34">
        <v>14</v>
      </c>
      <c r="B17" s="34">
        <v>14</v>
      </c>
      <c r="C17" s="35" t="s">
        <v>78</v>
      </c>
      <c r="D17" s="36" t="s">
        <v>81</v>
      </c>
      <c r="E17" s="35" t="s">
        <v>80</v>
      </c>
      <c r="F17" s="35" t="s">
        <v>17</v>
      </c>
      <c r="G17" s="35" t="s">
        <v>19</v>
      </c>
      <c r="H17" s="35" t="s">
        <v>5</v>
      </c>
      <c r="I17" s="35" t="s">
        <v>6</v>
      </c>
      <c r="J17" s="37">
        <v>9561.2000000000007</v>
      </c>
      <c r="K17" s="17">
        <f>0</f>
        <v>0</v>
      </c>
      <c r="L17" s="16">
        <f t="shared" si="0"/>
        <v>0</v>
      </c>
      <c r="M17" s="15" t="str">
        <f t="shared" si="1"/>
        <v>OK</v>
      </c>
      <c r="N17" s="13"/>
      <c r="O17" s="13"/>
      <c r="P17" s="13"/>
      <c r="Q17" s="13"/>
      <c r="R17" s="14"/>
      <c r="S17" s="14"/>
      <c r="T17" s="14"/>
      <c r="U17" s="13"/>
      <c r="V17" s="13"/>
      <c r="W17" s="13"/>
      <c r="X17" s="13"/>
      <c r="Y17" s="13"/>
      <c r="Z17" s="13"/>
      <c r="AA17" s="13"/>
    </row>
    <row r="18" spans="1:27" ht="30" customHeight="1" x14ac:dyDescent="0.25">
      <c r="A18" s="27">
        <v>15</v>
      </c>
      <c r="B18" s="27">
        <v>15</v>
      </c>
      <c r="C18" s="25" t="s">
        <v>48</v>
      </c>
      <c r="D18" s="24" t="s">
        <v>82</v>
      </c>
      <c r="E18" s="25" t="s">
        <v>83</v>
      </c>
      <c r="F18" s="25" t="s">
        <v>17</v>
      </c>
      <c r="G18" s="25" t="s">
        <v>28</v>
      </c>
      <c r="H18" s="25" t="s">
        <v>5</v>
      </c>
      <c r="I18" s="25" t="s">
        <v>6</v>
      </c>
      <c r="J18" s="26">
        <v>7598</v>
      </c>
      <c r="K18" s="17">
        <f>8</f>
        <v>8</v>
      </c>
      <c r="L18" s="16">
        <f t="shared" si="0"/>
        <v>8</v>
      </c>
      <c r="M18" s="15" t="str">
        <f t="shared" si="1"/>
        <v>OK</v>
      </c>
      <c r="N18" s="13"/>
      <c r="O18" s="13"/>
      <c r="P18" s="13"/>
      <c r="Q18" s="13"/>
      <c r="R18" s="14"/>
      <c r="S18" s="14"/>
      <c r="T18" s="14"/>
      <c r="U18" s="13"/>
      <c r="V18" s="13"/>
      <c r="W18" s="13"/>
      <c r="X18" s="13"/>
      <c r="Y18" s="13"/>
      <c r="Z18" s="13"/>
      <c r="AA18" s="13"/>
    </row>
    <row r="19" spans="1:27" ht="30" customHeight="1" x14ac:dyDescent="0.25">
      <c r="A19" s="34">
        <v>16</v>
      </c>
      <c r="B19" s="34">
        <v>16</v>
      </c>
      <c r="C19" s="35" t="s">
        <v>69</v>
      </c>
      <c r="D19" s="36" t="s">
        <v>84</v>
      </c>
      <c r="E19" s="35" t="s">
        <v>85</v>
      </c>
      <c r="F19" s="35" t="s">
        <v>17</v>
      </c>
      <c r="G19" s="35" t="s">
        <v>86</v>
      </c>
      <c r="H19" s="35" t="s">
        <v>5</v>
      </c>
      <c r="I19" s="35" t="s">
        <v>6</v>
      </c>
      <c r="J19" s="37">
        <v>4540.34</v>
      </c>
      <c r="K19" s="17">
        <f>0</f>
        <v>0</v>
      </c>
      <c r="L19" s="16">
        <f t="shared" si="0"/>
        <v>0</v>
      </c>
      <c r="M19" s="15" t="str">
        <f t="shared" si="1"/>
        <v>OK</v>
      </c>
      <c r="N19" s="13"/>
      <c r="O19" s="13"/>
      <c r="P19" s="13"/>
      <c r="Q19" s="13"/>
      <c r="R19" s="14"/>
      <c r="S19" s="14"/>
      <c r="T19" s="14"/>
      <c r="U19" s="13"/>
      <c r="V19" s="13"/>
      <c r="W19" s="13"/>
      <c r="X19" s="13"/>
      <c r="Y19" s="13"/>
      <c r="Z19" s="13"/>
      <c r="AA19" s="13"/>
    </row>
    <row r="20" spans="1:27" ht="30" customHeight="1" x14ac:dyDescent="0.25">
      <c r="A20" s="27">
        <v>17</v>
      </c>
      <c r="B20" s="27">
        <v>17</v>
      </c>
      <c r="C20" s="25" t="s">
        <v>48</v>
      </c>
      <c r="D20" s="28" t="s">
        <v>87</v>
      </c>
      <c r="E20" s="29" t="s">
        <v>88</v>
      </c>
      <c r="F20" s="30" t="s">
        <v>17</v>
      </c>
      <c r="G20" s="30" t="s">
        <v>89</v>
      </c>
      <c r="H20" s="30" t="s">
        <v>5</v>
      </c>
      <c r="I20" s="30" t="s">
        <v>6</v>
      </c>
      <c r="J20" s="26">
        <v>7499</v>
      </c>
      <c r="K20" s="17">
        <f>8</f>
        <v>8</v>
      </c>
      <c r="L20" s="16">
        <f t="shared" si="0"/>
        <v>8</v>
      </c>
      <c r="M20" s="15" t="str">
        <f t="shared" si="1"/>
        <v>OK</v>
      </c>
      <c r="N20" s="13"/>
      <c r="O20" s="13"/>
      <c r="P20" s="13"/>
      <c r="Q20" s="13"/>
      <c r="R20" s="14"/>
      <c r="S20" s="14"/>
      <c r="T20" s="14"/>
      <c r="U20" s="13"/>
      <c r="V20" s="13"/>
      <c r="W20" s="13"/>
      <c r="X20" s="13"/>
      <c r="Y20" s="13"/>
      <c r="Z20" s="13"/>
      <c r="AA20" s="13"/>
    </row>
    <row r="21" spans="1:27" ht="30" customHeight="1" x14ac:dyDescent="0.25">
      <c r="A21" s="34">
        <v>18</v>
      </c>
      <c r="B21" s="34">
        <v>18</v>
      </c>
      <c r="C21" s="35" t="s">
        <v>90</v>
      </c>
      <c r="D21" s="36" t="s">
        <v>91</v>
      </c>
      <c r="E21" s="38" t="s">
        <v>92</v>
      </c>
      <c r="F21" s="39" t="s">
        <v>17</v>
      </c>
      <c r="G21" s="34" t="s">
        <v>93</v>
      </c>
      <c r="H21" s="34" t="s">
        <v>5</v>
      </c>
      <c r="I21" s="34" t="s">
        <v>6</v>
      </c>
      <c r="J21" s="37">
        <v>9553.2000000000007</v>
      </c>
      <c r="K21" s="17">
        <f>0</f>
        <v>0</v>
      </c>
      <c r="L21" s="16">
        <f t="shared" si="0"/>
        <v>0</v>
      </c>
      <c r="M21" s="15" t="str">
        <f t="shared" si="1"/>
        <v>OK</v>
      </c>
      <c r="N21" s="13"/>
      <c r="O21" s="13"/>
      <c r="P21" s="13"/>
      <c r="Q21" s="13"/>
      <c r="R21" s="14"/>
      <c r="S21" s="14"/>
      <c r="T21" s="14"/>
      <c r="U21" s="13"/>
      <c r="V21" s="13"/>
      <c r="W21" s="13"/>
      <c r="X21" s="13"/>
      <c r="Y21" s="13"/>
      <c r="Z21" s="13"/>
      <c r="AA21" s="13"/>
    </row>
    <row r="22" spans="1:27" ht="30" customHeight="1" x14ac:dyDescent="0.25">
      <c r="A22" s="27">
        <v>19</v>
      </c>
      <c r="B22" s="27">
        <v>19</v>
      </c>
      <c r="C22" s="25" t="s">
        <v>48</v>
      </c>
      <c r="D22" s="24" t="s">
        <v>94</v>
      </c>
      <c r="E22" s="31" t="s">
        <v>95</v>
      </c>
      <c r="F22" s="33" t="s">
        <v>17</v>
      </c>
      <c r="G22" s="27" t="s">
        <v>93</v>
      </c>
      <c r="H22" s="27" t="s">
        <v>5</v>
      </c>
      <c r="I22" s="27" t="s">
        <v>6</v>
      </c>
      <c r="J22" s="26">
        <v>8608</v>
      </c>
      <c r="K22" s="17">
        <f>6</f>
        <v>6</v>
      </c>
      <c r="L22" s="16">
        <f t="shared" si="0"/>
        <v>6</v>
      </c>
      <c r="M22" s="15" t="str">
        <f t="shared" si="1"/>
        <v>OK</v>
      </c>
      <c r="N22" s="13"/>
      <c r="O22" s="13"/>
      <c r="P22" s="13"/>
      <c r="Q22" s="19"/>
      <c r="R22" s="14"/>
      <c r="S22" s="14"/>
      <c r="T22" s="14"/>
      <c r="U22" s="13"/>
      <c r="V22" s="13"/>
      <c r="W22" s="13"/>
      <c r="X22" s="13"/>
      <c r="Y22" s="13"/>
      <c r="Z22" s="13"/>
      <c r="AA22" s="13"/>
    </row>
    <row r="23" spans="1:27" ht="30" customHeight="1" x14ac:dyDescent="0.25">
      <c r="A23" s="34">
        <v>20</v>
      </c>
      <c r="B23" s="34">
        <v>20</v>
      </c>
      <c r="C23" s="35" t="s">
        <v>48</v>
      </c>
      <c r="D23" s="36" t="s">
        <v>96</v>
      </c>
      <c r="E23" s="38" t="s">
        <v>97</v>
      </c>
      <c r="F23" s="40" t="s">
        <v>17</v>
      </c>
      <c r="G23" s="34" t="s">
        <v>98</v>
      </c>
      <c r="H23" s="34" t="s">
        <v>5</v>
      </c>
      <c r="I23" s="34" t="s">
        <v>6</v>
      </c>
      <c r="J23" s="37">
        <v>10488</v>
      </c>
      <c r="K23" s="17">
        <f>8</f>
        <v>8</v>
      </c>
      <c r="L23" s="16">
        <f t="shared" si="0"/>
        <v>8</v>
      </c>
      <c r="M23" s="15" t="str">
        <f t="shared" si="1"/>
        <v>OK</v>
      </c>
      <c r="N23" s="13"/>
      <c r="O23" s="13"/>
      <c r="P23" s="13"/>
      <c r="Q23" s="19"/>
      <c r="R23" s="14"/>
      <c r="S23" s="14"/>
      <c r="T23" s="14"/>
      <c r="U23" s="13"/>
      <c r="V23" s="13"/>
      <c r="W23" s="13"/>
      <c r="X23" s="13"/>
      <c r="Y23" s="13"/>
      <c r="Z23" s="13"/>
      <c r="AA23" s="13"/>
    </row>
    <row r="24" spans="1:27" ht="30" customHeight="1" x14ac:dyDescent="0.25">
      <c r="A24" s="27">
        <v>21</v>
      </c>
      <c r="B24" s="27">
        <v>21</v>
      </c>
      <c r="C24" s="25" t="s">
        <v>48</v>
      </c>
      <c r="D24" s="24" t="s">
        <v>99</v>
      </c>
      <c r="E24" s="31" t="s">
        <v>100</v>
      </c>
      <c r="F24" s="33" t="s">
        <v>17</v>
      </c>
      <c r="G24" s="27" t="s">
        <v>101</v>
      </c>
      <c r="H24" s="27" t="s">
        <v>5</v>
      </c>
      <c r="I24" s="27" t="s">
        <v>6</v>
      </c>
      <c r="J24" s="26">
        <v>10968</v>
      </c>
      <c r="K24" s="17">
        <f>5</f>
        <v>5</v>
      </c>
      <c r="L24" s="16">
        <f t="shared" si="0"/>
        <v>5</v>
      </c>
      <c r="M24" s="15" t="str">
        <f t="shared" si="1"/>
        <v>OK</v>
      </c>
      <c r="N24" s="13"/>
      <c r="O24" s="13"/>
      <c r="P24" s="13"/>
      <c r="Q24" s="19"/>
      <c r="R24" s="14"/>
      <c r="S24" s="14"/>
      <c r="T24" s="14"/>
      <c r="U24" s="13"/>
      <c r="V24" s="13"/>
      <c r="W24" s="13"/>
      <c r="X24" s="13"/>
      <c r="Y24" s="13"/>
      <c r="Z24" s="13"/>
      <c r="AA24" s="13"/>
    </row>
    <row r="25" spans="1:27" ht="30" customHeight="1" x14ac:dyDescent="0.25">
      <c r="A25" s="34">
        <v>22</v>
      </c>
      <c r="B25" s="34">
        <v>22</v>
      </c>
      <c r="C25" s="35" t="s">
        <v>29</v>
      </c>
      <c r="D25" s="36" t="s">
        <v>102</v>
      </c>
      <c r="E25" s="38" t="s">
        <v>103</v>
      </c>
      <c r="F25" s="40" t="s">
        <v>17</v>
      </c>
      <c r="G25" s="34" t="s">
        <v>104</v>
      </c>
      <c r="H25" s="34" t="s">
        <v>5</v>
      </c>
      <c r="I25" s="34" t="s">
        <v>6</v>
      </c>
      <c r="J25" s="37">
        <v>13446</v>
      </c>
      <c r="K25" s="17">
        <f>0</f>
        <v>0</v>
      </c>
      <c r="L25" s="16">
        <f t="shared" si="0"/>
        <v>0</v>
      </c>
      <c r="M25" s="15" t="str">
        <f t="shared" si="1"/>
        <v>OK</v>
      </c>
      <c r="N25" s="13"/>
      <c r="O25" s="13"/>
      <c r="P25" s="13"/>
      <c r="Q25" s="19"/>
      <c r="R25" s="14"/>
      <c r="S25" s="14"/>
      <c r="T25" s="14"/>
      <c r="U25" s="13"/>
      <c r="V25" s="13"/>
      <c r="W25" s="13"/>
      <c r="X25" s="13"/>
      <c r="Y25" s="13"/>
      <c r="Z25" s="13"/>
      <c r="AA25" s="13"/>
    </row>
    <row r="26" spans="1:27" ht="30" customHeight="1" x14ac:dyDescent="0.25">
      <c r="A26" s="27">
        <v>23</v>
      </c>
      <c r="B26" s="27">
        <v>23</v>
      </c>
      <c r="C26" s="25" t="s">
        <v>105</v>
      </c>
      <c r="D26" s="24" t="s">
        <v>106</v>
      </c>
      <c r="E26" s="31" t="s">
        <v>107</v>
      </c>
      <c r="F26" s="33" t="s">
        <v>17</v>
      </c>
      <c r="G26" s="27" t="s">
        <v>101</v>
      </c>
      <c r="H26" s="27" t="s">
        <v>5</v>
      </c>
      <c r="I26" s="27" t="s">
        <v>6</v>
      </c>
      <c r="J26" s="26">
        <v>11764.7</v>
      </c>
      <c r="K26" s="17">
        <f>4</f>
        <v>4</v>
      </c>
      <c r="L26" s="16">
        <f t="shared" si="0"/>
        <v>4</v>
      </c>
      <c r="M26" s="15" t="str">
        <f t="shared" si="1"/>
        <v>OK</v>
      </c>
      <c r="N26" s="13"/>
      <c r="O26" s="13"/>
      <c r="P26" s="13"/>
      <c r="Q26" s="19"/>
      <c r="R26" s="14"/>
      <c r="S26" s="14"/>
      <c r="T26" s="14"/>
      <c r="U26" s="13"/>
      <c r="V26" s="13"/>
      <c r="W26" s="13"/>
      <c r="X26" s="13"/>
      <c r="Y26" s="13"/>
      <c r="Z26" s="13"/>
      <c r="AA26" s="13"/>
    </row>
    <row r="27" spans="1:27" ht="30" customHeight="1" x14ac:dyDescent="0.25">
      <c r="A27" s="34">
        <v>24</v>
      </c>
      <c r="B27" s="34">
        <v>24</v>
      </c>
      <c r="C27" s="35" t="s">
        <v>29</v>
      </c>
      <c r="D27" s="36" t="s">
        <v>108</v>
      </c>
      <c r="E27" s="38" t="s">
        <v>109</v>
      </c>
      <c r="F27" s="40" t="s">
        <v>17</v>
      </c>
      <c r="G27" s="34" t="s">
        <v>110</v>
      </c>
      <c r="H27" s="34" t="s">
        <v>45</v>
      </c>
      <c r="I27" s="34" t="s">
        <v>6</v>
      </c>
      <c r="J27" s="37">
        <v>13333.33</v>
      </c>
      <c r="K27" s="17">
        <f>0</f>
        <v>0</v>
      </c>
      <c r="L27" s="16">
        <f t="shared" si="0"/>
        <v>0</v>
      </c>
      <c r="M27" s="15" t="str">
        <f t="shared" si="1"/>
        <v>OK</v>
      </c>
      <c r="N27" s="13"/>
      <c r="O27" s="13"/>
      <c r="P27" s="13"/>
      <c r="Q27" s="19"/>
      <c r="R27" s="14"/>
      <c r="S27" s="14"/>
      <c r="T27" s="14"/>
      <c r="U27" s="13"/>
      <c r="V27" s="13"/>
      <c r="W27" s="13"/>
      <c r="X27" s="13"/>
      <c r="Y27" s="13"/>
      <c r="Z27" s="13"/>
      <c r="AA27" s="13"/>
    </row>
    <row r="28" spans="1:27" ht="30" customHeight="1" x14ac:dyDescent="0.25">
      <c r="A28" s="27">
        <v>25</v>
      </c>
      <c r="B28" s="27">
        <v>25</v>
      </c>
      <c r="C28" s="25" t="s">
        <v>111</v>
      </c>
      <c r="D28" s="24" t="s">
        <v>112</v>
      </c>
      <c r="E28" s="31" t="s">
        <v>113</v>
      </c>
      <c r="F28" s="33" t="s">
        <v>21</v>
      </c>
      <c r="G28" s="27" t="s">
        <v>22</v>
      </c>
      <c r="H28" s="27" t="s">
        <v>5</v>
      </c>
      <c r="I28" s="27" t="s">
        <v>23</v>
      </c>
      <c r="J28" s="26">
        <v>1320</v>
      </c>
      <c r="K28" s="17">
        <f>6</f>
        <v>6</v>
      </c>
      <c r="L28" s="16">
        <f t="shared" si="0"/>
        <v>6</v>
      </c>
      <c r="M28" s="15" t="str">
        <f t="shared" si="1"/>
        <v>OK</v>
      </c>
      <c r="N28" s="13"/>
      <c r="O28" s="13"/>
      <c r="P28" s="13"/>
      <c r="Q28" s="19"/>
      <c r="R28" s="14"/>
      <c r="S28" s="14"/>
      <c r="T28" s="14"/>
      <c r="U28" s="13"/>
      <c r="V28" s="13"/>
      <c r="W28" s="13"/>
      <c r="X28" s="13"/>
      <c r="Y28" s="13"/>
      <c r="Z28" s="13"/>
      <c r="AA28" s="13"/>
    </row>
    <row r="29" spans="1:27" ht="30" customHeight="1" x14ac:dyDescent="0.25">
      <c r="A29" s="34">
        <v>26</v>
      </c>
      <c r="B29" s="34">
        <v>26</v>
      </c>
      <c r="C29" s="35" t="s">
        <v>105</v>
      </c>
      <c r="D29" s="36" t="s">
        <v>14</v>
      </c>
      <c r="E29" s="38" t="s">
        <v>114</v>
      </c>
      <c r="F29" s="40" t="s">
        <v>20</v>
      </c>
      <c r="G29" s="34" t="s">
        <v>115</v>
      </c>
      <c r="H29" s="34" t="s">
        <v>5</v>
      </c>
      <c r="I29" s="34" t="s">
        <v>6</v>
      </c>
      <c r="J29" s="37">
        <v>650</v>
      </c>
      <c r="K29" s="17">
        <f>6</f>
        <v>6</v>
      </c>
      <c r="L29" s="16">
        <f t="shared" si="0"/>
        <v>6</v>
      </c>
      <c r="M29" s="15" t="str">
        <f t="shared" si="1"/>
        <v>OK</v>
      </c>
      <c r="N29" s="13"/>
      <c r="O29" s="13"/>
      <c r="P29" s="13"/>
      <c r="Q29" s="13"/>
      <c r="R29" s="14"/>
      <c r="S29" s="14"/>
      <c r="T29" s="14"/>
      <c r="U29" s="13"/>
      <c r="V29" s="13"/>
      <c r="W29" s="13"/>
      <c r="X29" s="13"/>
      <c r="Y29" s="13"/>
      <c r="Z29" s="13"/>
      <c r="AA29" s="13"/>
    </row>
    <row r="30" spans="1:27" ht="30" customHeight="1" x14ac:dyDescent="0.25">
      <c r="A30" s="27">
        <v>27</v>
      </c>
      <c r="B30" s="27">
        <v>27</v>
      </c>
      <c r="C30" s="25" t="s">
        <v>116</v>
      </c>
      <c r="D30" s="24" t="s">
        <v>117</v>
      </c>
      <c r="E30" s="31" t="s">
        <v>118</v>
      </c>
      <c r="F30" s="33" t="s">
        <v>25</v>
      </c>
      <c r="G30" s="27" t="s">
        <v>26</v>
      </c>
      <c r="H30" s="27" t="s">
        <v>8</v>
      </c>
      <c r="I30" s="27" t="s">
        <v>23</v>
      </c>
      <c r="J30" s="26">
        <v>39.78</v>
      </c>
      <c r="K30" s="17">
        <f>15</f>
        <v>15</v>
      </c>
      <c r="L30" s="16">
        <f t="shared" si="0"/>
        <v>15</v>
      </c>
      <c r="M30" s="15" t="str">
        <f t="shared" si="1"/>
        <v>OK</v>
      </c>
      <c r="N30" s="13"/>
      <c r="O30" s="13"/>
      <c r="P30" s="13"/>
      <c r="Q30" s="13"/>
      <c r="R30" s="14"/>
      <c r="S30" s="14"/>
      <c r="T30" s="14"/>
      <c r="U30" s="13"/>
      <c r="V30" s="13"/>
      <c r="W30" s="13"/>
      <c r="X30" s="13"/>
      <c r="Y30" s="13"/>
      <c r="Z30" s="13"/>
      <c r="AA30" s="13"/>
    </row>
    <row r="31" spans="1:27" ht="30" customHeight="1" x14ac:dyDescent="0.25">
      <c r="A31" s="34">
        <v>28</v>
      </c>
      <c r="B31" s="34">
        <v>28</v>
      </c>
      <c r="C31" s="35" t="s">
        <v>119</v>
      </c>
      <c r="D31" s="36" t="s">
        <v>120</v>
      </c>
      <c r="E31" s="38" t="s">
        <v>121</v>
      </c>
      <c r="F31" s="40" t="s">
        <v>122</v>
      </c>
      <c r="G31" s="34" t="s">
        <v>123</v>
      </c>
      <c r="H31" s="34" t="s">
        <v>5</v>
      </c>
      <c r="I31" s="34" t="s">
        <v>6</v>
      </c>
      <c r="J31" s="37">
        <v>2259.91</v>
      </c>
      <c r="K31" s="17">
        <f>8</f>
        <v>8</v>
      </c>
      <c r="L31" s="16">
        <f t="shared" si="0"/>
        <v>8</v>
      </c>
      <c r="M31" s="15" t="str">
        <f t="shared" si="1"/>
        <v>OK</v>
      </c>
      <c r="N31" s="13"/>
      <c r="O31" s="13"/>
      <c r="P31" s="13"/>
      <c r="Q31" s="13"/>
      <c r="R31" s="14"/>
      <c r="S31" s="14"/>
      <c r="T31" s="14"/>
      <c r="U31" s="13"/>
      <c r="V31" s="13"/>
      <c r="W31" s="13"/>
      <c r="X31" s="13"/>
      <c r="Y31" s="13"/>
      <c r="Z31" s="13"/>
      <c r="AA31" s="13"/>
    </row>
    <row r="32" spans="1:27" ht="30" customHeight="1" x14ac:dyDescent="0.25">
      <c r="A32" s="27">
        <v>29</v>
      </c>
      <c r="B32" s="27">
        <v>29</v>
      </c>
      <c r="C32" s="25" t="s">
        <v>124</v>
      </c>
      <c r="D32" s="24" t="s">
        <v>125</v>
      </c>
      <c r="E32" s="31" t="s">
        <v>126</v>
      </c>
      <c r="F32" s="33" t="s">
        <v>122</v>
      </c>
      <c r="G32" s="27" t="s">
        <v>123</v>
      </c>
      <c r="H32" s="27" t="s">
        <v>5</v>
      </c>
      <c r="I32" s="27" t="s">
        <v>6</v>
      </c>
      <c r="J32" s="26">
        <v>3391.3</v>
      </c>
      <c r="K32" s="17">
        <f>6</f>
        <v>6</v>
      </c>
      <c r="L32" s="16">
        <f t="shared" si="0"/>
        <v>6</v>
      </c>
      <c r="M32" s="15" t="str">
        <f t="shared" si="1"/>
        <v>OK</v>
      </c>
      <c r="N32" s="13"/>
      <c r="O32" s="13"/>
      <c r="P32" s="13"/>
      <c r="Q32" s="13"/>
      <c r="R32" s="14"/>
      <c r="S32" s="14"/>
      <c r="T32" s="14"/>
      <c r="U32" s="13"/>
      <c r="V32" s="13"/>
      <c r="W32" s="13"/>
      <c r="X32" s="13"/>
      <c r="Y32" s="13"/>
      <c r="Z32" s="13"/>
      <c r="AA32" s="13"/>
    </row>
    <row r="33" spans="1:27" ht="30" customHeight="1" x14ac:dyDescent="0.25">
      <c r="A33" s="34">
        <v>30</v>
      </c>
      <c r="B33" s="34">
        <v>30</v>
      </c>
      <c r="C33" s="35" t="s">
        <v>127</v>
      </c>
      <c r="D33" s="36" t="s">
        <v>128</v>
      </c>
      <c r="E33" s="38" t="s">
        <v>129</v>
      </c>
      <c r="F33" s="40" t="s">
        <v>122</v>
      </c>
      <c r="G33" s="34" t="s">
        <v>123</v>
      </c>
      <c r="H33" s="34" t="s">
        <v>5</v>
      </c>
      <c r="I33" s="34" t="s">
        <v>6</v>
      </c>
      <c r="J33" s="37">
        <v>9961.5300000000007</v>
      </c>
      <c r="K33" s="17">
        <f>8</f>
        <v>8</v>
      </c>
      <c r="L33" s="16">
        <f t="shared" si="0"/>
        <v>8</v>
      </c>
      <c r="M33" s="15" t="str">
        <f t="shared" si="1"/>
        <v>OK</v>
      </c>
      <c r="N33" s="13"/>
      <c r="O33" s="13"/>
      <c r="P33" s="13"/>
      <c r="Q33" s="13"/>
      <c r="R33" s="14"/>
      <c r="S33" s="14"/>
      <c r="T33" s="14"/>
      <c r="U33" s="13"/>
      <c r="V33" s="13"/>
      <c r="W33" s="13"/>
      <c r="X33" s="13"/>
      <c r="Y33" s="13"/>
      <c r="Z33" s="13"/>
      <c r="AA33" s="13"/>
    </row>
    <row r="34" spans="1:27" ht="30" customHeight="1" x14ac:dyDescent="0.25">
      <c r="A34" s="27">
        <v>31</v>
      </c>
      <c r="B34" s="27">
        <v>31</v>
      </c>
      <c r="C34" s="25" t="s">
        <v>130</v>
      </c>
      <c r="D34" s="24" t="s">
        <v>131</v>
      </c>
      <c r="E34" s="31" t="s">
        <v>132</v>
      </c>
      <c r="F34" s="33" t="s">
        <v>17</v>
      </c>
      <c r="G34" s="27" t="s">
        <v>133</v>
      </c>
      <c r="H34" s="27" t="s">
        <v>45</v>
      </c>
      <c r="I34" s="27">
        <v>44905212</v>
      </c>
      <c r="J34" s="26">
        <v>630</v>
      </c>
      <c r="K34" s="17">
        <f>0</f>
        <v>0</v>
      </c>
      <c r="L34" s="16">
        <f t="shared" si="0"/>
        <v>0</v>
      </c>
      <c r="M34" s="15" t="str">
        <f t="shared" si="1"/>
        <v>OK</v>
      </c>
      <c r="N34" s="13"/>
      <c r="O34" s="13"/>
      <c r="P34" s="13"/>
      <c r="Q34" s="13"/>
      <c r="R34" s="14"/>
      <c r="S34" s="14"/>
      <c r="T34" s="14"/>
      <c r="U34" s="13"/>
      <c r="V34" s="13"/>
      <c r="W34" s="13"/>
      <c r="X34" s="13"/>
      <c r="Y34" s="13"/>
      <c r="Z34" s="13"/>
      <c r="AA34" s="13"/>
    </row>
    <row r="35" spans="1:27" ht="30" customHeight="1" x14ac:dyDescent="0.25">
      <c r="A35" s="34">
        <v>32</v>
      </c>
      <c r="B35" s="34">
        <v>32</v>
      </c>
      <c r="C35" s="35" t="s">
        <v>130</v>
      </c>
      <c r="D35" s="36" t="s">
        <v>134</v>
      </c>
      <c r="E35" s="38" t="s">
        <v>135</v>
      </c>
      <c r="F35" s="40" t="s">
        <v>17</v>
      </c>
      <c r="G35" s="34" t="s">
        <v>133</v>
      </c>
      <c r="H35" s="34" t="s">
        <v>45</v>
      </c>
      <c r="I35" s="34">
        <v>44905212</v>
      </c>
      <c r="J35" s="37">
        <v>1550</v>
      </c>
      <c r="K35" s="17">
        <f>0</f>
        <v>0</v>
      </c>
      <c r="L35" s="16">
        <f t="shared" si="0"/>
        <v>0</v>
      </c>
      <c r="M35" s="15" t="str">
        <f t="shared" si="1"/>
        <v>OK</v>
      </c>
      <c r="N35" s="13"/>
      <c r="O35" s="13"/>
      <c r="P35" s="13"/>
      <c r="Q35" s="13"/>
      <c r="R35" s="14"/>
      <c r="S35" s="14"/>
      <c r="T35" s="14"/>
      <c r="U35" s="13"/>
      <c r="V35" s="13"/>
      <c r="W35" s="13"/>
      <c r="X35" s="13"/>
      <c r="Y35" s="13"/>
      <c r="Z35" s="13"/>
      <c r="AA35" s="13"/>
    </row>
    <row r="36" spans="1:27" ht="30" customHeight="1" x14ac:dyDescent="0.25">
      <c r="A36" s="27">
        <v>33</v>
      </c>
      <c r="B36" s="27">
        <v>33</v>
      </c>
      <c r="C36" s="25" t="s">
        <v>136</v>
      </c>
      <c r="D36" s="24" t="s">
        <v>137</v>
      </c>
      <c r="E36" s="31" t="s">
        <v>138</v>
      </c>
      <c r="F36" s="33" t="s">
        <v>17</v>
      </c>
      <c r="G36" s="27" t="s">
        <v>133</v>
      </c>
      <c r="H36" s="27" t="s">
        <v>45</v>
      </c>
      <c r="I36" s="27">
        <v>44905212</v>
      </c>
      <c r="J36" s="26">
        <v>930</v>
      </c>
      <c r="K36" s="17">
        <f>0</f>
        <v>0</v>
      </c>
      <c r="L36" s="16">
        <f t="shared" si="0"/>
        <v>0</v>
      </c>
      <c r="M36" s="15" t="str">
        <f t="shared" si="1"/>
        <v>OK</v>
      </c>
      <c r="N36" s="13"/>
      <c r="O36" s="13"/>
      <c r="P36" s="13"/>
      <c r="Q36" s="13"/>
      <c r="R36" s="14"/>
      <c r="S36" s="14"/>
      <c r="T36" s="14"/>
      <c r="U36" s="13"/>
      <c r="V36" s="13"/>
      <c r="W36" s="13"/>
      <c r="X36" s="13"/>
      <c r="Y36" s="13"/>
      <c r="Z36" s="13"/>
      <c r="AA36" s="13"/>
    </row>
    <row r="37" spans="1:27" ht="30" customHeight="1" x14ac:dyDescent="0.25">
      <c r="A37" s="34">
        <v>34</v>
      </c>
      <c r="B37" s="34">
        <v>34</v>
      </c>
      <c r="C37" s="35" t="s">
        <v>136</v>
      </c>
      <c r="D37" s="36" t="s">
        <v>139</v>
      </c>
      <c r="E37" s="38" t="s">
        <v>140</v>
      </c>
      <c r="F37" s="40" t="s">
        <v>17</v>
      </c>
      <c r="G37" s="34" t="s">
        <v>133</v>
      </c>
      <c r="H37" s="34" t="s">
        <v>45</v>
      </c>
      <c r="I37" s="34">
        <v>44905212</v>
      </c>
      <c r="J37" s="37">
        <v>2560</v>
      </c>
      <c r="K37" s="17">
        <f>0</f>
        <v>0</v>
      </c>
      <c r="L37" s="16">
        <f t="shared" si="0"/>
        <v>0</v>
      </c>
      <c r="M37" s="15" t="str">
        <f t="shared" si="1"/>
        <v>OK</v>
      </c>
      <c r="N37" s="13"/>
      <c r="O37" s="13"/>
      <c r="P37" s="13"/>
      <c r="Q37" s="13"/>
      <c r="R37" s="14"/>
      <c r="S37" s="14"/>
      <c r="T37" s="14"/>
      <c r="U37" s="13"/>
      <c r="V37" s="13"/>
      <c r="W37" s="13"/>
      <c r="X37" s="13"/>
      <c r="Y37" s="13"/>
      <c r="Z37" s="13"/>
      <c r="AA37" s="13"/>
    </row>
    <row r="38" spans="1:27" ht="30" customHeight="1" x14ac:dyDescent="0.25">
      <c r="A38" s="44" t="s">
        <v>141</v>
      </c>
      <c r="B38" s="27">
        <v>35</v>
      </c>
      <c r="C38" s="41" t="s">
        <v>30</v>
      </c>
      <c r="D38" s="24" t="s">
        <v>24</v>
      </c>
      <c r="E38" s="31" t="s">
        <v>8</v>
      </c>
      <c r="F38" s="32" t="s">
        <v>25</v>
      </c>
      <c r="G38" s="27" t="s">
        <v>26</v>
      </c>
      <c r="H38" s="27" t="s">
        <v>8</v>
      </c>
      <c r="I38" s="27" t="s">
        <v>9</v>
      </c>
      <c r="J38" s="26">
        <v>150.13999999999999</v>
      </c>
      <c r="K38" s="17">
        <f>6</f>
        <v>6</v>
      </c>
      <c r="L38" s="16">
        <f t="shared" si="0"/>
        <v>6</v>
      </c>
      <c r="M38" s="15" t="str">
        <f t="shared" si="1"/>
        <v>OK</v>
      </c>
      <c r="N38" s="13"/>
      <c r="O38" s="13"/>
      <c r="P38" s="13"/>
      <c r="Q38" s="13"/>
      <c r="R38" s="14"/>
      <c r="S38" s="14"/>
      <c r="T38" s="14"/>
      <c r="U38" s="13"/>
      <c r="V38" s="13"/>
      <c r="W38" s="13"/>
      <c r="X38" s="13"/>
      <c r="Y38" s="13"/>
      <c r="Z38" s="13"/>
      <c r="AA38" s="13"/>
    </row>
    <row r="39" spans="1:27" ht="30" customHeight="1" x14ac:dyDescent="0.25">
      <c r="A39" s="45"/>
      <c r="B39" s="27">
        <v>36</v>
      </c>
      <c r="C39" s="42"/>
      <c r="D39" s="24" t="s">
        <v>7</v>
      </c>
      <c r="E39" s="31" t="s">
        <v>8</v>
      </c>
      <c r="F39" s="33" t="s">
        <v>25</v>
      </c>
      <c r="G39" s="27" t="s">
        <v>26</v>
      </c>
      <c r="H39" s="27" t="s">
        <v>8</v>
      </c>
      <c r="I39" s="27" t="s">
        <v>9</v>
      </c>
      <c r="J39" s="26">
        <v>1076</v>
      </c>
      <c r="K39" s="17">
        <f>73</f>
        <v>73</v>
      </c>
      <c r="L39" s="16">
        <f t="shared" si="0"/>
        <v>73</v>
      </c>
      <c r="M39" s="15" t="str">
        <f t="shared" si="1"/>
        <v>OK</v>
      </c>
      <c r="N39" s="13"/>
      <c r="O39" s="13"/>
      <c r="P39" s="13"/>
      <c r="Q39" s="13"/>
      <c r="R39" s="14"/>
      <c r="S39" s="14"/>
      <c r="T39" s="14"/>
      <c r="U39" s="13"/>
      <c r="V39" s="13"/>
      <c r="W39" s="13"/>
      <c r="X39" s="13"/>
      <c r="Y39" s="13"/>
      <c r="Z39" s="13"/>
      <c r="AA39" s="13"/>
    </row>
    <row r="40" spans="1:27" ht="30" customHeight="1" x14ac:dyDescent="0.25">
      <c r="A40" s="45"/>
      <c r="B40" s="27">
        <v>37</v>
      </c>
      <c r="C40" s="42"/>
      <c r="D40" s="24" t="s">
        <v>142</v>
      </c>
      <c r="E40" s="31" t="s">
        <v>8</v>
      </c>
      <c r="F40" s="33" t="s">
        <v>25</v>
      </c>
      <c r="G40" s="27" t="s">
        <v>26</v>
      </c>
      <c r="H40" s="27" t="s">
        <v>31</v>
      </c>
      <c r="I40" s="27" t="s">
        <v>9</v>
      </c>
      <c r="J40" s="26">
        <v>75</v>
      </c>
      <c r="K40" s="17">
        <f>16</f>
        <v>16</v>
      </c>
      <c r="L40" s="16">
        <f t="shared" si="0"/>
        <v>16</v>
      </c>
      <c r="M40" s="15" t="str">
        <f t="shared" si="1"/>
        <v>OK</v>
      </c>
      <c r="N40" s="13"/>
      <c r="O40" s="13"/>
      <c r="P40" s="13"/>
      <c r="Q40" s="13"/>
      <c r="R40" s="14"/>
      <c r="S40" s="14"/>
      <c r="T40" s="14"/>
      <c r="U40" s="13"/>
      <c r="V40" s="13"/>
      <c r="W40" s="13"/>
      <c r="X40" s="13"/>
      <c r="Y40" s="13"/>
      <c r="Z40" s="13"/>
      <c r="AA40" s="13"/>
    </row>
    <row r="41" spans="1:27" ht="30" customHeight="1" x14ac:dyDescent="0.25">
      <c r="A41" s="45"/>
      <c r="B41" s="27">
        <v>38</v>
      </c>
      <c r="C41" s="42"/>
      <c r="D41" s="24" t="s">
        <v>11</v>
      </c>
      <c r="E41" s="31" t="s">
        <v>8</v>
      </c>
      <c r="F41" s="33" t="s">
        <v>25</v>
      </c>
      <c r="G41" s="27" t="s">
        <v>26</v>
      </c>
      <c r="H41" s="27" t="s">
        <v>8</v>
      </c>
      <c r="I41" s="27" t="s">
        <v>9</v>
      </c>
      <c r="J41" s="26">
        <v>1400</v>
      </c>
      <c r="K41" s="17">
        <f>9</f>
        <v>9</v>
      </c>
      <c r="L41" s="16">
        <f t="shared" si="0"/>
        <v>9</v>
      </c>
      <c r="M41" s="15" t="str">
        <f t="shared" si="1"/>
        <v>OK</v>
      </c>
      <c r="N41" s="13"/>
      <c r="O41" s="13"/>
      <c r="P41" s="13"/>
      <c r="Q41" s="13"/>
      <c r="R41" s="14"/>
      <c r="S41" s="14"/>
      <c r="T41" s="14"/>
      <c r="U41" s="13"/>
      <c r="V41" s="13"/>
      <c r="W41" s="13"/>
      <c r="X41" s="13"/>
      <c r="Y41" s="13"/>
      <c r="Z41" s="13"/>
      <c r="AA41" s="13"/>
    </row>
    <row r="42" spans="1:27" ht="30" customHeight="1" x14ac:dyDescent="0.25">
      <c r="A42" s="45"/>
      <c r="B42" s="27">
        <v>39</v>
      </c>
      <c r="C42" s="42"/>
      <c r="D42" s="24" t="s">
        <v>12</v>
      </c>
      <c r="E42" s="31" t="s">
        <v>8</v>
      </c>
      <c r="F42" s="33" t="s">
        <v>25</v>
      </c>
      <c r="G42" s="27" t="s">
        <v>26</v>
      </c>
      <c r="H42" s="27" t="s">
        <v>31</v>
      </c>
      <c r="I42" s="27" t="s">
        <v>9</v>
      </c>
      <c r="J42" s="26">
        <v>75.5</v>
      </c>
      <c r="K42" s="17">
        <f>24</f>
        <v>24</v>
      </c>
      <c r="L42" s="16">
        <f t="shared" si="0"/>
        <v>24</v>
      </c>
      <c r="M42" s="15" t="str">
        <f t="shared" si="1"/>
        <v>OK</v>
      </c>
      <c r="N42" s="13"/>
      <c r="O42" s="13"/>
      <c r="P42" s="13"/>
      <c r="Q42" s="13"/>
      <c r="R42" s="14"/>
      <c r="S42" s="14"/>
      <c r="T42" s="14"/>
      <c r="U42" s="13"/>
      <c r="V42" s="13"/>
      <c r="W42" s="13"/>
      <c r="X42" s="13"/>
      <c r="Y42" s="13"/>
      <c r="Z42" s="13"/>
      <c r="AA42" s="13"/>
    </row>
    <row r="43" spans="1:27" ht="30" customHeight="1" x14ac:dyDescent="0.25">
      <c r="A43" s="45"/>
      <c r="B43" s="27">
        <v>40</v>
      </c>
      <c r="C43" s="42"/>
      <c r="D43" s="24" t="s">
        <v>10</v>
      </c>
      <c r="E43" s="31" t="s">
        <v>8</v>
      </c>
      <c r="F43" s="33" t="s">
        <v>25</v>
      </c>
      <c r="G43" s="27" t="s">
        <v>26</v>
      </c>
      <c r="H43" s="27" t="s">
        <v>8</v>
      </c>
      <c r="I43" s="27" t="s">
        <v>9</v>
      </c>
      <c r="J43" s="26">
        <v>1600</v>
      </c>
      <c r="K43" s="17">
        <f>55</f>
        <v>55</v>
      </c>
      <c r="L43" s="16">
        <f t="shared" si="0"/>
        <v>55</v>
      </c>
      <c r="M43" s="15" t="str">
        <f t="shared" si="1"/>
        <v>OK</v>
      </c>
      <c r="N43" s="13"/>
      <c r="O43" s="13"/>
      <c r="P43" s="13"/>
      <c r="Q43" s="13"/>
      <c r="R43" s="14"/>
      <c r="S43" s="14"/>
      <c r="T43" s="14"/>
      <c r="U43" s="13"/>
      <c r="V43" s="13"/>
      <c r="W43" s="13"/>
      <c r="X43" s="13"/>
      <c r="Y43" s="13"/>
      <c r="Z43" s="13"/>
      <c r="AA43" s="13"/>
    </row>
    <row r="44" spans="1:27" ht="30" customHeight="1" x14ac:dyDescent="0.25">
      <c r="A44" s="45"/>
      <c r="B44" s="27">
        <v>41</v>
      </c>
      <c r="C44" s="42"/>
      <c r="D44" s="24" t="s">
        <v>13</v>
      </c>
      <c r="E44" s="31" t="s">
        <v>8</v>
      </c>
      <c r="F44" s="33" t="s">
        <v>25</v>
      </c>
      <c r="G44" s="27" t="s">
        <v>26</v>
      </c>
      <c r="H44" s="27" t="s">
        <v>31</v>
      </c>
      <c r="I44" s="27" t="s">
        <v>9</v>
      </c>
      <c r="J44" s="26">
        <v>75</v>
      </c>
      <c r="K44" s="17">
        <f>8</f>
        <v>8</v>
      </c>
      <c r="L44" s="16">
        <f t="shared" si="0"/>
        <v>8</v>
      </c>
      <c r="M44" s="15" t="str">
        <f t="shared" si="1"/>
        <v>OK</v>
      </c>
      <c r="N44" s="13"/>
      <c r="O44" s="13"/>
      <c r="P44" s="13"/>
      <c r="Q44" s="13"/>
      <c r="R44" s="14"/>
      <c r="S44" s="14"/>
      <c r="T44" s="14"/>
      <c r="U44" s="13"/>
      <c r="V44" s="13"/>
      <c r="W44" s="13"/>
      <c r="X44" s="13"/>
      <c r="Y44" s="13"/>
      <c r="Z44" s="13"/>
      <c r="AA44" s="13"/>
    </row>
    <row r="45" spans="1:27" ht="30" customHeight="1" x14ac:dyDescent="0.25">
      <c r="A45" s="45"/>
      <c r="B45" s="27">
        <v>42</v>
      </c>
      <c r="C45" s="42"/>
      <c r="D45" s="24" t="s">
        <v>143</v>
      </c>
      <c r="E45" s="31" t="s">
        <v>8</v>
      </c>
      <c r="F45" s="33" t="s">
        <v>25</v>
      </c>
      <c r="G45" s="27" t="s">
        <v>26</v>
      </c>
      <c r="H45" s="27" t="s">
        <v>8</v>
      </c>
      <c r="I45" s="27" t="s">
        <v>9</v>
      </c>
      <c r="J45" s="26">
        <v>350</v>
      </c>
      <c r="K45" s="17">
        <f>30</f>
        <v>30</v>
      </c>
      <c r="L45" s="16">
        <f t="shared" si="0"/>
        <v>30</v>
      </c>
      <c r="M45" s="15" t="str">
        <f t="shared" si="1"/>
        <v>OK</v>
      </c>
      <c r="N45" s="13"/>
      <c r="O45" s="13"/>
      <c r="P45" s="13"/>
      <c r="Q45" s="13"/>
      <c r="R45" s="14"/>
      <c r="S45" s="14"/>
      <c r="T45" s="14"/>
      <c r="U45" s="13"/>
      <c r="V45" s="13"/>
      <c r="W45" s="13"/>
      <c r="X45" s="13"/>
      <c r="Y45" s="13"/>
      <c r="Z45" s="13"/>
      <c r="AA45" s="13"/>
    </row>
    <row r="46" spans="1:27" ht="30" customHeight="1" x14ac:dyDescent="0.25">
      <c r="A46" s="45"/>
      <c r="B46" s="27">
        <v>43</v>
      </c>
      <c r="C46" s="42"/>
      <c r="D46" s="24" t="s">
        <v>27</v>
      </c>
      <c r="E46" s="31" t="s">
        <v>8</v>
      </c>
      <c r="F46" s="33" t="s">
        <v>25</v>
      </c>
      <c r="G46" s="27" t="s">
        <v>26</v>
      </c>
      <c r="H46" s="27" t="s">
        <v>8</v>
      </c>
      <c r="I46" s="27" t="s">
        <v>9</v>
      </c>
      <c r="J46" s="26">
        <v>100.25</v>
      </c>
      <c r="K46" s="17">
        <f>10</f>
        <v>10</v>
      </c>
      <c r="L46" s="16">
        <f t="shared" si="0"/>
        <v>10</v>
      </c>
      <c r="M46" s="15" t="str">
        <f t="shared" si="1"/>
        <v>OK</v>
      </c>
      <c r="N46" s="13"/>
      <c r="O46" s="13"/>
      <c r="P46" s="13"/>
      <c r="Q46" s="13"/>
      <c r="R46" s="14"/>
      <c r="S46" s="14"/>
      <c r="T46" s="14"/>
      <c r="U46" s="13"/>
      <c r="V46" s="13"/>
      <c r="W46" s="13"/>
      <c r="X46" s="13"/>
      <c r="Y46" s="13"/>
      <c r="Z46" s="13"/>
      <c r="AA46" s="13"/>
    </row>
    <row r="47" spans="1:27" ht="30" customHeight="1" x14ac:dyDescent="0.25">
      <c r="A47" s="45"/>
      <c r="B47" s="27">
        <v>44</v>
      </c>
      <c r="C47" s="42"/>
      <c r="D47" s="24" t="s">
        <v>144</v>
      </c>
      <c r="E47" s="31" t="s">
        <v>8</v>
      </c>
      <c r="F47" s="32" t="s">
        <v>25</v>
      </c>
      <c r="G47" s="27" t="s">
        <v>145</v>
      </c>
      <c r="H47" s="27" t="s">
        <v>8</v>
      </c>
      <c r="I47" s="27" t="s">
        <v>9</v>
      </c>
      <c r="J47" s="26">
        <v>1424</v>
      </c>
      <c r="K47" s="17">
        <f>5</f>
        <v>5</v>
      </c>
      <c r="L47" s="16">
        <f t="shared" si="0"/>
        <v>5</v>
      </c>
      <c r="M47" s="15" t="str">
        <f t="shared" si="1"/>
        <v>OK</v>
      </c>
      <c r="N47" s="13"/>
      <c r="O47" s="13"/>
      <c r="P47" s="13"/>
      <c r="Q47" s="13"/>
      <c r="R47" s="14"/>
      <c r="S47" s="14"/>
      <c r="T47" s="14"/>
      <c r="U47" s="13"/>
      <c r="V47" s="13"/>
      <c r="W47" s="13"/>
      <c r="X47" s="13"/>
      <c r="Y47" s="13"/>
      <c r="Z47" s="13"/>
      <c r="AA47" s="13"/>
    </row>
    <row r="48" spans="1:27" ht="30" customHeight="1" x14ac:dyDescent="0.25">
      <c r="A48" s="46"/>
      <c r="B48" s="27">
        <v>45</v>
      </c>
      <c r="C48" s="43"/>
      <c r="D48" s="24" t="s">
        <v>146</v>
      </c>
      <c r="E48" s="31" t="s">
        <v>8</v>
      </c>
      <c r="F48" s="33" t="s">
        <v>25</v>
      </c>
      <c r="G48" s="27" t="s">
        <v>26</v>
      </c>
      <c r="H48" s="27" t="s">
        <v>8</v>
      </c>
      <c r="I48" s="27" t="s">
        <v>9</v>
      </c>
      <c r="J48" s="26">
        <v>2503.0100000000002</v>
      </c>
      <c r="K48" s="17">
        <f>4</f>
        <v>4</v>
      </c>
      <c r="L48" s="16">
        <f t="shared" si="0"/>
        <v>4</v>
      </c>
      <c r="M48" s="15" t="str">
        <f t="shared" si="1"/>
        <v>OK</v>
      </c>
      <c r="N48" s="13"/>
      <c r="O48" s="13"/>
      <c r="P48" s="13"/>
      <c r="Q48" s="13"/>
      <c r="R48" s="14"/>
      <c r="S48" s="14"/>
      <c r="T48" s="14"/>
      <c r="U48" s="13"/>
      <c r="V48" s="13"/>
      <c r="W48" s="13"/>
      <c r="X48" s="13"/>
      <c r="Y48" s="13"/>
      <c r="Z48" s="13"/>
      <c r="AA48" s="13"/>
    </row>
    <row r="49" spans="1:27" ht="30" customHeight="1" x14ac:dyDescent="0.25">
      <c r="A49" s="50" t="s">
        <v>147</v>
      </c>
      <c r="B49" s="34">
        <v>46</v>
      </c>
      <c r="C49" s="47" t="s">
        <v>30</v>
      </c>
      <c r="D49" s="36" t="s">
        <v>24</v>
      </c>
      <c r="E49" s="38" t="s">
        <v>8</v>
      </c>
      <c r="F49" s="40" t="s">
        <v>25</v>
      </c>
      <c r="G49" s="34" t="s">
        <v>26</v>
      </c>
      <c r="H49" s="34" t="s">
        <v>8</v>
      </c>
      <c r="I49" s="34" t="s">
        <v>9</v>
      </c>
      <c r="J49" s="37">
        <v>80</v>
      </c>
      <c r="K49" s="17">
        <f>0</f>
        <v>0</v>
      </c>
      <c r="L49" s="16">
        <f t="shared" si="0"/>
        <v>0</v>
      </c>
      <c r="M49" s="15" t="str">
        <f t="shared" si="1"/>
        <v>OK</v>
      </c>
      <c r="N49" s="13"/>
      <c r="O49" s="13"/>
      <c r="P49" s="13"/>
      <c r="Q49" s="13"/>
      <c r="R49" s="14"/>
      <c r="S49" s="14"/>
      <c r="T49" s="14"/>
      <c r="U49" s="13"/>
      <c r="V49" s="13"/>
      <c r="W49" s="13"/>
      <c r="X49" s="13"/>
      <c r="Y49" s="13"/>
      <c r="Z49" s="13"/>
      <c r="AA49" s="13"/>
    </row>
    <row r="50" spans="1:27" ht="30" customHeight="1" x14ac:dyDescent="0.25">
      <c r="A50" s="51"/>
      <c r="B50" s="34">
        <v>47</v>
      </c>
      <c r="C50" s="48"/>
      <c r="D50" s="36" t="s">
        <v>7</v>
      </c>
      <c r="E50" s="38" t="s">
        <v>8</v>
      </c>
      <c r="F50" s="40" t="s">
        <v>25</v>
      </c>
      <c r="G50" s="34" t="s">
        <v>26</v>
      </c>
      <c r="H50" s="34" t="s">
        <v>8</v>
      </c>
      <c r="I50" s="34" t="s">
        <v>9</v>
      </c>
      <c r="J50" s="37">
        <v>550</v>
      </c>
      <c r="K50" s="17">
        <f>0</f>
        <v>0</v>
      </c>
      <c r="L50" s="16">
        <f t="shared" si="0"/>
        <v>0</v>
      </c>
      <c r="M50" s="15" t="str">
        <f t="shared" si="1"/>
        <v>OK</v>
      </c>
      <c r="N50" s="13"/>
      <c r="O50" s="13"/>
      <c r="P50" s="13"/>
      <c r="Q50" s="13"/>
      <c r="R50" s="14"/>
      <c r="S50" s="14"/>
      <c r="T50" s="14"/>
      <c r="U50" s="13"/>
      <c r="V50" s="13"/>
      <c r="W50" s="13"/>
      <c r="X50" s="13"/>
      <c r="Y50" s="13"/>
      <c r="Z50" s="13"/>
      <c r="AA50" s="13"/>
    </row>
    <row r="51" spans="1:27" ht="30" customHeight="1" x14ac:dyDescent="0.25">
      <c r="A51" s="51"/>
      <c r="B51" s="34">
        <v>48</v>
      </c>
      <c r="C51" s="48"/>
      <c r="D51" s="36" t="s">
        <v>10</v>
      </c>
      <c r="E51" s="38" t="s">
        <v>8</v>
      </c>
      <c r="F51" s="40" t="s">
        <v>25</v>
      </c>
      <c r="G51" s="34" t="s">
        <v>26</v>
      </c>
      <c r="H51" s="34" t="s">
        <v>8</v>
      </c>
      <c r="I51" s="34" t="s">
        <v>9</v>
      </c>
      <c r="J51" s="37">
        <v>850</v>
      </c>
      <c r="K51" s="17">
        <f>0</f>
        <v>0</v>
      </c>
      <c r="L51" s="16">
        <f t="shared" si="0"/>
        <v>0</v>
      </c>
      <c r="M51" s="15" t="str">
        <f t="shared" si="1"/>
        <v>OK</v>
      </c>
      <c r="N51" s="13"/>
      <c r="O51" s="13"/>
      <c r="P51" s="13"/>
      <c r="Q51" s="13"/>
      <c r="R51" s="14"/>
      <c r="S51" s="14"/>
      <c r="T51" s="14"/>
      <c r="U51" s="13"/>
      <c r="V51" s="13"/>
      <c r="W51" s="13"/>
      <c r="X51" s="13"/>
      <c r="Y51" s="13"/>
      <c r="Z51" s="13"/>
      <c r="AA51" s="13"/>
    </row>
    <row r="52" spans="1:27" ht="30" customHeight="1" x14ac:dyDescent="0.25">
      <c r="A52" s="51"/>
      <c r="B52" s="34">
        <v>49</v>
      </c>
      <c r="C52" s="48"/>
      <c r="D52" s="36" t="s">
        <v>11</v>
      </c>
      <c r="E52" s="38" t="s">
        <v>8</v>
      </c>
      <c r="F52" s="40" t="s">
        <v>25</v>
      </c>
      <c r="G52" s="34" t="s">
        <v>26</v>
      </c>
      <c r="H52" s="34" t="s">
        <v>8</v>
      </c>
      <c r="I52" s="34" t="s">
        <v>9</v>
      </c>
      <c r="J52" s="37">
        <v>800</v>
      </c>
      <c r="K52" s="17">
        <f>0</f>
        <v>0</v>
      </c>
      <c r="L52" s="16">
        <f t="shared" si="0"/>
        <v>0</v>
      </c>
      <c r="M52" s="15" t="str">
        <f t="shared" si="1"/>
        <v>OK</v>
      </c>
      <c r="N52" s="13"/>
      <c r="O52" s="13"/>
      <c r="P52" s="13"/>
      <c r="Q52" s="13"/>
      <c r="R52" s="14"/>
      <c r="S52" s="14"/>
      <c r="T52" s="14"/>
      <c r="U52" s="13"/>
      <c r="V52" s="13"/>
      <c r="W52" s="13"/>
      <c r="X52" s="13"/>
      <c r="Y52" s="13"/>
      <c r="Z52" s="13"/>
      <c r="AA52" s="13"/>
    </row>
    <row r="53" spans="1:27" ht="30" customHeight="1" x14ac:dyDescent="0.25">
      <c r="A53" s="51"/>
      <c r="B53" s="34">
        <v>50</v>
      </c>
      <c r="C53" s="48"/>
      <c r="D53" s="36" t="s">
        <v>12</v>
      </c>
      <c r="E53" s="38" t="s">
        <v>8</v>
      </c>
      <c r="F53" s="40" t="s">
        <v>25</v>
      </c>
      <c r="G53" s="34" t="s">
        <v>26</v>
      </c>
      <c r="H53" s="34" t="s">
        <v>31</v>
      </c>
      <c r="I53" s="34" t="s">
        <v>9</v>
      </c>
      <c r="J53" s="37">
        <v>50</v>
      </c>
      <c r="K53" s="17">
        <f>0</f>
        <v>0</v>
      </c>
      <c r="L53" s="16">
        <f t="shared" si="0"/>
        <v>0</v>
      </c>
      <c r="M53" s="15" t="str">
        <f t="shared" si="1"/>
        <v>OK</v>
      </c>
      <c r="N53" s="13"/>
      <c r="O53" s="13"/>
      <c r="P53" s="13"/>
      <c r="Q53" s="13"/>
      <c r="R53" s="14"/>
      <c r="S53" s="14"/>
      <c r="T53" s="14"/>
      <c r="U53" s="13"/>
      <c r="V53" s="13"/>
      <c r="W53" s="13"/>
      <c r="X53" s="13"/>
      <c r="Y53" s="13"/>
      <c r="Z53" s="13"/>
      <c r="AA53" s="13"/>
    </row>
    <row r="54" spans="1:27" ht="30" customHeight="1" x14ac:dyDescent="0.25">
      <c r="A54" s="51"/>
      <c r="B54" s="34">
        <v>51</v>
      </c>
      <c r="C54" s="48"/>
      <c r="D54" s="36" t="s">
        <v>142</v>
      </c>
      <c r="E54" s="38" t="s">
        <v>8</v>
      </c>
      <c r="F54" s="40" t="s">
        <v>25</v>
      </c>
      <c r="G54" s="34" t="s">
        <v>26</v>
      </c>
      <c r="H54" s="34" t="s">
        <v>31</v>
      </c>
      <c r="I54" s="34" t="s">
        <v>9</v>
      </c>
      <c r="J54" s="37">
        <v>50</v>
      </c>
      <c r="K54" s="17">
        <f>0</f>
        <v>0</v>
      </c>
      <c r="L54" s="16">
        <f t="shared" si="0"/>
        <v>0</v>
      </c>
      <c r="M54" s="15" t="str">
        <f t="shared" si="1"/>
        <v>OK</v>
      </c>
      <c r="N54" s="13"/>
      <c r="O54" s="13"/>
      <c r="P54" s="13"/>
      <c r="Q54" s="13"/>
      <c r="R54" s="14"/>
      <c r="S54" s="14"/>
      <c r="T54" s="14"/>
      <c r="U54" s="13"/>
      <c r="V54" s="13"/>
      <c r="W54" s="13"/>
      <c r="X54" s="13"/>
      <c r="Y54" s="13"/>
      <c r="Z54" s="13"/>
      <c r="AA54" s="13"/>
    </row>
    <row r="55" spans="1:27" ht="30" customHeight="1" x14ac:dyDescent="0.25">
      <c r="A55" s="51"/>
      <c r="B55" s="34">
        <v>52</v>
      </c>
      <c r="C55" s="48"/>
      <c r="D55" s="36" t="s">
        <v>13</v>
      </c>
      <c r="E55" s="38" t="s">
        <v>8</v>
      </c>
      <c r="F55" s="40" t="s">
        <v>25</v>
      </c>
      <c r="G55" s="34" t="s">
        <v>26</v>
      </c>
      <c r="H55" s="34" t="s">
        <v>31</v>
      </c>
      <c r="I55" s="34" t="s">
        <v>9</v>
      </c>
      <c r="J55" s="37">
        <v>50</v>
      </c>
      <c r="K55" s="17">
        <f>0</f>
        <v>0</v>
      </c>
      <c r="L55" s="16">
        <f t="shared" si="0"/>
        <v>0</v>
      </c>
      <c r="M55" s="15" t="str">
        <f t="shared" si="1"/>
        <v>OK</v>
      </c>
      <c r="N55" s="13"/>
      <c r="O55" s="13"/>
      <c r="P55" s="13"/>
      <c r="Q55" s="13"/>
      <c r="R55" s="14"/>
      <c r="S55" s="14"/>
      <c r="T55" s="14"/>
      <c r="U55" s="13"/>
      <c r="V55" s="13"/>
      <c r="W55" s="13"/>
      <c r="X55" s="13"/>
      <c r="Y55" s="13"/>
      <c r="Z55" s="13"/>
      <c r="AA55" s="13"/>
    </row>
    <row r="56" spans="1:27" ht="30" customHeight="1" x14ac:dyDescent="0.25">
      <c r="A56" s="51"/>
      <c r="B56" s="34">
        <v>53</v>
      </c>
      <c r="C56" s="48"/>
      <c r="D56" s="36" t="s">
        <v>143</v>
      </c>
      <c r="E56" s="38" t="s">
        <v>8</v>
      </c>
      <c r="F56" s="40" t="s">
        <v>25</v>
      </c>
      <c r="G56" s="34" t="s">
        <v>26</v>
      </c>
      <c r="H56" s="34" t="s">
        <v>8</v>
      </c>
      <c r="I56" s="34" t="s">
        <v>9</v>
      </c>
      <c r="J56" s="37">
        <v>50</v>
      </c>
      <c r="K56" s="17">
        <f>0</f>
        <v>0</v>
      </c>
      <c r="L56" s="16">
        <f t="shared" si="0"/>
        <v>0</v>
      </c>
      <c r="M56" s="15" t="str">
        <f t="shared" si="1"/>
        <v>OK</v>
      </c>
      <c r="N56" s="13"/>
      <c r="O56" s="13"/>
      <c r="P56" s="13"/>
      <c r="Q56" s="13"/>
      <c r="R56" s="14"/>
      <c r="S56" s="14"/>
      <c r="T56" s="14"/>
      <c r="U56" s="13"/>
      <c r="V56" s="13"/>
      <c r="W56" s="13"/>
      <c r="X56" s="13"/>
      <c r="Y56" s="13"/>
      <c r="Z56" s="13"/>
      <c r="AA56" s="13"/>
    </row>
    <row r="57" spans="1:27" ht="30" customHeight="1" x14ac:dyDescent="0.25">
      <c r="A57" s="51"/>
      <c r="B57" s="34">
        <v>54</v>
      </c>
      <c r="C57" s="48"/>
      <c r="D57" s="36" t="s">
        <v>27</v>
      </c>
      <c r="E57" s="38" t="s">
        <v>8</v>
      </c>
      <c r="F57" s="40" t="s">
        <v>25</v>
      </c>
      <c r="G57" s="34" t="s">
        <v>26</v>
      </c>
      <c r="H57" s="34" t="s">
        <v>8</v>
      </c>
      <c r="I57" s="34" t="s">
        <v>9</v>
      </c>
      <c r="J57" s="37">
        <v>80</v>
      </c>
      <c r="K57" s="17">
        <f>0</f>
        <v>0</v>
      </c>
      <c r="L57" s="16">
        <f t="shared" si="0"/>
        <v>0</v>
      </c>
      <c r="M57" s="15" t="str">
        <f t="shared" si="1"/>
        <v>OK</v>
      </c>
      <c r="N57" s="13"/>
      <c r="O57" s="13"/>
      <c r="P57" s="13"/>
      <c r="Q57" s="13"/>
      <c r="R57" s="14"/>
      <c r="S57" s="14"/>
      <c r="T57" s="14"/>
      <c r="U57" s="13"/>
      <c r="V57" s="13"/>
      <c r="W57" s="13"/>
      <c r="X57" s="13"/>
      <c r="Y57" s="13"/>
      <c r="Z57" s="13"/>
      <c r="AA57" s="13"/>
    </row>
    <row r="58" spans="1:27" ht="30" customHeight="1" x14ac:dyDescent="0.25">
      <c r="A58" s="51"/>
      <c r="B58" s="34">
        <v>55</v>
      </c>
      <c r="C58" s="48"/>
      <c r="D58" s="36" t="s">
        <v>148</v>
      </c>
      <c r="E58" s="38" t="s">
        <v>8</v>
      </c>
      <c r="F58" s="40" t="s">
        <v>25</v>
      </c>
      <c r="G58" s="34" t="s">
        <v>145</v>
      </c>
      <c r="H58" s="34" t="s">
        <v>8</v>
      </c>
      <c r="I58" s="34" t="s">
        <v>9</v>
      </c>
      <c r="J58" s="37">
        <v>1114</v>
      </c>
      <c r="K58" s="17">
        <f>0</f>
        <v>0</v>
      </c>
      <c r="L58" s="16">
        <f t="shared" si="0"/>
        <v>0</v>
      </c>
      <c r="M58" s="15" t="str">
        <f t="shared" si="1"/>
        <v>OK</v>
      </c>
      <c r="N58" s="13"/>
      <c r="O58" s="13"/>
      <c r="P58" s="13"/>
      <c r="Q58" s="13"/>
      <c r="R58" s="14"/>
      <c r="S58" s="14"/>
      <c r="T58" s="14"/>
      <c r="U58" s="13"/>
      <c r="V58" s="13"/>
      <c r="W58" s="13"/>
      <c r="X58" s="13"/>
      <c r="Y58" s="13"/>
      <c r="Z58" s="13"/>
      <c r="AA58" s="13"/>
    </row>
    <row r="59" spans="1:27" ht="30" customHeight="1" x14ac:dyDescent="0.25">
      <c r="A59" s="52"/>
      <c r="B59" s="34">
        <v>56</v>
      </c>
      <c r="C59" s="49"/>
      <c r="D59" s="36" t="s">
        <v>146</v>
      </c>
      <c r="E59" s="38" t="s">
        <v>8</v>
      </c>
      <c r="F59" s="40" t="s">
        <v>25</v>
      </c>
      <c r="G59" s="34" t="s">
        <v>26</v>
      </c>
      <c r="H59" s="34" t="s">
        <v>8</v>
      </c>
      <c r="I59" s="34" t="s">
        <v>9</v>
      </c>
      <c r="J59" s="37">
        <v>2000</v>
      </c>
      <c r="K59" s="17">
        <f>0</f>
        <v>0</v>
      </c>
      <c r="L59" s="16">
        <f t="shared" si="0"/>
        <v>0</v>
      </c>
      <c r="M59" s="15" t="str">
        <f t="shared" si="1"/>
        <v>OK</v>
      </c>
      <c r="N59" s="13"/>
      <c r="O59" s="13"/>
      <c r="P59" s="13"/>
      <c r="Q59" s="13"/>
      <c r="R59" s="14"/>
      <c r="S59" s="14"/>
      <c r="T59" s="14"/>
      <c r="U59" s="13"/>
      <c r="V59" s="13"/>
      <c r="W59" s="13"/>
      <c r="X59" s="13"/>
      <c r="Y59" s="13"/>
      <c r="Z59" s="13"/>
      <c r="AA59" s="13"/>
    </row>
    <row r="60" spans="1:27" ht="30" customHeight="1" x14ac:dyDescent="0.25">
      <c r="A60" s="44" t="s">
        <v>149</v>
      </c>
      <c r="B60" s="27">
        <v>57</v>
      </c>
      <c r="C60" s="41" t="s">
        <v>30</v>
      </c>
      <c r="D60" s="24" t="s">
        <v>24</v>
      </c>
      <c r="E60" s="31" t="s">
        <v>8</v>
      </c>
      <c r="F60" s="33" t="s">
        <v>25</v>
      </c>
      <c r="G60" s="27" t="s">
        <v>26</v>
      </c>
      <c r="H60" s="27" t="s">
        <v>8</v>
      </c>
      <c r="I60" s="27" t="s">
        <v>9</v>
      </c>
      <c r="J60" s="26">
        <v>250.5</v>
      </c>
      <c r="K60" s="17">
        <f>0</f>
        <v>0</v>
      </c>
      <c r="L60" s="16">
        <f t="shared" si="0"/>
        <v>0</v>
      </c>
      <c r="M60" s="15" t="str">
        <f t="shared" si="1"/>
        <v>OK</v>
      </c>
      <c r="N60" s="13"/>
      <c r="O60" s="13"/>
      <c r="P60" s="13"/>
      <c r="Q60" s="13"/>
      <c r="R60" s="14"/>
      <c r="S60" s="14"/>
      <c r="T60" s="14"/>
      <c r="U60" s="13"/>
      <c r="V60" s="13"/>
      <c r="W60" s="13"/>
      <c r="X60" s="13"/>
      <c r="Y60" s="13"/>
      <c r="Z60" s="13"/>
      <c r="AA60" s="13"/>
    </row>
    <row r="61" spans="1:27" ht="30" customHeight="1" x14ac:dyDescent="0.25">
      <c r="A61" s="45"/>
      <c r="B61" s="27">
        <v>58</v>
      </c>
      <c r="C61" s="42"/>
      <c r="D61" s="24" t="s">
        <v>7</v>
      </c>
      <c r="E61" s="31" t="s">
        <v>8</v>
      </c>
      <c r="F61" s="33" t="s">
        <v>25</v>
      </c>
      <c r="G61" s="27" t="s">
        <v>26</v>
      </c>
      <c r="H61" s="27" t="s">
        <v>8</v>
      </c>
      <c r="I61" s="27" t="s">
        <v>9</v>
      </c>
      <c r="J61" s="26">
        <v>1000</v>
      </c>
      <c r="K61" s="17">
        <f>0</f>
        <v>0</v>
      </c>
      <c r="L61" s="16">
        <f t="shared" si="0"/>
        <v>0</v>
      </c>
      <c r="M61" s="15" t="str">
        <f t="shared" si="1"/>
        <v>OK</v>
      </c>
      <c r="N61" s="13"/>
      <c r="O61" s="13"/>
      <c r="P61" s="13"/>
      <c r="Q61" s="13"/>
      <c r="R61" s="14"/>
      <c r="S61" s="14"/>
      <c r="T61" s="14"/>
      <c r="U61" s="13"/>
      <c r="V61" s="13"/>
      <c r="W61" s="13"/>
      <c r="X61" s="13"/>
      <c r="Y61" s="13"/>
      <c r="Z61" s="13"/>
      <c r="AA61" s="13"/>
    </row>
    <row r="62" spans="1:27" ht="30" customHeight="1" x14ac:dyDescent="0.25">
      <c r="A62" s="45"/>
      <c r="B62" s="27">
        <v>59</v>
      </c>
      <c r="C62" s="42"/>
      <c r="D62" s="24" t="s">
        <v>10</v>
      </c>
      <c r="E62" s="31" t="s">
        <v>8</v>
      </c>
      <c r="F62" s="33" t="s">
        <v>25</v>
      </c>
      <c r="G62" s="27" t="s">
        <v>26</v>
      </c>
      <c r="H62" s="27" t="s">
        <v>8</v>
      </c>
      <c r="I62" s="27" t="s">
        <v>9</v>
      </c>
      <c r="J62" s="26">
        <v>1500</v>
      </c>
      <c r="K62" s="17">
        <f>0</f>
        <v>0</v>
      </c>
      <c r="L62" s="16">
        <f t="shared" si="0"/>
        <v>0</v>
      </c>
      <c r="M62" s="15" t="str">
        <f t="shared" si="1"/>
        <v>OK</v>
      </c>
      <c r="N62" s="13"/>
      <c r="O62" s="13"/>
      <c r="P62" s="13"/>
      <c r="Q62" s="13"/>
      <c r="R62" s="14"/>
      <c r="S62" s="14"/>
      <c r="T62" s="14"/>
      <c r="U62" s="13"/>
      <c r="V62" s="13"/>
      <c r="W62" s="13"/>
      <c r="X62" s="13"/>
      <c r="Y62" s="13"/>
      <c r="Z62" s="13"/>
      <c r="AA62" s="13"/>
    </row>
    <row r="63" spans="1:27" ht="30" customHeight="1" x14ac:dyDescent="0.25">
      <c r="A63" s="45"/>
      <c r="B63" s="27">
        <v>60</v>
      </c>
      <c r="C63" s="42"/>
      <c r="D63" s="24" t="s">
        <v>11</v>
      </c>
      <c r="E63" s="31" t="s">
        <v>8</v>
      </c>
      <c r="F63" s="33" t="s">
        <v>25</v>
      </c>
      <c r="G63" s="27" t="s">
        <v>26</v>
      </c>
      <c r="H63" s="27" t="s">
        <v>8</v>
      </c>
      <c r="I63" s="27" t="s">
        <v>9</v>
      </c>
      <c r="J63" s="26">
        <v>1731</v>
      </c>
      <c r="K63" s="17">
        <f>0</f>
        <v>0</v>
      </c>
      <c r="L63" s="16">
        <f t="shared" si="0"/>
        <v>0</v>
      </c>
      <c r="M63" s="15" t="str">
        <f t="shared" si="1"/>
        <v>OK</v>
      </c>
      <c r="N63" s="13"/>
      <c r="O63" s="13"/>
      <c r="P63" s="13"/>
      <c r="Q63" s="13"/>
      <c r="R63" s="14"/>
      <c r="S63" s="14"/>
      <c r="T63" s="14"/>
      <c r="U63" s="13"/>
      <c r="V63" s="13"/>
      <c r="W63" s="13"/>
      <c r="X63" s="13"/>
      <c r="Y63" s="13"/>
      <c r="Z63" s="13"/>
      <c r="AA63" s="13"/>
    </row>
    <row r="64" spans="1:27" ht="30" customHeight="1" x14ac:dyDescent="0.25">
      <c r="A64" s="45"/>
      <c r="B64" s="27">
        <v>61</v>
      </c>
      <c r="C64" s="42"/>
      <c r="D64" s="24" t="s">
        <v>12</v>
      </c>
      <c r="E64" s="31" t="s">
        <v>8</v>
      </c>
      <c r="F64" s="33" t="s">
        <v>25</v>
      </c>
      <c r="G64" s="27" t="s">
        <v>26</v>
      </c>
      <c r="H64" s="27" t="s">
        <v>31</v>
      </c>
      <c r="I64" s="27" t="s">
        <v>9</v>
      </c>
      <c r="J64" s="26">
        <v>160</v>
      </c>
      <c r="K64" s="17">
        <f>0</f>
        <v>0</v>
      </c>
      <c r="L64" s="16">
        <f t="shared" si="0"/>
        <v>0</v>
      </c>
      <c r="M64" s="15" t="str">
        <f t="shared" si="1"/>
        <v>OK</v>
      </c>
      <c r="N64" s="13"/>
      <c r="O64" s="13"/>
      <c r="P64" s="13"/>
      <c r="Q64" s="13"/>
      <c r="R64" s="14"/>
      <c r="S64" s="14"/>
      <c r="T64" s="14"/>
      <c r="U64" s="13"/>
      <c r="V64" s="13"/>
      <c r="W64" s="13"/>
      <c r="X64" s="13"/>
      <c r="Y64" s="13"/>
      <c r="Z64" s="13"/>
      <c r="AA64" s="13"/>
    </row>
    <row r="65" spans="1:27" ht="30" customHeight="1" x14ac:dyDescent="0.25">
      <c r="A65" s="45"/>
      <c r="B65" s="27">
        <v>62</v>
      </c>
      <c r="C65" s="42"/>
      <c r="D65" s="24" t="s">
        <v>142</v>
      </c>
      <c r="E65" s="31" t="s">
        <v>8</v>
      </c>
      <c r="F65" s="33" t="s">
        <v>25</v>
      </c>
      <c r="G65" s="27" t="s">
        <v>26</v>
      </c>
      <c r="H65" s="27" t="s">
        <v>31</v>
      </c>
      <c r="I65" s="27" t="s">
        <v>9</v>
      </c>
      <c r="J65" s="26">
        <v>135</v>
      </c>
      <c r="K65" s="17">
        <f>0</f>
        <v>0</v>
      </c>
      <c r="L65" s="16">
        <f t="shared" si="0"/>
        <v>0</v>
      </c>
      <c r="M65" s="15" t="str">
        <f t="shared" si="1"/>
        <v>OK</v>
      </c>
      <c r="N65" s="13"/>
      <c r="O65" s="13"/>
      <c r="P65" s="13"/>
      <c r="Q65" s="13"/>
      <c r="R65" s="14"/>
      <c r="S65" s="14"/>
      <c r="T65" s="14"/>
      <c r="U65" s="13"/>
      <c r="V65" s="13"/>
      <c r="W65" s="13"/>
      <c r="X65" s="13"/>
      <c r="Y65" s="13"/>
      <c r="Z65" s="13"/>
      <c r="AA65" s="13"/>
    </row>
    <row r="66" spans="1:27" ht="30" customHeight="1" x14ac:dyDescent="0.25">
      <c r="A66" s="45"/>
      <c r="B66" s="27">
        <v>63</v>
      </c>
      <c r="C66" s="42"/>
      <c r="D66" s="24" t="s">
        <v>13</v>
      </c>
      <c r="E66" s="31" t="s">
        <v>8</v>
      </c>
      <c r="F66" s="33" t="s">
        <v>25</v>
      </c>
      <c r="G66" s="27" t="s">
        <v>26</v>
      </c>
      <c r="H66" s="27" t="s">
        <v>31</v>
      </c>
      <c r="I66" s="27" t="s">
        <v>9</v>
      </c>
      <c r="J66" s="26">
        <v>135</v>
      </c>
      <c r="K66" s="17">
        <f>0</f>
        <v>0</v>
      </c>
      <c r="L66" s="16">
        <f t="shared" si="0"/>
        <v>0</v>
      </c>
      <c r="M66" s="15" t="str">
        <f t="shared" si="1"/>
        <v>OK</v>
      </c>
      <c r="N66" s="13"/>
      <c r="O66" s="13"/>
      <c r="P66" s="13"/>
      <c r="Q66" s="13"/>
      <c r="R66" s="14"/>
      <c r="S66" s="14"/>
      <c r="T66" s="14"/>
      <c r="U66" s="13"/>
      <c r="V66" s="13"/>
      <c r="W66" s="13"/>
      <c r="X66" s="13"/>
      <c r="Y66" s="13"/>
      <c r="Z66" s="13"/>
      <c r="AA66" s="13"/>
    </row>
    <row r="67" spans="1:27" ht="30" customHeight="1" x14ac:dyDescent="0.25">
      <c r="A67" s="45"/>
      <c r="B67" s="27">
        <v>64</v>
      </c>
      <c r="C67" s="42"/>
      <c r="D67" s="24" t="s">
        <v>143</v>
      </c>
      <c r="E67" s="31" t="s">
        <v>8</v>
      </c>
      <c r="F67" s="33" t="s">
        <v>25</v>
      </c>
      <c r="G67" s="27" t="s">
        <v>26</v>
      </c>
      <c r="H67" s="27" t="s">
        <v>8</v>
      </c>
      <c r="I67" s="27" t="s">
        <v>9</v>
      </c>
      <c r="J67" s="26">
        <v>365</v>
      </c>
      <c r="K67" s="17">
        <f>0</f>
        <v>0</v>
      </c>
      <c r="L67" s="16">
        <f t="shared" si="0"/>
        <v>0</v>
      </c>
      <c r="M67" s="15" t="str">
        <f t="shared" si="1"/>
        <v>OK</v>
      </c>
      <c r="N67" s="13"/>
      <c r="O67" s="13"/>
      <c r="P67" s="13"/>
      <c r="Q67" s="13"/>
      <c r="R67" s="14"/>
      <c r="S67" s="14"/>
      <c r="T67" s="14"/>
      <c r="U67" s="13"/>
      <c r="V67" s="13"/>
      <c r="W67" s="13"/>
      <c r="X67" s="13"/>
      <c r="Y67" s="13"/>
      <c r="Z67" s="13"/>
      <c r="AA67" s="13"/>
    </row>
    <row r="68" spans="1:27" ht="30" customHeight="1" x14ac:dyDescent="0.25">
      <c r="A68" s="46"/>
      <c r="B68" s="27">
        <v>65</v>
      </c>
      <c r="C68" s="43"/>
      <c r="D68" s="24" t="s">
        <v>27</v>
      </c>
      <c r="E68" s="31" t="s">
        <v>8</v>
      </c>
      <c r="F68" s="33" t="s">
        <v>25</v>
      </c>
      <c r="G68" s="27" t="s">
        <v>26</v>
      </c>
      <c r="H68" s="27" t="s">
        <v>8</v>
      </c>
      <c r="I68" s="27" t="s">
        <v>9</v>
      </c>
      <c r="J68" s="26">
        <v>100</v>
      </c>
      <c r="K68" s="17">
        <f>0</f>
        <v>0</v>
      </c>
      <c r="L68" s="16">
        <f t="shared" si="0"/>
        <v>0</v>
      </c>
      <c r="M68" s="15" t="str">
        <f t="shared" si="1"/>
        <v>OK</v>
      </c>
      <c r="N68" s="13"/>
      <c r="O68" s="13"/>
      <c r="P68" s="13"/>
      <c r="Q68" s="13"/>
      <c r="R68" s="14"/>
      <c r="S68" s="14"/>
      <c r="T68" s="14"/>
      <c r="U68" s="13"/>
      <c r="V68" s="13"/>
      <c r="W68" s="13"/>
      <c r="X68" s="13"/>
      <c r="Y68" s="13"/>
      <c r="Z68" s="13"/>
      <c r="AA68" s="13"/>
    </row>
    <row r="69" spans="1:27" ht="30" customHeight="1" x14ac:dyDescent="0.25">
      <c r="A69" s="50" t="s">
        <v>150</v>
      </c>
      <c r="B69" s="34">
        <v>66</v>
      </c>
      <c r="C69" s="47" t="s">
        <v>78</v>
      </c>
      <c r="D69" s="36" t="s">
        <v>24</v>
      </c>
      <c r="E69" s="38" t="s">
        <v>8</v>
      </c>
      <c r="F69" s="40" t="s">
        <v>25</v>
      </c>
      <c r="G69" s="34" t="s">
        <v>26</v>
      </c>
      <c r="H69" s="34" t="s">
        <v>8</v>
      </c>
      <c r="I69" s="34" t="s">
        <v>9</v>
      </c>
      <c r="J69" s="37">
        <v>140</v>
      </c>
      <c r="K69" s="17">
        <f>0</f>
        <v>0</v>
      </c>
      <c r="L69" s="16">
        <f t="shared" ref="L69:L81" si="2">K69-SUM(N69:AA69)</f>
        <v>0</v>
      </c>
      <c r="M69" s="15" t="str">
        <f t="shared" ref="M69:M81" si="3">IF(L69&lt;0,"ATENÇÃO","OK")</f>
        <v>OK</v>
      </c>
      <c r="N69" s="13"/>
      <c r="O69" s="13"/>
      <c r="P69" s="13"/>
      <c r="Q69" s="13"/>
      <c r="R69" s="14"/>
      <c r="S69" s="14"/>
      <c r="T69" s="14"/>
      <c r="U69" s="13"/>
      <c r="V69" s="13"/>
      <c r="W69" s="13"/>
      <c r="X69" s="13"/>
      <c r="Y69" s="13"/>
      <c r="Z69" s="13"/>
      <c r="AA69" s="13"/>
    </row>
    <row r="70" spans="1:27" ht="30" customHeight="1" x14ac:dyDescent="0.25">
      <c r="A70" s="51"/>
      <c r="B70" s="34">
        <v>67</v>
      </c>
      <c r="C70" s="48"/>
      <c r="D70" s="36" t="s">
        <v>7</v>
      </c>
      <c r="E70" s="38" t="s">
        <v>8</v>
      </c>
      <c r="F70" s="40" t="s">
        <v>25</v>
      </c>
      <c r="G70" s="34" t="s">
        <v>26</v>
      </c>
      <c r="H70" s="34" t="s">
        <v>8</v>
      </c>
      <c r="I70" s="34" t="s">
        <v>9</v>
      </c>
      <c r="J70" s="37">
        <v>530</v>
      </c>
      <c r="K70" s="17">
        <f>0</f>
        <v>0</v>
      </c>
      <c r="L70" s="16">
        <f t="shared" si="2"/>
        <v>0</v>
      </c>
      <c r="M70" s="15" t="str">
        <f t="shared" si="3"/>
        <v>OK</v>
      </c>
      <c r="N70" s="13"/>
      <c r="O70" s="13"/>
      <c r="P70" s="13"/>
      <c r="Q70" s="13"/>
      <c r="R70" s="14"/>
      <c r="S70" s="14"/>
      <c r="T70" s="14"/>
      <c r="U70" s="13"/>
      <c r="V70" s="13"/>
      <c r="W70" s="13"/>
      <c r="X70" s="13"/>
      <c r="Y70" s="13"/>
      <c r="Z70" s="13"/>
      <c r="AA70" s="13"/>
    </row>
    <row r="71" spans="1:27" ht="30" customHeight="1" x14ac:dyDescent="0.25">
      <c r="A71" s="51"/>
      <c r="B71" s="34">
        <v>68</v>
      </c>
      <c r="C71" s="48"/>
      <c r="D71" s="36" t="s">
        <v>10</v>
      </c>
      <c r="E71" s="38" t="s">
        <v>8</v>
      </c>
      <c r="F71" s="40" t="s">
        <v>25</v>
      </c>
      <c r="G71" s="34" t="s">
        <v>26</v>
      </c>
      <c r="H71" s="34" t="s">
        <v>8</v>
      </c>
      <c r="I71" s="34" t="s">
        <v>9</v>
      </c>
      <c r="J71" s="37">
        <v>660</v>
      </c>
      <c r="K71" s="17">
        <f>0</f>
        <v>0</v>
      </c>
      <c r="L71" s="16">
        <f t="shared" si="2"/>
        <v>0</v>
      </c>
      <c r="M71" s="15" t="str">
        <f t="shared" si="3"/>
        <v>OK</v>
      </c>
      <c r="N71" s="13"/>
      <c r="O71" s="13"/>
      <c r="P71" s="13"/>
      <c r="Q71" s="13"/>
      <c r="R71" s="14"/>
      <c r="S71" s="14"/>
      <c r="T71" s="14"/>
      <c r="U71" s="13"/>
      <c r="V71" s="13"/>
      <c r="W71" s="13"/>
      <c r="X71" s="13"/>
      <c r="Y71" s="13"/>
      <c r="Z71" s="13"/>
      <c r="AA71" s="13"/>
    </row>
    <row r="72" spans="1:27" ht="30" customHeight="1" x14ac:dyDescent="0.25">
      <c r="A72" s="51"/>
      <c r="B72" s="34">
        <v>69</v>
      </c>
      <c r="C72" s="48"/>
      <c r="D72" s="36" t="s">
        <v>11</v>
      </c>
      <c r="E72" s="38" t="s">
        <v>8</v>
      </c>
      <c r="F72" s="40" t="s">
        <v>25</v>
      </c>
      <c r="G72" s="34" t="s">
        <v>26</v>
      </c>
      <c r="H72" s="34" t="s">
        <v>8</v>
      </c>
      <c r="I72" s="34" t="s">
        <v>9</v>
      </c>
      <c r="J72" s="37">
        <v>760</v>
      </c>
      <c r="K72" s="17">
        <f>0</f>
        <v>0</v>
      </c>
      <c r="L72" s="16">
        <f t="shared" si="2"/>
        <v>0</v>
      </c>
      <c r="M72" s="15" t="str">
        <f t="shared" si="3"/>
        <v>OK</v>
      </c>
      <c r="N72" s="13"/>
      <c r="O72" s="13"/>
      <c r="P72" s="13"/>
      <c r="Q72" s="13"/>
      <c r="R72" s="14"/>
      <c r="S72" s="14"/>
      <c r="T72" s="14"/>
      <c r="U72" s="13"/>
      <c r="V72" s="13"/>
      <c r="W72" s="13"/>
      <c r="X72" s="13"/>
      <c r="Y72" s="13"/>
      <c r="Z72" s="13"/>
      <c r="AA72" s="13"/>
    </row>
    <row r="73" spans="1:27" ht="30" customHeight="1" x14ac:dyDescent="0.25">
      <c r="A73" s="51"/>
      <c r="B73" s="34">
        <v>70</v>
      </c>
      <c r="C73" s="48"/>
      <c r="D73" s="36" t="s">
        <v>12</v>
      </c>
      <c r="E73" s="38" t="s">
        <v>8</v>
      </c>
      <c r="F73" s="40" t="s">
        <v>25</v>
      </c>
      <c r="G73" s="34" t="s">
        <v>26</v>
      </c>
      <c r="H73" s="34" t="s">
        <v>31</v>
      </c>
      <c r="I73" s="34" t="s">
        <v>9</v>
      </c>
      <c r="J73" s="37">
        <v>70</v>
      </c>
      <c r="K73" s="17">
        <f>0</f>
        <v>0</v>
      </c>
      <c r="L73" s="16">
        <f t="shared" si="2"/>
        <v>0</v>
      </c>
      <c r="M73" s="15" t="str">
        <f t="shared" si="3"/>
        <v>OK</v>
      </c>
      <c r="N73" s="13"/>
      <c r="O73" s="13"/>
      <c r="P73" s="13"/>
      <c r="Q73" s="13"/>
      <c r="R73" s="14"/>
      <c r="S73" s="14"/>
      <c r="T73" s="14"/>
      <c r="U73" s="13"/>
      <c r="V73" s="13"/>
      <c r="W73" s="13"/>
      <c r="X73" s="13"/>
      <c r="Y73" s="13"/>
      <c r="Z73" s="13"/>
      <c r="AA73" s="13"/>
    </row>
    <row r="74" spans="1:27" ht="30" customHeight="1" x14ac:dyDescent="0.25">
      <c r="A74" s="51"/>
      <c r="B74" s="34">
        <v>71</v>
      </c>
      <c r="C74" s="48"/>
      <c r="D74" s="36" t="s">
        <v>142</v>
      </c>
      <c r="E74" s="38" t="s">
        <v>8</v>
      </c>
      <c r="F74" s="40" t="s">
        <v>25</v>
      </c>
      <c r="G74" s="34" t="s">
        <v>26</v>
      </c>
      <c r="H74" s="34" t="s">
        <v>31</v>
      </c>
      <c r="I74" s="34" t="s">
        <v>9</v>
      </c>
      <c r="J74" s="37">
        <v>75</v>
      </c>
      <c r="K74" s="17">
        <f>0</f>
        <v>0</v>
      </c>
      <c r="L74" s="16">
        <f t="shared" si="2"/>
        <v>0</v>
      </c>
      <c r="M74" s="15" t="str">
        <f t="shared" si="3"/>
        <v>OK</v>
      </c>
      <c r="N74" s="13"/>
      <c r="O74" s="13"/>
      <c r="P74" s="13"/>
      <c r="Q74" s="13"/>
      <c r="R74" s="14"/>
      <c r="S74" s="14"/>
      <c r="T74" s="14"/>
      <c r="U74" s="13"/>
      <c r="V74" s="13"/>
      <c r="W74" s="13"/>
      <c r="X74" s="13"/>
      <c r="Y74" s="13"/>
      <c r="Z74" s="13"/>
      <c r="AA74" s="13"/>
    </row>
    <row r="75" spans="1:27" ht="30" customHeight="1" x14ac:dyDescent="0.25">
      <c r="A75" s="51"/>
      <c r="B75" s="34">
        <v>72</v>
      </c>
      <c r="C75" s="48"/>
      <c r="D75" s="36" t="s">
        <v>13</v>
      </c>
      <c r="E75" s="38" t="s">
        <v>8</v>
      </c>
      <c r="F75" s="40" t="s">
        <v>25</v>
      </c>
      <c r="G75" s="34" t="s">
        <v>26</v>
      </c>
      <c r="H75" s="34" t="s">
        <v>31</v>
      </c>
      <c r="I75" s="34" t="s">
        <v>9</v>
      </c>
      <c r="J75" s="37">
        <v>80</v>
      </c>
      <c r="K75" s="17">
        <f>0</f>
        <v>0</v>
      </c>
      <c r="L75" s="16">
        <f t="shared" si="2"/>
        <v>0</v>
      </c>
      <c r="M75" s="15" t="str">
        <f t="shared" si="3"/>
        <v>OK</v>
      </c>
      <c r="N75" s="13"/>
      <c r="O75" s="13"/>
      <c r="P75" s="13"/>
      <c r="Q75" s="13"/>
      <c r="R75" s="14"/>
      <c r="S75" s="14"/>
      <c r="T75" s="14"/>
      <c r="U75" s="13"/>
      <c r="V75" s="13"/>
      <c r="W75" s="13"/>
      <c r="X75" s="13"/>
      <c r="Y75" s="13"/>
      <c r="Z75" s="13"/>
      <c r="AA75" s="13"/>
    </row>
    <row r="76" spans="1:27" ht="30" customHeight="1" x14ac:dyDescent="0.25">
      <c r="A76" s="51"/>
      <c r="B76" s="34">
        <v>73</v>
      </c>
      <c r="C76" s="48"/>
      <c r="D76" s="36" t="s">
        <v>143</v>
      </c>
      <c r="E76" s="38" t="s">
        <v>8</v>
      </c>
      <c r="F76" s="40" t="s">
        <v>25</v>
      </c>
      <c r="G76" s="34" t="s">
        <v>26</v>
      </c>
      <c r="H76" s="34" t="s">
        <v>8</v>
      </c>
      <c r="I76" s="34" t="s">
        <v>9</v>
      </c>
      <c r="J76" s="37">
        <v>150</v>
      </c>
      <c r="K76" s="17">
        <f>0</f>
        <v>0</v>
      </c>
      <c r="L76" s="16">
        <f t="shared" si="2"/>
        <v>0</v>
      </c>
      <c r="M76" s="15" t="str">
        <f t="shared" si="3"/>
        <v>OK</v>
      </c>
      <c r="N76" s="13"/>
      <c r="O76" s="13"/>
      <c r="P76" s="13"/>
      <c r="Q76" s="13"/>
      <c r="R76" s="14"/>
      <c r="S76" s="14"/>
      <c r="T76" s="14"/>
      <c r="U76" s="13"/>
      <c r="V76" s="13"/>
      <c r="W76" s="13"/>
      <c r="X76" s="13"/>
      <c r="Y76" s="13"/>
      <c r="Z76" s="13"/>
      <c r="AA76" s="13"/>
    </row>
    <row r="77" spans="1:27" ht="30" customHeight="1" x14ac:dyDescent="0.25">
      <c r="A77" s="51"/>
      <c r="B77" s="34">
        <v>74</v>
      </c>
      <c r="C77" s="48"/>
      <c r="D77" s="36" t="s">
        <v>27</v>
      </c>
      <c r="E77" s="38" t="s">
        <v>8</v>
      </c>
      <c r="F77" s="40" t="s">
        <v>25</v>
      </c>
      <c r="G77" s="34" t="s">
        <v>26</v>
      </c>
      <c r="H77" s="34" t="s">
        <v>8</v>
      </c>
      <c r="I77" s="34" t="s">
        <v>9</v>
      </c>
      <c r="J77" s="37">
        <v>150</v>
      </c>
      <c r="K77" s="17">
        <f>0</f>
        <v>0</v>
      </c>
      <c r="L77" s="16">
        <f t="shared" si="2"/>
        <v>0</v>
      </c>
      <c r="M77" s="15" t="str">
        <f t="shared" si="3"/>
        <v>OK</v>
      </c>
      <c r="N77" s="13"/>
      <c r="O77" s="13"/>
      <c r="P77" s="13"/>
      <c r="Q77" s="13"/>
      <c r="R77" s="14"/>
      <c r="S77" s="14"/>
      <c r="T77" s="14"/>
      <c r="U77" s="13"/>
      <c r="V77" s="13"/>
      <c r="W77" s="13"/>
      <c r="X77" s="13"/>
      <c r="Y77" s="13"/>
      <c r="Z77" s="13"/>
      <c r="AA77" s="13"/>
    </row>
    <row r="78" spans="1:27" ht="30" customHeight="1" x14ac:dyDescent="0.25">
      <c r="A78" s="52"/>
      <c r="B78" s="34">
        <v>75</v>
      </c>
      <c r="C78" s="49"/>
      <c r="D78" s="36" t="s">
        <v>151</v>
      </c>
      <c r="E78" s="38" t="s">
        <v>8</v>
      </c>
      <c r="F78" s="40" t="s">
        <v>25</v>
      </c>
      <c r="G78" s="34" t="s">
        <v>26</v>
      </c>
      <c r="H78" s="34" t="s">
        <v>8</v>
      </c>
      <c r="I78" s="34" t="s">
        <v>9</v>
      </c>
      <c r="J78" s="37">
        <v>300</v>
      </c>
      <c r="K78" s="17">
        <f>0</f>
        <v>0</v>
      </c>
      <c r="L78" s="16">
        <f t="shared" si="2"/>
        <v>0</v>
      </c>
      <c r="M78" s="15" t="str">
        <f t="shared" si="3"/>
        <v>OK</v>
      </c>
      <c r="N78" s="13"/>
      <c r="O78" s="13"/>
      <c r="P78" s="13"/>
      <c r="Q78" s="13"/>
      <c r="R78" s="14"/>
      <c r="S78" s="14"/>
      <c r="T78" s="14"/>
      <c r="U78" s="13"/>
      <c r="V78" s="13"/>
      <c r="W78" s="13"/>
      <c r="X78" s="13"/>
      <c r="Y78" s="13"/>
      <c r="Z78" s="13"/>
      <c r="AA78" s="13"/>
    </row>
    <row r="79" spans="1:27" ht="30" customHeight="1" x14ac:dyDescent="0.25">
      <c r="A79" s="44" t="s">
        <v>152</v>
      </c>
      <c r="B79" s="27">
        <v>76</v>
      </c>
      <c r="C79" s="41" t="s">
        <v>30</v>
      </c>
      <c r="D79" s="24" t="s">
        <v>7</v>
      </c>
      <c r="E79" s="31" t="s">
        <v>8</v>
      </c>
      <c r="F79" s="33" t="s">
        <v>25</v>
      </c>
      <c r="G79" s="27" t="s">
        <v>26</v>
      </c>
      <c r="H79" s="27" t="s">
        <v>8</v>
      </c>
      <c r="I79" s="27" t="s">
        <v>9</v>
      </c>
      <c r="J79" s="26">
        <v>1001</v>
      </c>
      <c r="K79" s="17">
        <f>0</f>
        <v>0</v>
      </c>
      <c r="L79" s="16">
        <f t="shared" si="2"/>
        <v>0</v>
      </c>
      <c r="M79" s="15" t="str">
        <f t="shared" si="3"/>
        <v>OK</v>
      </c>
      <c r="N79" s="13"/>
      <c r="O79" s="13"/>
      <c r="P79" s="13"/>
      <c r="Q79" s="13"/>
      <c r="R79" s="14"/>
      <c r="S79" s="14"/>
      <c r="T79" s="14"/>
      <c r="U79" s="13"/>
      <c r="V79" s="13"/>
      <c r="W79" s="13"/>
      <c r="X79" s="13"/>
      <c r="Y79" s="13"/>
      <c r="Z79" s="13"/>
      <c r="AA79" s="13"/>
    </row>
    <row r="80" spans="1:27" ht="30" customHeight="1" x14ac:dyDescent="0.25">
      <c r="A80" s="45"/>
      <c r="B80" s="27">
        <v>77</v>
      </c>
      <c r="C80" s="42"/>
      <c r="D80" s="24" t="s">
        <v>12</v>
      </c>
      <c r="E80" s="31" t="s">
        <v>8</v>
      </c>
      <c r="F80" s="33" t="s">
        <v>25</v>
      </c>
      <c r="G80" s="27" t="s">
        <v>26</v>
      </c>
      <c r="H80" s="27" t="s">
        <v>31</v>
      </c>
      <c r="I80" s="27" t="s">
        <v>9</v>
      </c>
      <c r="J80" s="26">
        <v>130</v>
      </c>
      <c r="K80" s="17">
        <f>0</f>
        <v>0</v>
      </c>
      <c r="L80" s="16">
        <f t="shared" si="2"/>
        <v>0</v>
      </c>
      <c r="M80" s="15" t="str">
        <f t="shared" si="3"/>
        <v>OK</v>
      </c>
      <c r="N80" s="13"/>
      <c r="O80" s="13"/>
      <c r="P80" s="13"/>
      <c r="Q80" s="13"/>
      <c r="R80" s="14"/>
      <c r="S80" s="14"/>
      <c r="T80" s="14"/>
      <c r="U80" s="13"/>
      <c r="V80" s="13"/>
      <c r="W80" s="13"/>
      <c r="X80" s="13"/>
      <c r="Y80" s="13"/>
      <c r="Z80" s="13"/>
      <c r="AA80" s="13"/>
    </row>
    <row r="81" spans="1:27" ht="30" customHeight="1" x14ac:dyDescent="0.25">
      <c r="A81" s="46"/>
      <c r="B81" s="27">
        <v>78</v>
      </c>
      <c r="C81" s="43"/>
      <c r="D81" s="24" t="s">
        <v>143</v>
      </c>
      <c r="E81" s="31" t="s">
        <v>8</v>
      </c>
      <c r="F81" s="33" t="s">
        <v>25</v>
      </c>
      <c r="G81" s="27" t="s">
        <v>26</v>
      </c>
      <c r="H81" s="27" t="s">
        <v>8</v>
      </c>
      <c r="I81" s="27" t="s">
        <v>9</v>
      </c>
      <c r="J81" s="26">
        <v>200</v>
      </c>
      <c r="K81" s="17">
        <f>0</f>
        <v>0</v>
      </c>
      <c r="L81" s="16">
        <f t="shared" si="2"/>
        <v>0</v>
      </c>
      <c r="M81" s="15" t="str">
        <f t="shared" si="3"/>
        <v>OK</v>
      </c>
      <c r="N81" s="13"/>
      <c r="O81" s="13"/>
      <c r="P81" s="13"/>
      <c r="Q81" s="13"/>
      <c r="R81" s="14"/>
      <c r="S81" s="14"/>
      <c r="T81" s="14"/>
      <c r="U81" s="13"/>
      <c r="V81" s="13"/>
      <c r="W81" s="13"/>
      <c r="X81" s="13"/>
      <c r="Y81" s="13"/>
      <c r="Z81" s="13"/>
      <c r="AA81" s="13"/>
    </row>
    <row r="82" spans="1:27" ht="15.75" thickBot="1" x14ac:dyDescent="0.3">
      <c r="K82" s="4">
        <f>SUM(K4:K81)</f>
        <v>401</v>
      </c>
      <c r="N82" s="20">
        <f t="shared" ref="N82:AA82" si="4">SUMPRODUCT($J$4:$J$81,N4:N81)</f>
        <v>0</v>
      </c>
      <c r="O82" s="20">
        <f t="shared" si="4"/>
        <v>0</v>
      </c>
      <c r="P82" s="20">
        <f t="shared" si="4"/>
        <v>0</v>
      </c>
      <c r="Q82" s="20">
        <f t="shared" si="4"/>
        <v>0</v>
      </c>
      <c r="R82" s="20">
        <f t="shared" si="4"/>
        <v>0</v>
      </c>
      <c r="S82" s="20">
        <f t="shared" si="4"/>
        <v>0</v>
      </c>
      <c r="T82" s="20">
        <f t="shared" si="4"/>
        <v>0</v>
      </c>
      <c r="U82" s="20">
        <f t="shared" si="4"/>
        <v>0</v>
      </c>
      <c r="V82" s="20">
        <f t="shared" si="4"/>
        <v>0</v>
      </c>
      <c r="W82" s="20">
        <f t="shared" si="4"/>
        <v>0</v>
      </c>
      <c r="X82" s="20">
        <f t="shared" si="4"/>
        <v>0</v>
      </c>
      <c r="Y82" s="20">
        <f t="shared" si="4"/>
        <v>0</v>
      </c>
      <c r="Z82" s="20">
        <f t="shared" si="4"/>
        <v>0</v>
      </c>
      <c r="AA82" s="20">
        <f t="shared" si="4"/>
        <v>0</v>
      </c>
    </row>
    <row r="83" spans="1:27" ht="15" x14ac:dyDescent="0.25">
      <c r="D83" s="21" t="s">
        <v>38</v>
      </c>
    </row>
    <row r="84" spans="1:27" ht="15" x14ac:dyDescent="0.25">
      <c r="D84" s="22" t="s">
        <v>39</v>
      </c>
    </row>
    <row r="85" spans="1:27" ht="15.75" thickBot="1" x14ac:dyDescent="0.3">
      <c r="D85" s="23" t="s">
        <v>40</v>
      </c>
    </row>
    <row r="86" spans="1:27" ht="15" x14ac:dyDescent="0.25"/>
    <row r="87" spans="1:27" ht="15" x14ac:dyDescent="0.25"/>
    <row r="88" spans="1:27" ht="15" x14ac:dyDescent="0.25"/>
    <row r="89" spans="1:27" ht="15" x14ac:dyDescent="0.25"/>
    <row r="90" spans="1:27" ht="15" x14ac:dyDescent="0.25"/>
    <row r="91" spans="1:27" ht="15" x14ac:dyDescent="0.25"/>
    <row r="92" spans="1:27" ht="15" x14ac:dyDescent="0.25"/>
  </sheetData>
  <mergeCells count="29">
    <mergeCell ref="T1:T2"/>
    <mergeCell ref="U1:U2"/>
    <mergeCell ref="V1:V2"/>
    <mergeCell ref="A1:C1"/>
    <mergeCell ref="D1:J1"/>
    <mergeCell ref="K1:M1"/>
    <mergeCell ref="N1:N2"/>
    <mergeCell ref="O1:O2"/>
    <mergeCell ref="P1:P2"/>
    <mergeCell ref="A2:J2"/>
    <mergeCell ref="K2:M2"/>
    <mergeCell ref="Q1:Q2"/>
    <mergeCell ref="R1:R2"/>
    <mergeCell ref="S1:S2"/>
    <mergeCell ref="W1:W2"/>
    <mergeCell ref="X1:X2"/>
    <mergeCell ref="Y1:Y2"/>
    <mergeCell ref="Z1:Z2"/>
    <mergeCell ref="AA1:AA2"/>
    <mergeCell ref="A69:A78"/>
    <mergeCell ref="C69:C78"/>
    <mergeCell ref="A79:A81"/>
    <mergeCell ref="C79:C81"/>
    <mergeCell ref="A38:A48"/>
    <mergeCell ref="C38:C48"/>
    <mergeCell ref="A49:A59"/>
    <mergeCell ref="C49:C59"/>
    <mergeCell ref="A60:A68"/>
    <mergeCell ref="C60:C68"/>
  </mergeCells>
  <conditionalFormatting sqref="M1 M3:M1048576">
    <cfRule type="cellIs" dxfId="1" priority="2" operator="equal">
      <formula>"ATENÇÃO"</formula>
    </cfRule>
  </conditionalFormatting>
  <conditionalFormatting sqref="N4:AA81">
    <cfRule type="cellIs" dxfId="0" priority="1" operator="greaterThan">
      <formula>0</formula>
    </cfRule>
  </conditionalFormatting>
  <pageMargins left="0.511811024" right="0.511811024" top="0.78740157499999996" bottom="0.78740157499999996" header="0.31496062000000002" footer="0.31496062000000002"/>
  <pageSetup paperSize="9" scale="60"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CEART</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MARIANA OLIVO FURTADO</cp:lastModifiedBy>
  <cp:lastPrinted>2017-02-14T17:35:15Z</cp:lastPrinted>
  <dcterms:created xsi:type="dcterms:W3CDTF">2010-06-19T20:43:11Z</dcterms:created>
  <dcterms:modified xsi:type="dcterms:W3CDTF">2024-05-22T16:48:22Z</dcterms:modified>
</cp:coreProperties>
</file>