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359.2017  - UDESC -  - Pneus -  SGPE 5691.2017 Relançamento II PE1100.2017 - VIG 25.01.19\"/>
    </mc:Choice>
  </mc:AlternateContent>
  <bookViews>
    <workbookView xWindow="0" yWindow="0" windowWidth="20490" windowHeight="7455" tabRatio="857" activeTab="11"/>
  </bookViews>
  <sheets>
    <sheet name="Reitoria" sheetId="75" r:id="rId1"/>
    <sheet name="CEART" sheetId="106" r:id="rId2"/>
    <sheet name="CEFID" sheetId="122" r:id="rId3"/>
    <sheet name="FAED" sheetId="121" r:id="rId4"/>
    <sheet name="CEAD" sheetId="108" r:id="rId5"/>
    <sheet name="CCT" sheetId="112" r:id="rId6"/>
    <sheet name="CEPLAN" sheetId="113" r:id="rId7"/>
    <sheet name="CAV" sheetId="117" r:id="rId8"/>
    <sheet name="CEO" sheetId="114" r:id="rId9"/>
    <sheet name="CESFI" sheetId="111" r:id="rId10"/>
    <sheet name="CERES" sheetId="110" r:id="rId11"/>
    <sheet name="GESTOR" sheetId="91" r:id="rId12"/>
    <sheet name="Modelo Anexo II IN 002_2014" sheetId="77" r:id="rId13"/>
  </sheets>
  <definedNames>
    <definedName name="diasuteis" localSheetId="2">#REF!</definedName>
    <definedName name="diasuteis" localSheetId="3">#REF!</definedName>
    <definedName name="diasuteis" localSheetId="11">#REF!</definedName>
    <definedName name="diasuteis" localSheetId="0">#REF!</definedName>
    <definedName name="diasuteis">#REF!</definedName>
    <definedName name="Ferias" localSheetId="2">#REF!</definedName>
    <definedName name="Ferias" localSheetId="3">#REF!</definedName>
    <definedName name="Ferias" localSheetId="11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52511" iterateDelta="252"/>
</workbook>
</file>

<file path=xl/calcChain.xml><?xml version="1.0" encoding="utf-8"?>
<calcChain xmlns="http://schemas.openxmlformats.org/spreadsheetml/2006/main">
  <c r="I23" i="110" l="1"/>
  <c r="J23" i="110" s="1"/>
  <c r="I22" i="110"/>
  <c r="J22" i="110" s="1"/>
  <c r="I21" i="110"/>
  <c r="J21" i="110" s="1"/>
  <c r="I20" i="110"/>
  <c r="J20" i="110" s="1"/>
  <c r="I17" i="110"/>
  <c r="J17" i="110" s="1"/>
  <c r="I16" i="110"/>
  <c r="J16" i="110" s="1"/>
  <c r="I15" i="110"/>
  <c r="J15" i="110" s="1"/>
  <c r="I14" i="110"/>
  <c r="J14" i="110" s="1"/>
  <c r="I13" i="110"/>
  <c r="J13" i="110" s="1"/>
  <c r="I12" i="110"/>
  <c r="J12" i="110" s="1"/>
  <c r="I11" i="110"/>
  <c r="J11" i="110" s="1"/>
  <c r="J10" i="110"/>
  <c r="I10" i="110"/>
  <c r="I9" i="110"/>
  <c r="J9" i="110" s="1"/>
  <c r="I8" i="110"/>
  <c r="J8" i="110" s="1"/>
  <c r="I7" i="110"/>
  <c r="J7" i="110" s="1"/>
  <c r="J6" i="110"/>
  <c r="I6" i="110"/>
  <c r="I5" i="110"/>
  <c r="J5" i="110" s="1"/>
  <c r="I4" i="110"/>
  <c r="J4" i="110" s="1"/>
  <c r="I23" i="111"/>
  <c r="J23" i="111" s="1"/>
  <c r="J22" i="111"/>
  <c r="I22" i="111"/>
  <c r="I21" i="111"/>
  <c r="J21" i="111" s="1"/>
  <c r="I20" i="111"/>
  <c r="J20" i="111" s="1"/>
  <c r="I17" i="111"/>
  <c r="J17" i="111" s="1"/>
  <c r="I16" i="111"/>
  <c r="J16" i="111" s="1"/>
  <c r="I15" i="111"/>
  <c r="J15" i="111" s="1"/>
  <c r="J14" i="111"/>
  <c r="I14" i="111"/>
  <c r="I13" i="111"/>
  <c r="J13" i="111" s="1"/>
  <c r="J12" i="111"/>
  <c r="I12" i="111"/>
  <c r="I11" i="111"/>
  <c r="J11" i="111" s="1"/>
  <c r="I10" i="111"/>
  <c r="J10" i="111" s="1"/>
  <c r="I9" i="111"/>
  <c r="J9" i="111" s="1"/>
  <c r="I8" i="111"/>
  <c r="J8" i="111" s="1"/>
  <c r="I7" i="111"/>
  <c r="J7" i="111" s="1"/>
  <c r="J6" i="111"/>
  <c r="I6" i="111"/>
  <c r="I5" i="111"/>
  <c r="J5" i="111" s="1"/>
  <c r="J4" i="111"/>
  <c r="I4" i="111"/>
  <c r="I23" i="114"/>
  <c r="J23" i="114" s="1"/>
  <c r="I22" i="114"/>
  <c r="J22" i="114" s="1"/>
  <c r="I21" i="114"/>
  <c r="J21" i="114" s="1"/>
  <c r="I20" i="114"/>
  <c r="J20" i="114" s="1"/>
  <c r="I17" i="114"/>
  <c r="J17" i="114" s="1"/>
  <c r="J16" i="114"/>
  <c r="I16" i="114"/>
  <c r="I15" i="114"/>
  <c r="J15" i="114" s="1"/>
  <c r="I14" i="114"/>
  <c r="J14" i="114" s="1"/>
  <c r="I13" i="114"/>
  <c r="J13" i="114" s="1"/>
  <c r="I12" i="114"/>
  <c r="J12" i="114" s="1"/>
  <c r="I11" i="114"/>
  <c r="J11" i="114" s="1"/>
  <c r="I10" i="114"/>
  <c r="J10" i="114" s="1"/>
  <c r="I9" i="114"/>
  <c r="J9" i="114" s="1"/>
  <c r="J8" i="114"/>
  <c r="I8" i="114"/>
  <c r="I7" i="114"/>
  <c r="J7" i="114" s="1"/>
  <c r="I6" i="114"/>
  <c r="J6" i="114" s="1"/>
  <c r="I5" i="114"/>
  <c r="J5" i="114" s="1"/>
  <c r="I4" i="114"/>
  <c r="J4" i="114" s="1"/>
  <c r="I23" i="117"/>
  <c r="J23" i="117" s="1"/>
  <c r="I22" i="117"/>
  <c r="J22" i="117" s="1"/>
  <c r="I21" i="117"/>
  <c r="J21" i="117" s="1"/>
  <c r="I20" i="117"/>
  <c r="J20" i="117" s="1"/>
  <c r="I17" i="117"/>
  <c r="J17" i="117" s="1"/>
  <c r="I16" i="117"/>
  <c r="J16" i="117" s="1"/>
  <c r="I15" i="117"/>
  <c r="J15" i="117" s="1"/>
  <c r="I14" i="117"/>
  <c r="J14" i="117" s="1"/>
  <c r="J13" i="117"/>
  <c r="I13" i="117"/>
  <c r="I12" i="117"/>
  <c r="J12" i="117" s="1"/>
  <c r="I11" i="117"/>
  <c r="J11" i="117" s="1"/>
  <c r="I10" i="117"/>
  <c r="J10" i="117" s="1"/>
  <c r="I9" i="117"/>
  <c r="J9" i="117" s="1"/>
  <c r="I8" i="117"/>
  <c r="J8" i="117" s="1"/>
  <c r="I7" i="117"/>
  <c r="J7" i="117" s="1"/>
  <c r="I6" i="117"/>
  <c r="J6" i="117" s="1"/>
  <c r="I5" i="117"/>
  <c r="J5" i="117" s="1"/>
  <c r="I4" i="117"/>
  <c r="J4" i="117" s="1"/>
  <c r="I23" i="113"/>
  <c r="J23" i="113" s="1"/>
  <c r="I22" i="113"/>
  <c r="J22" i="113" s="1"/>
  <c r="I21" i="113"/>
  <c r="J21" i="113" s="1"/>
  <c r="I20" i="113"/>
  <c r="J20" i="113" s="1"/>
  <c r="I17" i="113"/>
  <c r="J17" i="113" s="1"/>
  <c r="I16" i="113"/>
  <c r="J16" i="113" s="1"/>
  <c r="I15" i="113"/>
  <c r="J15" i="113" s="1"/>
  <c r="I14" i="113"/>
  <c r="J14" i="113" s="1"/>
  <c r="I13" i="113"/>
  <c r="J13" i="113" s="1"/>
  <c r="I12" i="113"/>
  <c r="J12" i="113" s="1"/>
  <c r="I11" i="113"/>
  <c r="J11" i="113" s="1"/>
  <c r="I10" i="113"/>
  <c r="J10" i="113" s="1"/>
  <c r="I9" i="113"/>
  <c r="J9" i="113" s="1"/>
  <c r="I8" i="113"/>
  <c r="J8" i="113" s="1"/>
  <c r="I7" i="113"/>
  <c r="J7" i="113" s="1"/>
  <c r="I6" i="113"/>
  <c r="J6" i="113" s="1"/>
  <c r="I5" i="113"/>
  <c r="J5" i="113" s="1"/>
  <c r="I4" i="113"/>
  <c r="J4" i="113" s="1"/>
  <c r="I23" i="112"/>
  <c r="J23" i="112" s="1"/>
  <c r="I22" i="112"/>
  <c r="J22" i="112" s="1"/>
  <c r="J21" i="112"/>
  <c r="I21" i="112"/>
  <c r="I20" i="112"/>
  <c r="J20" i="112" s="1"/>
  <c r="I17" i="112"/>
  <c r="J17" i="112" s="1"/>
  <c r="I16" i="112"/>
  <c r="J16" i="112" s="1"/>
  <c r="J15" i="112"/>
  <c r="I15" i="112"/>
  <c r="I14" i="112"/>
  <c r="J14" i="112" s="1"/>
  <c r="I13" i="112"/>
  <c r="J13" i="112" s="1"/>
  <c r="I12" i="112"/>
  <c r="J12" i="112" s="1"/>
  <c r="J11" i="112"/>
  <c r="I11" i="112"/>
  <c r="I10" i="112"/>
  <c r="J10" i="112" s="1"/>
  <c r="I9" i="112"/>
  <c r="J9" i="112" s="1"/>
  <c r="I8" i="112"/>
  <c r="J8" i="112" s="1"/>
  <c r="J7" i="112"/>
  <c r="I7" i="112"/>
  <c r="I6" i="112"/>
  <c r="J6" i="112" s="1"/>
  <c r="I5" i="112"/>
  <c r="J5" i="112" s="1"/>
  <c r="I4" i="112"/>
  <c r="J4" i="112" s="1"/>
  <c r="I23" i="108"/>
  <c r="J23" i="108" s="1"/>
  <c r="J22" i="108"/>
  <c r="I22" i="108"/>
  <c r="I21" i="108"/>
  <c r="J21" i="108" s="1"/>
  <c r="J20" i="108"/>
  <c r="I20" i="108"/>
  <c r="I17" i="108"/>
  <c r="J17" i="108" s="1"/>
  <c r="I16" i="108"/>
  <c r="J16" i="108" s="1"/>
  <c r="I15" i="108"/>
  <c r="J15" i="108" s="1"/>
  <c r="I14" i="108"/>
  <c r="J14" i="108" s="1"/>
  <c r="I13" i="108"/>
  <c r="J13" i="108" s="1"/>
  <c r="J12" i="108"/>
  <c r="I12" i="108"/>
  <c r="I11" i="108"/>
  <c r="J11" i="108" s="1"/>
  <c r="J10" i="108"/>
  <c r="I10" i="108"/>
  <c r="I9" i="108"/>
  <c r="J9" i="108" s="1"/>
  <c r="I8" i="108"/>
  <c r="J8" i="108" s="1"/>
  <c r="I7" i="108"/>
  <c r="J7" i="108" s="1"/>
  <c r="I6" i="108"/>
  <c r="J6" i="108" s="1"/>
  <c r="I5" i="108"/>
  <c r="J5" i="108" s="1"/>
  <c r="J4" i="108"/>
  <c r="I4" i="108"/>
  <c r="I23" i="121"/>
  <c r="J23" i="121" s="1"/>
  <c r="I22" i="121"/>
  <c r="J22" i="121" s="1"/>
  <c r="I21" i="121"/>
  <c r="J21" i="121" s="1"/>
  <c r="I20" i="121"/>
  <c r="J20" i="121" s="1"/>
  <c r="I17" i="121"/>
  <c r="J17" i="121" s="1"/>
  <c r="I16" i="121"/>
  <c r="J16" i="121" s="1"/>
  <c r="I15" i="121"/>
  <c r="J15" i="121" s="1"/>
  <c r="I14" i="121"/>
  <c r="J14" i="121" s="1"/>
  <c r="I13" i="121"/>
  <c r="J13" i="121" s="1"/>
  <c r="I12" i="121"/>
  <c r="J12" i="121" s="1"/>
  <c r="I11" i="121"/>
  <c r="J11" i="121" s="1"/>
  <c r="I10" i="121"/>
  <c r="J10" i="121" s="1"/>
  <c r="I9" i="121"/>
  <c r="J9" i="121" s="1"/>
  <c r="I8" i="121"/>
  <c r="J8" i="121" s="1"/>
  <c r="I7" i="121"/>
  <c r="J7" i="121" s="1"/>
  <c r="I6" i="121"/>
  <c r="J6" i="121" s="1"/>
  <c r="I5" i="121"/>
  <c r="J5" i="121" s="1"/>
  <c r="I4" i="121"/>
  <c r="J4" i="121" s="1"/>
  <c r="I23" i="122"/>
  <c r="J23" i="122" s="1"/>
  <c r="I22" i="122"/>
  <c r="J22" i="122" s="1"/>
  <c r="I21" i="122"/>
  <c r="J21" i="122" s="1"/>
  <c r="I20" i="122"/>
  <c r="J20" i="122" s="1"/>
  <c r="I17" i="122"/>
  <c r="J17" i="122" s="1"/>
  <c r="I16" i="122"/>
  <c r="J16" i="122" s="1"/>
  <c r="J15" i="122"/>
  <c r="I15" i="122"/>
  <c r="H15" i="91" s="1"/>
  <c r="I14" i="122"/>
  <c r="J14" i="122" s="1"/>
  <c r="I13" i="122"/>
  <c r="J13" i="122" s="1"/>
  <c r="I12" i="122"/>
  <c r="J12" i="122" s="1"/>
  <c r="J11" i="122"/>
  <c r="I11" i="122"/>
  <c r="I10" i="122"/>
  <c r="J10" i="122" s="1"/>
  <c r="I9" i="122"/>
  <c r="J9" i="122" s="1"/>
  <c r="I8" i="122"/>
  <c r="J8" i="122" s="1"/>
  <c r="I7" i="122"/>
  <c r="J7" i="122" s="1"/>
  <c r="I6" i="122"/>
  <c r="J6" i="122" s="1"/>
  <c r="I5" i="122"/>
  <c r="J5" i="122" s="1"/>
  <c r="I4" i="122"/>
  <c r="J4" i="122" s="1"/>
  <c r="I23" i="106"/>
  <c r="J23" i="106" s="1"/>
  <c r="I22" i="106"/>
  <c r="J22" i="106" s="1"/>
  <c r="J21" i="106"/>
  <c r="I21" i="106"/>
  <c r="I20" i="106"/>
  <c r="J20" i="106" s="1"/>
  <c r="I17" i="106"/>
  <c r="J17" i="106" s="1"/>
  <c r="I16" i="106"/>
  <c r="J16" i="106" s="1"/>
  <c r="I15" i="106"/>
  <c r="J15" i="106" s="1"/>
  <c r="I14" i="106"/>
  <c r="J14" i="106" s="1"/>
  <c r="I13" i="106"/>
  <c r="I12" i="106"/>
  <c r="J12" i="106" s="1"/>
  <c r="I11" i="106"/>
  <c r="I10" i="106"/>
  <c r="J10" i="106" s="1"/>
  <c r="I9" i="106"/>
  <c r="I8" i="106"/>
  <c r="J8" i="106" s="1"/>
  <c r="I7" i="106"/>
  <c r="J7" i="106" s="1"/>
  <c r="I6" i="106"/>
  <c r="J6" i="106" s="1"/>
  <c r="I5" i="106"/>
  <c r="I4" i="106"/>
  <c r="J4" i="106" s="1"/>
  <c r="H11" i="91" l="1"/>
  <c r="H21" i="91"/>
  <c r="K21" i="91" s="1"/>
  <c r="H5" i="91"/>
  <c r="H9" i="91"/>
  <c r="H13" i="91"/>
  <c r="H10" i="91"/>
  <c r="J11" i="106"/>
  <c r="H20" i="91"/>
  <c r="H7" i="91"/>
  <c r="H4" i="91"/>
  <c r="K4" i="91" s="1"/>
  <c r="H6" i="91"/>
  <c r="H23" i="91"/>
  <c r="K23" i="91" s="1"/>
  <c r="H17" i="91"/>
  <c r="J5" i="106"/>
  <c r="J13" i="106"/>
  <c r="H22" i="91"/>
  <c r="K22" i="91" s="1"/>
  <c r="H16" i="91"/>
  <c r="H12" i="91"/>
  <c r="H8" i="91"/>
  <c r="J9" i="106"/>
  <c r="H14" i="91"/>
  <c r="I5" i="75" l="1"/>
  <c r="I5" i="91" s="1"/>
  <c r="J5" i="91" s="1"/>
  <c r="I6" i="75"/>
  <c r="I6" i="91" s="1"/>
  <c r="J6" i="91" s="1"/>
  <c r="I7" i="75"/>
  <c r="I7" i="91" s="1"/>
  <c r="J7" i="91" s="1"/>
  <c r="I8" i="75"/>
  <c r="I8" i="91" s="1"/>
  <c r="J8" i="91" s="1"/>
  <c r="I9" i="75"/>
  <c r="I9" i="91" s="1"/>
  <c r="J9" i="91" s="1"/>
  <c r="I10" i="75"/>
  <c r="I10" i="91" s="1"/>
  <c r="J10" i="91" s="1"/>
  <c r="I11" i="75"/>
  <c r="I11" i="91" s="1"/>
  <c r="J11" i="91" s="1"/>
  <c r="I12" i="75"/>
  <c r="I12" i="91" s="1"/>
  <c r="J12" i="91" s="1"/>
  <c r="I13" i="75"/>
  <c r="I13" i="91" s="1"/>
  <c r="J13" i="91" s="1"/>
  <c r="I14" i="75"/>
  <c r="I14" i="91" s="1"/>
  <c r="J14" i="91" s="1"/>
  <c r="I15" i="75"/>
  <c r="I15" i="91" s="1"/>
  <c r="J15" i="91" s="1"/>
  <c r="I16" i="75"/>
  <c r="I16" i="91" s="1"/>
  <c r="J16" i="91" s="1"/>
  <c r="I17" i="75"/>
  <c r="I17" i="91" s="1"/>
  <c r="J17" i="91" s="1"/>
  <c r="I20" i="75"/>
  <c r="I20" i="91" s="1"/>
  <c r="J20" i="91" s="1"/>
  <c r="I21" i="75"/>
  <c r="I21" i="91" s="1"/>
  <c r="J21" i="91" s="1"/>
  <c r="I22" i="75"/>
  <c r="I22" i="91" s="1"/>
  <c r="J22" i="91" s="1"/>
  <c r="I23" i="75"/>
  <c r="I23" i="91" s="1"/>
  <c r="J23" i="91" s="1"/>
  <c r="L23" i="91" l="1"/>
  <c r="J15" i="75"/>
  <c r="J7" i="75"/>
  <c r="L22" i="91"/>
  <c r="J20" i="75"/>
  <c r="J14" i="75"/>
  <c r="J22" i="75"/>
  <c r="J16" i="75"/>
  <c r="J12" i="75"/>
  <c r="J8" i="75"/>
  <c r="J6" i="75"/>
  <c r="J23" i="75"/>
  <c r="J13" i="75"/>
  <c r="J5" i="75"/>
  <c r="J17" i="75"/>
  <c r="J9" i="75"/>
  <c r="J11" i="75"/>
  <c r="J21" i="75"/>
  <c r="J10" i="75"/>
  <c r="K5" i="91"/>
  <c r="K6" i="91"/>
  <c r="K7" i="91"/>
  <c r="K8" i="91"/>
  <c r="K9" i="91"/>
  <c r="K10" i="91"/>
  <c r="K11" i="91"/>
  <c r="K12" i="91"/>
  <c r="K13" i="91"/>
  <c r="K14" i="91"/>
  <c r="K15" i="91"/>
  <c r="K16" i="91"/>
  <c r="K17" i="91"/>
  <c r="K18" i="91"/>
  <c r="K19" i="91"/>
  <c r="K20" i="91"/>
  <c r="L21" i="91" l="1"/>
  <c r="K24" i="91"/>
  <c r="L29" i="91" s="1"/>
  <c r="L13" i="91"/>
  <c r="L17" i="91"/>
  <c r="L12" i="91"/>
  <c r="L10" i="91"/>
  <c r="L15" i="91"/>
  <c r="L20" i="91"/>
  <c r="L14" i="91"/>
  <c r="L19" i="91"/>
  <c r="L11" i="91"/>
  <c r="L18" i="91"/>
  <c r="L16" i="91"/>
  <c r="L7" i="91" l="1"/>
  <c r="L6" i="91"/>
  <c r="L9" i="91"/>
  <c r="L8" i="91"/>
  <c r="I4" i="75"/>
  <c r="I4" i="91" s="1"/>
  <c r="L4" i="91" l="1"/>
  <c r="J4" i="91"/>
  <c r="L5" i="91"/>
  <c r="J4" i="75"/>
  <c r="L24" i="91" l="1"/>
  <c r="L30" i="91" s="1"/>
  <c r="L32" i="91" s="1"/>
</calcChain>
</file>

<file path=xl/sharedStrings.xml><?xml version="1.0" encoding="utf-8"?>
<sst xmlns="http://schemas.openxmlformats.org/spreadsheetml/2006/main" count="1571" uniqueCount="101">
  <si>
    <t>Saldo / Automático</t>
  </si>
  <si>
    <t>...../...../......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</si>
  <si>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</si>
  <si>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</si>
  <si>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</si>
  <si>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</si>
  <si>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</si>
  <si>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</si>
  <si>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</si>
  <si>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</si>
  <si>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</si>
  <si>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</si>
  <si>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</si>
  <si>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</si>
  <si>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</si>
  <si>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</si>
  <si>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</si>
  <si>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</si>
  <si>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</si>
  <si>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</si>
  <si>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</si>
  <si>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</si>
  <si>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</si>
  <si>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</si>
  <si>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</si>
  <si>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</si>
  <si>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</si>
  <si>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</si>
  <si>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</si>
  <si>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</si>
  <si>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</si>
  <si>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</si>
  <si>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</si>
  <si>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</si>
  <si>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*Prazos de Entrega e Pagamento conforme edital</t>
  </si>
  <si>
    <t>Qtde Utilizada</t>
  </si>
  <si>
    <t>OBJETO: AQUISIÇÃO DE PNEUS PARA A UDESC</t>
  </si>
  <si>
    <t>Peça</t>
  </si>
  <si>
    <t>339030.39</t>
  </si>
  <si>
    <t>CENTRO PARTICIPANTE: GESTOR</t>
  </si>
  <si>
    <t>AQUISIÇÃO DE PNEUS PARA A UDESC</t>
  </si>
  <si>
    <t xml:space="preserve"> AF/OS nº  xxxx/2018 Qtde. DT</t>
  </si>
  <si>
    <t xml:space="preserve">CENTRO PARTICIPANTE: </t>
  </si>
  <si>
    <t>PROCESSO: 1359/2017</t>
  </si>
  <si>
    <t>VIGÊNCIA DA ATA: 26/01/2018 até 25/01/19</t>
  </si>
  <si>
    <t>Modelo Pneus Ltda</t>
  </si>
  <si>
    <t>Lukauto Com de Pneumáticos e Peças Ltda EPP</t>
  </si>
  <si>
    <t>BELLENZIER PNEUS LTDA</t>
  </si>
  <si>
    <t>Descrição dos Produtos</t>
  </si>
  <si>
    <t>Marca/Modelo</t>
  </si>
  <si>
    <t>Unidade de Compra</t>
  </si>
  <si>
    <t>Detalhamento</t>
  </si>
  <si>
    <t>PNEUS PARA VEICULOS LEVES, PNEUS PARA VEICULOS ARO 14", 185/65, PNEUS RADIAIS PARA VEICULOS LEVES, PNEU PARA RODA 14", 185/65, Pneus novos, certificados pelo INMETRO. Não recondicionados, não remoldados, não remanufaturados e não recapados - medidas 185/65 R-14.</t>
  </si>
  <si>
    <t xml:space="preserve">Fuzion/86T BRIDGESTONE DO BRASIL SA </t>
  </si>
  <si>
    <t>PNEUS PARA VEICULOS LEVES, PNEUS PARA VEICULOS ARO 14", 185/70, PNEU RADIAL PARA RODA 14", 185/70, Pneus novos, certificados pelo INMETRO. Não recondicionados, não remoldados, não remanufaturados e não recapados - medidas 185/70 R-14.</t>
  </si>
  <si>
    <t>CORDIANT ROAD RUNNER</t>
  </si>
  <si>
    <t>PNEUS PARA VEICULOS LEVES, PNEU PARA RODA 15", 195/60, PNEU  RADIAL PARA RODA 15", 195/60, Pneus novos, certificados pelo INMETRO. Não recondicionados, não remoldados, não remanufaturados e não recapados - medidas 195/60 R-15.</t>
  </si>
  <si>
    <t xml:space="preserve">HIFLY HF201  </t>
  </si>
  <si>
    <t>PNEUS PARA VEICULOS LEVES, PNEU PARA RODA 16", 235/70, PNEUS RADIAIS PARA VEICULOS LEVES, PNEU PARA RODA 16", 235/70, Pneus novos, certificados pelo INMETRO. Não recondicionados, não remoldados, não remanufaturados e não recapados - medidas 235/70 R-16."</t>
  </si>
  <si>
    <t>Pirelli / scorpion atr street</t>
  </si>
  <si>
    <t>PNEUS PARA VEICULOS LEVES, PNEU PARA RODA 15",185/65, PNEUS RADIAIS PARA VEICULOS LEVES, PNEU PARA RODA 15",185/65, Pneus novos, certificados pelo INMETRO. Não recondicionados, não remoldados, não remanufaturados e não recapados - medidas 185/65 R-15.</t>
  </si>
  <si>
    <t xml:space="preserve">Nexen / n blue eco </t>
  </si>
  <si>
    <t>PNEUS PARA VEICULOS LEVES, PNEU PARA RODA 15", 205/70, PNEUS RADIAIS PARA VEICULOS LEVES, PNEU PARA RODA 15", 205/70, Pneus novos, certificados pelo INMETRO. Não recondicionados, não remoldados, não remanufaturados e não recapados - 205/70 - R15.</t>
  </si>
  <si>
    <t xml:space="preserve">GOFORM G750 </t>
  </si>
  <si>
    <t>PNEUS PARA VEICULOS LEVES, PNEU PARA RODA 16", 205/75, PNEUS RADIAIS PARA VEICULOS LEVES, PNEU PARA RODA 16", 205/75, Pneus novos, certificados pelo INMETRO. Não recondicionados, não remoldados, não remanufaturados e não recapados - medidas 205/75 R-16.</t>
  </si>
  <si>
    <t xml:space="preserve">COMFORSER CF300 </t>
  </si>
  <si>
    <t>PNEUS PARA VEICULOS LEVES, PNEU PARA RODA 15", 225/70, PNEUS RADIAIS PARA VEICULOS MÉDIOS, PNEU PARA RODA 15", 225/70-C, Pneus novos, certificados pelo INMETRO. Não recondicionados, não remoldados, não remanufaturados e não recapados - medidas 225/70-C R-15 (CARGA).</t>
  </si>
  <si>
    <t>Pirelli / Chrono</t>
  </si>
  <si>
    <t>PNEUS PARA VEICULOS LEVES, PNEU PARA RODA 16", 245/70, Pneu Radial para roda 16" novos, certificados pelo INMETRO. Não recondicionados, não remoldados, não remanufaturados e não recapados - medidas 245/70 R-16 C - 111s.(CARGA)</t>
  </si>
  <si>
    <t xml:space="preserve">Pirelli / scorpion atr </t>
  </si>
  <si>
    <t>PNEUS PARA VEICULOS LEVES, PNEU PARA RODA 17", 225/50, PNEUS RADIAIS PARA VEÍCULOS LEVES, PNEU PARA RODA 17', 225/50, Pneus novos, certificados pelo INMETRO. Não recondicionados, não remoldados, não remanufaturados e não recapados - medidas 225/50 R- 17.</t>
  </si>
  <si>
    <t>BRIDGESTONE / TURANZA ER300 ECOPIA 94V</t>
  </si>
  <si>
    <t>PNEUS PARA VEICULOS LEVES, PNEU PARA RODA 15", 265/70, PNEUS RADIAIS PARA VEÍCULOS LEVES, PNEU PARA RODA 15', 265/70, Pneus novos, certificados pelo IMETRO. Não recondicionados, não remoldados, não remanufaturados e não recapados - medidas 265/70 R-15</t>
  </si>
  <si>
    <t xml:space="preserve">NEXEN / ROADING H/T/KL51 112T  </t>
  </si>
  <si>
    <t>PNEUS PARA VEICULOS LEVES, PNEU PARA RODA 15", 195/65, PNEU  RADIAL PARA RODA 15", 195/65, Pneus novos, certificados pelo INMETRO; não recondicionados, não remoldados, não remanufaturados e não recapados - medida 195/65. R-15</t>
  </si>
  <si>
    <t>Pirelli / P7</t>
  </si>
  <si>
    <t>PNEUS PARA VEICULOS LEVES, PNEU PARA RODA 16", 205/55, PNEU RADIAL  PARA RODA 16", 205/55, Pneus novos, certificados pelo INMETRO. Não recondicionados, não remoldados, não remanufaturados e não recapados - medidas 205/55 R-16.</t>
  </si>
  <si>
    <t xml:space="preserve">FUZION / TOURING 91V/BRIDGESTONE DO BRASIL SA </t>
  </si>
  <si>
    <t>PNEUS PARA VEICULOS LEVES, PNEU PARA RODA 16", 255/70, PNEUS RADIAIS PARA VEICULOS MÉDIOS, PNEU PARA RODA 16", 255/70, Pneus novos, não recondicionados, não remoldados, não remanufaturados e não recapados, certificados pelo INMETRO - medidas  255/70 - R16-CARGA</t>
  </si>
  <si>
    <t>HIFLY HT601 </t>
  </si>
  <si>
    <t>PNEUS PARA VEICULOS PESADOS, PNEU PARA RODA 17,5", 215/75, PNEUS RADIAIS PARA VEICULOS PESADOS, PNEU PARA RODA 17,5", 215/75, Pneus novos, não recondicionados, não remoldados, não remanufaturados e não recapados, certificados pelo INMETRO - medidas  215/75 - R17,5.</t>
  </si>
  <si>
    <t>WESTLAKE CR960A </t>
  </si>
  <si>
    <t>PNEUS PARA VEICULOS PESADOS, PNEU PARA RODA 22,5", 295/80, BORRACHUDO, Pneus novos, certificados pelo INMETRO. Não recondicionados, não remoldados, não remanufaturados e não recapados - medidas 295/80 R - 22,5.</t>
  </si>
  <si>
    <t>VIKRANT CDL </t>
  </si>
  <si>
    <t>PNEUS PARA VEICULOS PESADOS, RESTRITO, PNEUS RADIAIS PARA VEICULOS MÉDIOS, PNEU PARA RODA 16", 225/65-C, Pneus novos, não recondicionados, não remoldados, não remanufaturados e não recapados, certificados pelo INMETRO - medidas  225/65 - R16 C (CARGA)</t>
  </si>
  <si>
    <t>COMFORSER CF300 </t>
  </si>
  <si>
    <t>PNEUS PARA VEICULOS PESADOS, PNEU PARA RODA 235/75/ R. 17.5, PNEU RADIAL PARA VEÍCULOS PESADOS PARA RODA 17,5", 235/75-C, Pneus novos, certificados pelo INMETRO; não recondicionados, não remoldados, não remanufaturados e não recapados  medidas  medidas 235/75 R-17,5-C (CARGA).</t>
  </si>
  <si>
    <t>ONYX HO111 </t>
  </si>
  <si>
    <t>PNEUS PARA VEICULOS LEVES, PNEU TRASEIRO 25X12-9, Pneu de construção diagonal 25x12-9. Colocado com montagem. Pneus novos, certificados pelo INMETRO. Não recondicionados, não remoldados, não remanufaturados e não recapados.</t>
  </si>
  <si>
    <t>PNEUS PARA VEICULOS LEVES, PNEU DIANTEIRO 22.5X10-8, Pneu de construção diagonal 22.5x10-8. Colocado com montagem. Pneus novos, certificados pelo INMETRO. Não recondicionados, não remoldados, não remanufaturados e não recapados.</t>
  </si>
  <si>
    <t>Pregão 1359/2017/UDESC - SRP</t>
  </si>
  <si>
    <t>Vigência da Ata: 26/01/2018 até 25/01/19</t>
  </si>
  <si>
    <t xml:space="preserve"> AF nº  226/2018 Qtde. DT</t>
  </si>
  <si>
    <t xml:space="preserve"> AF nº  228/2018 Qtde. DT</t>
  </si>
  <si>
    <t xml:space="preserve"> AF nº  229/2018 Qtde. DT</t>
  </si>
  <si>
    <t xml:space="preserve"> AF/OS nº 572/2018 Qtde. DT</t>
  </si>
  <si>
    <t xml:space="preserve"> AF/OS nº  0456/2018 Qtde. DT</t>
  </si>
  <si>
    <t xml:space="preserve"> AF/OS nº  0499/2018 Qtde. DT</t>
  </si>
  <si>
    <t xml:space="preserve"> AF/OS nº  838/2018 Qtde. DT</t>
  </si>
  <si>
    <t xml:space="preserve"> AF/OS nº  839/2018 Qtde. DT</t>
  </si>
  <si>
    <t xml:space="preserve">Resumo Atualizado em JULHO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</si>
</sst>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10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7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8" fontId="17" fillId="8" borderId="6" xfId="1" applyNumberFormat="1" applyFont="1" applyFill="1" applyBorder="1" applyAlignment="1" applyProtection="1">
      <alignment horizontal="right"/>
      <protection locked="0"/>
    </xf>
    <xf numFmtId="168" fontId="17" fillId="8" borderId="7" xfId="1" applyNumberFormat="1" applyFont="1" applyFill="1" applyBorder="1" applyAlignment="1" applyProtection="1">
      <alignment horizontal="right"/>
      <protection locked="0"/>
    </xf>
    <xf numFmtId="9" fontId="17" fillId="8" borderId="8" xfId="13" applyFont="1" applyFill="1" applyBorder="1" applyAlignment="1" applyProtection="1">
      <alignment horizontal="right"/>
      <protection locked="0"/>
    </xf>
    <xf numFmtId="2" fontId="17" fillId="8" borderId="7" xfId="1" applyNumberFormat="1" applyFont="1" applyFill="1" applyBorder="1" applyAlignment="1">
      <alignment horizontal="right"/>
    </xf>
    <xf numFmtId="0" fontId="17" fillId="8" borderId="12" xfId="1" applyFont="1" applyFill="1" applyBorder="1" applyAlignment="1" applyProtection="1">
      <alignment horizontal="left"/>
      <protection locked="0"/>
    </xf>
    <xf numFmtId="0" fontId="17" fillId="8" borderId="19" xfId="1" applyFont="1" applyFill="1" applyBorder="1" applyAlignment="1" applyProtection="1">
      <alignment horizontal="left"/>
      <protection locked="0"/>
    </xf>
    <xf numFmtId="0" fontId="17" fillId="8" borderId="14" xfId="1" applyFont="1" applyFill="1" applyBorder="1" applyAlignment="1" applyProtection="1">
      <alignment horizontal="left"/>
      <protection locked="0"/>
    </xf>
    <xf numFmtId="0" fontId="17" fillId="8" borderId="0" xfId="1" applyFont="1" applyFill="1" applyBorder="1" applyAlignment="1" applyProtection="1">
      <alignment horizontal="left"/>
      <protection locked="0"/>
    </xf>
    <xf numFmtId="0" fontId="17" fillId="8" borderId="16" xfId="1" applyFont="1" applyFill="1" applyBorder="1" applyAlignment="1" applyProtection="1">
      <alignment horizontal="left"/>
      <protection locked="0"/>
    </xf>
    <xf numFmtId="0" fontId="17" fillId="8" borderId="18" xfId="1" applyFont="1" applyFill="1" applyBorder="1" applyAlignment="1" applyProtection="1">
      <alignment horizontal="left"/>
      <protection locked="0"/>
    </xf>
    <xf numFmtId="44" fontId="6" fillId="0" borderId="0" xfId="5" applyFont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8" fillId="10" borderId="1" xfId="0" applyFont="1" applyFill="1" applyBorder="1" applyAlignment="1">
      <alignment horizontal="justify" vertical="center"/>
    </xf>
    <xf numFmtId="0" fontId="18" fillId="10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justify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wrapText="1"/>
    </xf>
    <xf numFmtId="0" fontId="19" fillId="11" borderId="1" xfId="0" applyFont="1" applyFill="1" applyBorder="1" applyAlignment="1">
      <alignment horizontal="justify" vertical="center"/>
    </xf>
    <xf numFmtId="0" fontId="0" fillId="11" borderId="1" xfId="0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44" fontId="0" fillId="11" borderId="1" xfId="5" applyFont="1" applyFill="1" applyBorder="1" applyAlignment="1">
      <alignment horizontal="center" vertical="center"/>
    </xf>
    <xf numFmtId="44" fontId="0" fillId="11" borderId="1" xfId="5" applyFont="1" applyFill="1" applyBorder="1" applyAlignment="1">
      <alignment vertical="center"/>
    </xf>
    <xf numFmtId="44" fontId="0" fillId="10" borderId="1" xfId="5" applyFont="1" applyFill="1" applyBorder="1" applyAlignment="1">
      <alignment vertical="center"/>
    </xf>
    <xf numFmtId="44" fontId="0" fillId="10" borderId="1" xfId="5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left" vertical="center" wrapText="1"/>
    </xf>
    <xf numFmtId="0" fontId="0" fillId="11" borderId="6" xfId="0" applyFill="1" applyBorder="1" applyAlignment="1">
      <alignment horizontal="center" vertical="center" wrapText="1"/>
    </xf>
    <xf numFmtId="44" fontId="18" fillId="11" borderId="1" xfId="5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justify" vertical="center" wrapText="1"/>
    </xf>
    <xf numFmtId="0" fontId="18" fillId="11" borderId="1" xfId="0" applyFont="1" applyFill="1" applyBorder="1" applyAlignment="1">
      <alignment horizontal="left" wrapText="1"/>
    </xf>
    <xf numFmtId="44" fontId="6" fillId="0" borderId="0" xfId="1" applyNumberFormat="1" applyFont="1" applyFill="1" applyAlignment="1" applyProtection="1">
      <alignment wrapText="1"/>
      <protection locked="0"/>
    </xf>
    <xf numFmtId="0" fontId="6" fillId="13" borderId="1" xfId="0" applyNumberFormat="1" applyFont="1" applyFill="1" applyBorder="1" applyAlignment="1">
      <alignment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" fontId="20" fillId="10" borderId="8" xfId="0" applyNumberFormat="1" applyFont="1" applyFill="1" applyBorder="1" applyAlignment="1">
      <alignment horizontal="center" vertical="center" wrapText="1"/>
    </xf>
    <xf numFmtId="1" fontId="20" fillId="11" borderId="8" xfId="0" applyNumberFormat="1" applyFont="1" applyFill="1" applyBorder="1" applyAlignment="1">
      <alignment horizontal="center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7" borderId="8" xfId="0" applyNumberFormat="1" applyFont="1" applyFill="1" applyBorder="1" applyAlignment="1">
      <alignment horizontal="center" vertical="center" wrapText="1"/>
    </xf>
    <xf numFmtId="1" fontId="21" fillId="7" borderId="8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4" fontId="0" fillId="7" borderId="1" xfId="5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166" fontId="6" fillId="7" borderId="1" xfId="0" applyNumberFormat="1" applyFont="1" applyFill="1" applyBorder="1" applyAlignment="1">
      <alignment horizontal="center" vertical="center" wrapText="1"/>
    </xf>
    <xf numFmtId="3" fontId="6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1" borderId="6" xfId="0" applyNumberFormat="1" applyFont="1" applyFill="1" applyBorder="1" applyAlignment="1">
      <alignment horizontal="center" vertical="center" wrapText="1"/>
    </xf>
    <xf numFmtId="1" fontId="2" fillId="11" borderId="7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justify" vertical="center"/>
    </xf>
    <xf numFmtId="0" fontId="6" fillId="7" borderId="1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justify" vertical="center"/>
    </xf>
    <xf numFmtId="0" fontId="6" fillId="11" borderId="6" xfId="1" applyFont="1" applyFill="1" applyBorder="1" applyAlignment="1">
      <alignment horizontal="center" vertical="center" wrapText="1"/>
    </xf>
    <xf numFmtId="44" fontId="0" fillId="11" borderId="6" xfId="5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 vertical="center" wrapText="1"/>
    </xf>
    <xf numFmtId="3" fontId="6" fillId="9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11" borderId="14" xfId="0" applyFill="1" applyBorder="1" applyAlignment="1">
      <alignment horizontal="center" vertical="center"/>
    </xf>
    <xf numFmtId="0" fontId="0" fillId="11" borderId="8" xfId="0" applyFill="1" applyBorder="1" applyAlignment="1">
      <alignment horizontal="left" vertical="center" wrapText="1"/>
    </xf>
    <xf numFmtId="0" fontId="6" fillId="11" borderId="8" xfId="1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/>
    </xf>
    <xf numFmtId="44" fontId="0" fillId="11" borderId="8" xfId="5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166" fontId="6" fillId="4" borderId="8" xfId="0" applyNumberFormat="1" applyFont="1" applyFill="1" applyBorder="1" applyAlignment="1">
      <alignment horizontal="center" vertical="center" wrapText="1"/>
    </xf>
    <xf numFmtId="3" fontId="6" fillId="9" borderId="8" xfId="1" applyNumberFormat="1" applyFont="1" applyFill="1" applyBorder="1" applyAlignment="1" applyProtection="1">
      <alignment horizontal="center" vertical="center" wrapText="1"/>
      <protection locked="0"/>
    </xf>
    <xf numFmtId="44" fontId="6" fillId="15" borderId="1" xfId="9" applyFont="1" applyFill="1" applyBorder="1" applyAlignment="1">
      <alignment vertical="center" wrapText="1"/>
    </xf>
    <xf numFmtId="44" fontId="6" fillId="15" borderId="1" xfId="1" applyNumberFormat="1" applyFont="1" applyFill="1" applyBorder="1" applyAlignment="1">
      <alignment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0" xfId="1" applyNumberFormat="1" applyFont="1" applyFill="1" applyAlignment="1" applyProtection="1">
      <alignment wrapText="1"/>
      <protection locked="0"/>
    </xf>
    <xf numFmtId="0" fontId="23" fillId="0" borderId="0" xfId="1" applyFont="1" applyAlignment="1" applyProtection="1">
      <alignment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1" xfId="0" applyNumberFormat="1" applyFont="1" applyFill="1" applyBorder="1" applyAlignment="1">
      <alignment horizontal="left" vertical="center" wrapText="1"/>
    </xf>
    <xf numFmtId="0" fontId="6" fillId="13" borderId="9" xfId="0" applyNumberFormat="1" applyFont="1" applyFill="1" applyBorder="1" applyAlignment="1">
      <alignment horizontal="center" vertical="center" wrapText="1"/>
    </xf>
    <xf numFmtId="0" fontId="6" fillId="13" borderId="10" xfId="0" applyNumberFormat="1" applyFont="1" applyFill="1" applyBorder="1" applyAlignment="1">
      <alignment horizontal="center" vertical="center" wrapText="1"/>
    </xf>
    <xf numFmtId="0" fontId="6" fillId="13" borderId="11" xfId="0" applyNumberFormat="1" applyFont="1" applyFill="1" applyBorder="1" applyAlignment="1">
      <alignment horizontal="center" vertical="center" wrapText="1"/>
    </xf>
    <xf numFmtId="3" fontId="2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8" borderId="16" xfId="1" applyFont="1" applyFill="1" applyBorder="1" applyAlignment="1">
      <alignment vertical="center" wrapText="1"/>
    </xf>
    <xf numFmtId="0" fontId="17" fillId="8" borderId="18" xfId="1" applyFont="1" applyFill="1" applyBorder="1" applyAlignment="1">
      <alignment vertical="center" wrapText="1"/>
    </xf>
    <xf numFmtId="0" fontId="17" fillId="8" borderId="17" xfId="1" applyFont="1" applyFill="1" applyBorder="1" applyAlignment="1">
      <alignment vertical="center" wrapText="1"/>
    </xf>
    <xf numFmtId="0" fontId="17" fillId="8" borderId="9" xfId="1" applyFont="1" applyFill="1" applyBorder="1" applyAlignment="1" applyProtection="1">
      <alignment horizontal="left"/>
      <protection locked="0"/>
    </xf>
    <xf numFmtId="0" fontId="17" fillId="8" borderId="10" xfId="1" applyFont="1" applyFill="1" applyBorder="1" applyAlignment="1" applyProtection="1">
      <alignment horizontal="left"/>
      <protection locked="0"/>
    </xf>
    <xf numFmtId="0" fontId="17" fillId="8" borderId="11" xfId="1" applyFont="1" applyFill="1" applyBorder="1" applyAlignment="1" applyProtection="1">
      <alignment horizontal="left"/>
      <protection locked="0"/>
    </xf>
    <xf numFmtId="0" fontId="6" fillId="12" borderId="1" xfId="0" applyNumberFormat="1" applyFont="1" applyFill="1" applyBorder="1" applyAlignment="1">
      <alignment horizontal="left" vertical="center" wrapText="1"/>
    </xf>
    <xf numFmtId="0" fontId="17" fillId="8" borderId="12" xfId="1" applyFont="1" applyFill="1" applyBorder="1" applyAlignment="1">
      <alignment vertical="center" wrapText="1"/>
    </xf>
    <xf numFmtId="0" fontId="17" fillId="8" borderId="19" xfId="1" applyFont="1" applyFill="1" applyBorder="1" applyAlignment="1">
      <alignment vertical="center" wrapText="1"/>
    </xf>
    <xf numFmtId="0" fontId="17" fillId="8" borderId="13" xfId="1" applyFont="1" applyFill="1" applyBorder="1" applyAlignment="1">
      <alignment vertical="center" wrapText="1"/>
    </xf>
    <xf numFmtId="0" fontId="17" fillId="8" borderId="14" xfId="1" applyFont="1" applyFill="1" applyBorder="1" applyAlignment="1">
      <alignment vertical="center" wrapText="1"/>
    </xf>
    <xf numFmtId="0" fontId="17" fillId="8" borderId="0" xfId="1" applyFont="1" applyFill="1" applyBorder="1" applyAlignment="1">
      <alignment vertical="center" wrapText="1"/>
    </xf>
    <xf numFmtId="0" fontId="17" fillId="8" borderId="15" xfId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85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25"/>
  <sheetViews>
    <sheetView zoomScale="80" zoomScaleNormal="80" workbookViewId="0">
      <selection activeCell="I23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92</v>
      </c>
      <c r="L1" s="119" t="s">
        <v>93</v>
      </c>
      <c r="M1" s="119" t="s">
        <v>94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14">
        <v>43159</v>
      </c>
      <c r="L3" s="114">
        <v>43159</v>
      </c>
      <c r="M3" s="114">
        <v>43159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12</v>
      </c>
      <c r="I8" s="45">
        <f t="shared" si="0"/>
        <v>6</v>
      </c>
      <c r="J8" s="46" t="str">
        <f t="shared" si="1"/>
        <v>OK</v>
      </c>
      <c r="K8" s="36">
        <v>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20</v>
      </c>
      <c r="I15" s="45">
        <f t="shared" si="0"/>
        <v>12</v>
      </c>
      <c r="J15" s="46" t="str">
        <f t="shared" si="1"/>
        <v>OK</v>
      </c>
      <c r="K15" s="36">
        <v>8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24" t="s">
        <v>77</v>
      </c>
      <c r="E16" s="52" t="s">
        <v>37</v>
      </c>
      <c r="F16" s="52" t="s">
        <v>38</v>
      </c>
      <c r="G16" s="62">
        <v>359</v>
      </c>
      <c r="H16" s="38">
        <v>8</v>
      </c>
      <c r="I16" s="45">
        <f t="shared" si="0"/>
        <v>0</v>
      </c>
      <c r="J16" s="46" t="str">
        <f t="shared" si="1"/>
        <v>OK</v>
      </c>
      <c r="K16" s="36"/>
      <c r="L16" s="36"/>
      <c r="M16" s="36">
        <v>8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24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6</v>
      </c>
      <c r="I20" s="45">
        <f t="shared" si="0"/>
        <v>6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>
        <v>8</v>
      </c>
      <c r="I21" s="45">
        <f t="shared" si="0"/>
        <v>8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0</v>
      </c>
      <c r="J22" s="46" t="str">
        <f t="shared" si="1"/>
        <v>OK</v>
      </c>
      <c r="K22" s="36"/>
      <c r="L22" s="36">
        <v>4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K1:K2"/>
    <mergeCell ref="A1:B1"/>
    <mergeCell ref="A2:J2"/>
    <mergeCell ref="F1:J1"/>
    <mergeCell ref="V1:V2"/>
    <mergeCell ref="P1:P2"/>
    <mergeCell ref="Q1:Q2"/>
    <mergeCell ref="R1:R2"/>
    <mergeCell ref="S1:S2"/>
    <mergeCell ref="T1:T2"/>
    <mergeCell ref="L1:L2"/>
    <mergeCell ref="M1:M2"/>
    <mergeCell ref="N1:N2"/>
    <mergeCell ref="O1:O2"/>
    <mergeCell ref="U1:U2"/>
  </mergeCells>
  <phoneticPr fontId="0" type="noConversion"/>
  <conditionalFormatting sqref="O4:V4">
    <cfRule type="cellIs" dxfId="284" priority="58" stopIfTrue="1" operator="greaterThan">
      <formula>0</formula>
    </cfRule>
    <cfRule type="cellIs" dxfId="283" priority="59" stopIfTrue="1" operator="greaterThan">
      <formula>0</formula>
    </cfRule>
    <cfRule type="cellIs" dxfId="282" priority="60" stopIfTrue="1" operator="greaterThan">
      <formula>0</formula>
    </cfRule>
  </conditionalFormatting>
  <conditionalFormatting sqref="O5:V23">
    <cfRule type="cellIs" dxfId="281" priority="55" stopIfTrue="1" operator="greaterThan">
      <formula>0</formula>
    </cfRule>
    <cfRule type="cellIs" dxfId="280" priority="56" stopIfTrue="1" operator="greaterThan">
      <formula>0</formula>
    </cfRule>
    <cfRule type="cellIs" dxfId="279" priority="57" stopIfTrue="1" operator="greaterThan">
      <formula>0</formula>
    </cfRule>
  </conditionalFormatting>
  <conditionalFormatting sqref="N4">
    <cfRule type="cellIs" dxfId="278" priority="28" stopIfTrue="1" operator="greaterThan">
      <formula>0</formula>
    </cfRule>
    <cfRule type="cellIs" dxfId="277" priority="29" stopIfTrue="1" operator="greaterThan">
      <formula>0</formula>
    </cfRule>
    <cfRule type="cellIs" dxfId="276" priority="30" stopIfTrue="1" operator="greaterThan">
      <formula>0</formula>
    </cfRule>
  </conditionalFormatting>
  <conditionalFormatting sqref="N5:N23">
    <cfRule type="cellIs" dxfId="275" priority="25" stopIfTrue="1" operator="greaterThan">
      <formula>0</formula>
    </cfRule>
    <cfRule type="cellIs" dxfId="274" priority="26" stopIfTrue="1" operator="greaterThan">
      <formula>0</formula>
    </cfRule>
    <cfRule type="cellIs" dxfId="273" priority="27" stopIfTrue="1" operator="greaterThan">
      <formula>0</formula>
    </cfRule>
  </conditionalFormatting>
  <conditionalFormatting sqref="K23">
    <cfRule type="cellIs" dxfId="272" priority="19" stopIfTrue="1" operator="greaterThan">
      <formula>0</formula>
    </cfRule>
    <cfRule type="cellIs" dxfId="271" priority="20" stopIfTrue="1" operator="greaterThan">
      <formula>0</formula>
    </cfRule>
    <cfRule type="cellIs" dxfId="270" priority="21" stopIfTrue="1" operator="greaterThan">
      <formula>0</formula>
    </cfRule>
  </conditionalFormatting>
  <conditionalFormatting sqref="L23:M23">
    <cfRule type="cellIs" dxfId="269" priority="13" stopIfTrue="1" operator="greaterThan">
      <formula>0</formula>
    </cfRule>
    <cfRule type="cellIs" dxfId="268" priority="14" stopIfTrue="1" operator="greaterThan">
      <formula>0</formula>
    </cfRule>
    <cfRule type="cellIs" dxfId="267" priority="15" stopIfTrue="1" operator="greaterThan">
      <formula>0</formula>
    </cfRule>
  </conditionalFormatting>
  <conditionalFormatting sqref="K4">
    <cfRule type="cellIs" dxfId="266" priority="10" stopIfTrue="1" operator="greaterThan">
      <formula>0</formula>
    </cfRule>
    <cfRule type="cellIs" dxfId="265" priority="11" stopIfTrue="1" operator="greaterThan">
      <formula>0</formula>
    </cfRule>
    <cfRule type="cellIs" dxfId="264" priority="12" stopIfTrue="1" operator="greaterThan">
      <formula>0</formula>
    </cfRule>
  </conditionalFormatting>
  <conditionalFormatting sqref="K5:K22">
    <cfRule type="cellIs" dxfId="263" priority="7" stopIfTrue="1" operator="greaterThan">
      <formula>0</formula>
    </cfRule>
    <cfRule type="cellIs" dxfId="262" priority="8" stopIfTrue="1" operator="greaterThan">
      <formula>0</formula>
    </cfRule>
    <cfRule type="cellIs" dxfId="261" priority="9" stopIfTrue="1" operator="greaterThan">
      <formula>0</formula>
    </cfRule>
  </conditionalFormatting>
  <conditionalFormatting sqref="L4:M4">
    <cfRule type="cellIs" dxfId="260" priority="4" stopIfTrue="1" operator="greaterThan">
      <formula>0</formula>
    </cfRule>
    <cfRule type="cellIs" dxfId="259" priority="5" stopIfTrue="1" operator="greaterThan">
      <formula>0</formula>
    </cfRule>
    <cfRule type="cellIs" dxfId="258" priority="6" stopIfTrue="1" operator="greaterThan">
      <formula>0</formula>
    </cfRule>
  </conditionalFormatting>
  <conditionalFormatting sqref="L5:M22">
    <cfRule type="cellIs" dxfId="257" priority="1" stopIfTrue="1" operator="greaterThan">
      <formula>0</formula>
    </cfRule>
    <cfRule type="cellIs" dxfId="256" priority="2" stopIfTrue="1" operator="greaterThan">
      <formula>0</formula>
    </cfRule>
    <cfRule type="cellIs" dxfId="25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E6" sqref="E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8</v>
      </c>
      <c r="I15" s="45">
        <f t="shared" si="0"/>
        <v>8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K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K5:K23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O4:V4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O5:V23">
    <cfRule type="cellIs" dxfId="44" priority="19" stopIfTrue="1" operator="greaterThan">
      <formula>0</formula>
    </cfRule>
    <cfRule type="cellIs" dxfId="43" priority="20" stopIfTrue="1" operator="greaterThan">
      <formula>0</formula>
    </cfRule>
    <cfRule type="cellIs" dxfId="42" priority="21" stopIfTrue="1" operator="greaterThan">
      <formula>0</formula>
    </cfRule>
  </conditionalFormatting>
  <conditionalFormatting sqref="L4:M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L5:M23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conditionalFormatting sqref="N4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N5:N23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I23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96</v>
      </c>
      <c r="L1" s="119" t="s">
        <v>97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14">
        <v>43185</v>
      </c>
      <c r="L3" s="114">
        <v>43194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4</v>
      </c>
      <c r="I8" s="45">
        <f t="shared" si="0"/>
        <v>4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4</v>
      </c>
      <c r="I10" s="45">
        <f t="shared" si="0"/>
        <v>4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>
        <v>4</v>
      </c>
      <c r="I14" s="45">
        <f t="shared" si="0"/>
        <v>0</v>
      </c>
      <c r="J14" s="46" t="str">
        <f t="shared" si="1"/>
        <v>OK</v>
      </c>
      <c r="K14" s="36"/>
      <c r="L14" s="36">
        <v>4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8</v>
      </c>
      <c r="I15" s="45">
        <f t="shared" si="0"/>
        <v>4</v>
      </c>
      <c r="J15" s="46" t="str">
        <f t="shared" si="1"/>
        <v>OK</v>
      </c>
      <c r="K15" s="36">
        <v>4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M4">
    <cfRule type="cellIs" dxfId="29" priority="16" stopIfTrue="1" operator="greaterThan">
      <formula>0</formula>
    </cfRule>
    <cfRule type="cellIs" dxfId="28" priority="17" stopIfTrue="1" operator="greaterThan">
      <formula>0</formula>
    </cfRule>
    <cfRule type="cellIs" dxfId="27" priority="18" stopIfTrue="1" operator="greaterThan">
      <formula>0</formula>
    </cfRule>
  </conditionalFormatting>
  <conditionalFormatting sqref="M5:M23">
    <cfRule type="cellIs" dxfId="26" priority="13" stopIfTrue="1" operator="greaterThan">
      <formula>0</formula>
    </cfRule>
    <cfRule type="cellIs" dxfId="25" priority="14" stopIfTrue="1" operator="greaterThan">
      <formula>0</formula>
    </cfRule>
    <cfRule type="cellIs" dxfId="24" priority="15" stopIfTrue="1" operator="greaterThan">
      <formula>0</formula>
    </cfRule>
  </conditionalFormatting>
  <conditionalFormatting sqref="N4">
    <cfRule type="cellIs" dxfId="23" priority="28" stopIfTrue="1" operator="greaterThan">
      <formula>0</formula>
    </cfRule>
    <cfRule type="cellIs" dxfId="22" priority="29" stopIfTrue="1" operator="greaterThan">
      <formula>0</formula>
    </cfRule>
    <cfRule type="cellIs" dxfId="21" priority="30" stopIfTrue="1" operator="greaterThan">
      <formula>0</formula>
    </cfRule>
  </conditionalFormatting>
  <conditionalFormatting sqref="N5:N23">
    <cfRule type="cellIs" dxfId="20" priority="25" stopIfTrue="1" operator="greaterThan">
      <formula>0</formula>
    </cfRule>
    <cfRule type="cellIs" dxfId="19" priority="26" stopIfTrue="1" operator="greaterThan">
      <formula>0</formula>
    </cfRule>
    <cfRule type="cellIs" dxfId="18" priority="27" stopIfTrue="1" operator="greaterThan">
      <formula>0</formula>
    </cfRule>
  </conditionalFormatting>
  <conditionalFormatting sqref="O4:V4">
    <cfRule type="cellIs" dxfId="17" priority="34" stopIfTrue="1" operator="greaterThan">
      <formula>0</formula>
    </cfRule>
    <cfRule type="cellIs" dxfId="16" priority="35" stopIfTrue="1" operator="greaterThan">
      <formula>0</formula>
    </cfRule>
    <cfRule type="cellIs" dxfId="15" priority="36" stopIfTrue="1" operator="greaterThan">
      <formula>0</formula>
    </cfRule>
  </conditionalFormatting>
  <conditionalFormatting sqref="O5:V23">
    <cfRule type="cellIs" dxfId="14" priority="31" stopIfTrue="1" operator="greaterThan">
      <formula>0</formula>
    </cfRule>
    <cfRule type="cellIs" dxfId="13" priority="32" stopIfTrue="1" operator="greaterThan">
      <formula>0</formula>
    </cfRule>
    <cfRule type="cellIs" dxfId="12" priority="33" stopIfTrue="1" operator="greaterThan">
      <formula>0</formula>
    </cfRule>
  </conditionalFormatting>
  <conditionalFormatting sqref="K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K5:K23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L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L5:L2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B22" zoomScale="80" zoomScaleNormal="80" workbookViewId="0">
      <selection activeCell="K35" sqref="K35"/>
    </sheetView>
  </sheetViews>
  <sheetFormatPr defaultColWidth="9.7109375" defaultRowHeight="15" x14ac:dyDescent="0.25"/>
  <cols>
    <col min="1" max="1" width="26.85546875" style="1" customWidth="1"/>
    <col min="2" max="2" width="9" style="19" customWidth="1"/>
    <col min="3" max="3" width="53.85546875" style="2" bestFit="1" customWidth="1"/>
    <col min="4" max="4" width="19" style="2" customWidth="1"/>
    <col min="5" max="5" width="15.140625" style="2" customWidth="1"/>
    <col min="6" max="6" width="11.28515625" style="2" customWidth="1"/>
    <col min="7" max="7" width="12.7109375" style="18" bestFit="1" customWidth="1"/>
    <col min="8" max="8" width="11.85546875" style="20" customWidth="1"/>
    <col min="9" max="9" width="13.28515625" style="3" customWidth="1"/>
    <col min="10" max="10" width="15" style="21" bestFit="1" customWidth="1"/>
    <col min="11" max="11" width="15" style="17" bestFit="1" customWidth="1"/>
    <col min="12" max="12" width="17" style="17" bestFit="1" customWidth="1"/>
    <col min="13" max="16384" width="9.7109375" style="17"/>
  </cols>
  <sheetData>
    <row r="1" spans="1:12" ht="29.25" customHeight="1" x14ac:dyDescent="0.25">
      <c r="A1" s="131" t="s">
        <v>43</v>
      </c>
      <c r="B1" s="131"/>
      <c r="C1" s="131" t="s">
        <v>36</v>
      </c>
      <c r="D1" s="131"/>
      <c r="E1" s="131"/>
      <c r="F1" s="131"/>
      <c r="G1" s="131"/>
      <c r="H1" s="131" t="s">
        <v>44</v>
      </c>
      <c r="I1" s="131"/>
      <c r="J1" s="131"/>
      <c r="K1" s="131"/>
      <c r="L1" s="131"/>
    </row>
    <row r="2" spans="1:12" ht="29.25" customHeight="1" x14ac:dyDescent="0.25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35</v>
      </c>
      <c r="J3" s="39" t="s">
        <v>26</v>
      </c>
      <c r="K3" s="47" t="s">
        <v>28</v>
      </c>
      <c r="L3" s="47" t="s">
        <v>29</v>
      </c>
    </row>
    <row r="4" spans="1:12" ht="39.950000000000003" customHeight="1" x14ac:dyDescent="0.25">
      <c r="A4" s="90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f>Reitoria!H4+CEAD!I4+FAED!I4+CEART!I4+CEFID!I4+CCT!I4+CEPLAN!I4+CERES!I4+CESFI!I4+CEO!I4+CAV!I4</f>
        <v>20</v>
      </c>
      <c r="I4" s="45">
        <f>(Reitoria!H4-Reitoria!I4)+(CEAD!H4-CEAD!I4)+(FAED!H4-FAED!I4)+(CEART!H4-CEART!I4)+(CEFID!H4-CEFID!I4)+(CCT!H4-CCT!I4)+(CEPLAN!H4-CEPLAN!I4)+(CERES!H4-CERES!I4)+(CESFI!H4-CESFI!I4)+(CEO!H4-CEO!I4)+(CAV!H4-CAV!I4)</f>
        <v>0</v>
      </c>
      <c r="J4" s="48">
        <f>H4-I4</f>
        <v>20</v>
      </c>
      <c r="K4" s="111">
        <f>G4*H4</f>
        <v>4140</v>
      </c>
      <c r="L4" s="112">
        <f>G4*I4</f>
        <v>0</v>
      </c>
    </row>
    <row r="5" spans="1:12" ht="39.950000000000003" customHeight="1" x14ac:dyDescent="0.25">
      <c r="A5" s="91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>
        <f>Reitoria!H5+CEAD!I5+FAED!I5+CEART!I5+CEFID!I5+CCT!I5+CEPLAN!I5+CERES!I5+CESFI!I5+CEO!I5+CAV!I5</f>
        <v>4</v>
      </c>
      <c r="I5" s="45">
        <f>(Reitoria!H5-Reitoria!I5)+(CEAD!H5-CEAD!I5)+(FAED!H5-FAED!I5)+(CEART!H5-CEART!I5)+(CEFID!H5-CEFID!I5)+(CCT!H5-CCT!I5)+(CEPLAN!H5-CEPLAN!I5)+(CERES!H5-CERES!I5)+(CESFI!H5-CESFI!I5)+(CEO!H5-CEO!I5)+(CAV!H5-CAV!I5)</f>
        <v>0</v>
      </c>
      <c r="J5" s="48">
        <f t="shared" ref="J5:J23" si="0">H5-I5</f>
        <v>4</v>
      </c>
      <c r="K5" s="111">
        <f t="shared" ref="K5:K20" si="1">G5*H5</f>
        <v>1199.96</v>
      </c>
      <c r="L5" s="112">
        <f t="shared" ref="L5:L20" si="2">G5*I5</f>
        <v>0</v>
      </c>
    </row>
    <row r="6" spans="1:12" ht="39.950000000000003" customHeight="1" x14ac:dyDescent="0.25">
      <c r="A6" s="91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7">
        <f>Reitoria!H6+CEAD!I6+FAED!I6+CEART!I6+CEFID!I6+CCT!I6+CEPLAN!I6+CERES!I6+CESFI!I6+CEO!I6+CAV!I6</f>
        <v>22</v>
      </c>
      <c r="I6" s="45">
        <f>(Reitoria!H6-Reitoria!I6)+(CEAD!H6-CEAD!I6)+(FAED!H6-FAED!I6)+(CEART!H6-CEART!I6)+(CEFID!H6-CEFID!I6)+(CCT!H6-CCT!I6)+(CEPLAN!H6-CEPLAN!I6)+(CERES!H6-CERES!I6)+(CESFI!H6-CESFI!I6)+(CEO!H6-CEO!I6)+(CAV!H6-CAV!I6)</f>
        <v>0</v>
      </c>
      <c r="J6" s="48">
        <f t="shared" si="0"/>
        <v>22</v>
      </c>
      <c r="K6" s="111">
        <f t="shared" si="1"/>
        <v>7963.7800000000007</v>
      </c>
      <c r="L6" s="112">
        <f t="shared" si="2"/>
        <v>0</v>
      </c>
    </row>
    <row r="7" spans="1:12" ht="39.950000000000003" customHeight="1" x14ac:dyDescent="0.25">
      <c r="A7" s="91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7">
        <f>Reitoria!H7+CEAD!I7+FAED!I7+CEART!I7+CEFID!I7+CCT!I7+CEPLAN!I7+CERES!I7+CESFI!I7+CEO!I7+CAV!I7</f>
        <v>8</v>
      </c>
      <c r="I7" s="45">
        <f>(Reitoria!H7-Reitoria!I7)+(CEAD!H7-CEAD!I7)+(FAED!H7-FAED!I7)+(CEART!H7-CEART!I7)+(CEFID!H7-CEFID!I7)+(CCT!H7-CCT!I7)+(CEPLAN!H7-CEPLAN!I7)+(CERES!H7-CERES!I7)+(CESFI!H7-CESFI!I7)+(CEO!H7-CEO!I7)+(CAV!H7-CAV!I7)</f>
        <v>0</v>
      </c>
      <c r="J7" s="48">
        <f t="shared" si="0"/>
        <v>8</v>
      </c>
      <c r="K7" s="111">
        <f t="shared" si="1"/>
        <v>2904</v>
      </c>
      <c r="L7" s="112">
        <f t="shared" si="2"/>
        <v>0</v>
      </c>
    </row>
    <row r="8" spans="1:12" ht="39.950000000000003" customHeight="1" x14ac:dyDescent="0.25">
      <c r="A8" s="91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7">
        <f>Reitoria!H8+CEAD!I8+FAED!I8+CEART!I8+CEFID!I8+CCT!I8+CEPLAN!I8+CERES!I8+CESFI!I8+CEO!I8+CAV!I8</f>
        <v>36</v>
      </c>
      <c r="I8" s="45">
        <f>(Reitoria!H8-Reitoria!I8)+(CEAD!H8-CEAD!I8)+(FAED!H8-FAED!I8)+(CEART!H8-CEART!I8)+(CEFID!H8-CEFID!I8)+(CCT!H8-CCT!I8)+(CEPLAN!H8-CEPLAN!I8)+(CERES!H8-CERES!I8)+(CESFI!H8-CESFI!I8)+(CEO!H8-CEO!I8)+(CAV!H8-CAV!I8)</f>
        <v>6</v>
      </c>
      <c r="J8" s="48">
        <f t="shared" si="0"/>
        <v>30</v>
      </c>
      <c r="K8" s="111">
        <f t="shared" si="1"/>
        <v>8352</v>
      </c>
      <c r="L8" s="112">
        <f t="shared" si="2"/>
        <v>1392</v>
      </c>
    </row>
    <row r="9" spans="1:12" ht="39.950000000000003" customHeight="1" x14ac:dyDescent="0.25">
      <c r="A9" s="91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7">
        <f>Reitoria!H9+CEAD!I9+FAED!I9+CEART!I9+CEFID!I9+CCT!I9+CEPLAN!I9+CERES!I9+CESFI!I9+CEO!I9+CAV!I9</f>
        <v>8</v>
      </c>
      <c r="I9" s="45">
        <f>(Reitoria!H9-Reitoria!I9)+(CEAD!H9-CEAD!I9)+(FAED!H9-FAED!I9)+(CEART!H9-CEART!I9)+(CEFID!H9-CEFID!I9)+(CCT!H9-CCT!I9)+(CEPLAN!H9-CEPLAN!I9)+(CERES!H9-CERES!I9)+(CESFI!H9-CESFI!I9)+(CEO!H9-CEO!I9)+(CAV!H9-CAV!I9)</f>
        <v>0</v>
      </c>
      <c r="J9" s="48">
        <f t="shared" si="0"/>
        <v>8</v>
      </c>
      <c r="K9" s="111">
        <f t="shared" si="1"/>
        <v>3199.52</v>
      </c>
      <c r="L9" s="112">
        <f t="shared" si="2"/>
        <v>0</v>
      </c>
    </row>
    <row r="10" spans="1:12" ht="39.950000000000003" customHeight="1" x14ac:dyDescent="0.25">
      <c r="A10" s="91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7">
        <f>Reitoria!H10+CEAD!I10+FAED!I10+CEART!I10+CEFID!I10+CCT!I10+CEPLAN!I10+CERES!I10+CESFI!I10+CEO!I10+CAV!I10</f>
        <v>16</v>
      </c>
      <c r="I10" s="45">
        <f>(Reitoria!H10-Reitoria!I10)+(CEAD!H10-CEAD!I10)+(FAED!H10-FAED!I10)+(CEART!H10-CEART!I10)+(CEFID!H10-CEFID!I10)+(CCT!H10-CCT!I10)+(CEPLAN!H10-CEPLAN!I10)+(CERES!H10-CERES!I10)+(CESFI!H10-CESFI!I10)+(CEO!H10-CEO!I10)+(CAV!H10-CAV!I10)</f>
        <v>0</v>
      </c>
      <c r="J10" s="48">
        <f t="shared" si="0"/>
        <v>16</v>
      </c>
      <c r="K10" s="111">
        <f t="shared" si="1"/>
        <v>7263.84</v>
      </c>
      <c r="L10" s="112">
        <f t="shared" si="2"/>
        <v>0</v>
      </c>
    </row>
    <row r="11" spans="1:12" ht="39.950000000000003" customHeight="1" x14ac:dyDescent="0.25">
      <c r="A11" s="91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7">
        <f>Reitoria!H11+CEAD!I11+FAED!I11+CEART!I11+CEFID!I11+CCT!I11+CEPLAN!I11+CERES!I11+CESFI!I11+CEO!I11+CAV!I11</f>
        <v>28</v>
      </c>
      <c r="I11" s="45">
        <f>(Reitoria!H11-Reitoria!I11)+(CEAD!H11-CEAD!I11)+(FAED!H11-FAED!I11)+(CEART!H11-CEART!I11)+(CEFID!H11-CEFID!I11)+(CCT!H11-CCT!I11)+(CEPLAN!H11-CEPLAN!I11)+(CERES!H11-CERES!I11)+(CESFI!H11-CESFI!I11)+(CEO!H11-CEO!I11)+(CAV!H11-CAV!I11)</f>
        <v>0</v>
      </c>
      <c r="J11" s="48">
        <f t="shared" si="0"/>
        <v>28</v>
      </c>
      <c r="K11" s="111">
        <f t="shared" si="1"/>
        <v>11816</v>
      </c>
      <c r="L11" s="112">
        <f t="shared" si="2"/>
        <v>0</v>
      </c>
    </row>
    <row r="12" spans="1:12" ht="39.950000000000003" customHeight="1" x14ac:dyDescent="0.25">
      <c r="A12" s="91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7">
        <f>Reitoria!H12+CEAD!I12+FAED!I12+CEART!I12+CEFID!I12+CCT!I12+CEPLAN!I12+CERES!I12+CESFI!I12+CEO!I12+CAV!I12</f>
        <v>24</v>
      </c>
      <c r="I12" s="45">
        <f>(Reitoria!H12-Reitoria!I12)+(CEAD!H12-CEAD!I12)+(FAED!H12-FAED!I12)+(CEART!H12-CEART!I12)+(CEFID!H12-CEFID!I12)+(CCT!H12-CCT!I12)+(CEPLAN!H12-CEPLAN!I12)+(CERES!H12-CERES!I12)+(CESFI!H12-CESFI!I12)+(CEO!H12-CEO!I12)+(CAV!H12-CAV!I12)</f>
        <v>0</v>
      </c>
      <c r="J12" s="48">
        <f t="shared" si="0"/>
        <v>24</v>
      </c>
      <c r="K12" s="111">
        <f t="shared" si="1"/>
        <v>10344</v>
      </c>
      <c r="L12" s="112">
        <f t="shared" si="2"/>
        <v>0</v>
      </c>
    </row>
    <row r="13" spans="1:12" ht="39.950000000000003" customHeight="1" x14ac:dyDescent="0.25">
      <c r="A13" s="91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7">
        <f>Reitoria!H13+CEAD!I13+FAED!I13+CEART!I13+CEFID!I13+CCT!I13+CEPLAN!I13+CERES!I13+CESFI!I13+CEO!I13+CAV!I13</f>
        <v>8</v>
      </c>
      <c r="I13" s="45">
        <f>(Reitoria!H13-Reitoria!I13)+(CEAD!H13-CEAD!I13)+(FAED!H13-FAED!I13)+(CEART!H13-CEART!I13)+(CEFID!H13-CEFID!I13)+(CCT!H13-CCT!I13)+(CEPLAN!H13-CEPLAN!I13)+(CERES!H13-CERES!I13)+(CESFI!H13-CESFI!I13)+(CEO!H13-CEO!I13)+(CAV!H13-CAV!I13)</f>
        <v>0</v>
      </c>
      <c r="J13" s="48">
        <f t="shared" si="0"/>
        <v>8</v>
      </c>
      <c r="K13" s="111">
        <f t="shared" si="1"/>
        <v>3440</v>
      </c>
      <c r="L13" s="112">
        <f t="shared" si="2"/>
        <v>0</v>
      </c>
    </row>
    <row r="14" spans="1:12" ht="39.950000000000003" customHeight="1" x14ac:dyDescent="0.25">
      <c r="A14" s="91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7">
        <f>Reitoria!H14+CEAD!I14+FAED!I14+CEART!I14+CEFID!I14+CCT!I14+CEPLAN!I14+CERES!I14+CESFI!I14+CEO!I14+CAV!I14</f>
        <v>0</v>
      </c>
      <c r="I14" s="45">
        <f>(Reitoria!H14-Reitoria!I14)+(CEAD!H14-CEAD!I14)+(FAED!H14-FAED!I14)+(CEART!H14-CEART!I14)+(CEFID!H14-CEFID!I14)+(CCT!H14-CCT!I14)+(CEPLAN!H14-CEPLAN!I14)+(CERES!H14-CERES!I14)+(CESFI!H14-CESFI!I14)+(CEO!H14-CEO!I14)+(CAV!H14-CAV!I14)</f>
        <v>4</v>
      </c>
      <c r="J14" s="48">
        <f t="shared" si="0"/>
        <v>-4</v>
      </c>
      <c r="K14" s="111">
        <f t="shared" si="1"/>
        <v>0</v>
      </c>
      <c r="L14" s="112">
        <f t="shared" si="2"/>
        <v>2559.6</v>
      </c>
    </row>
    <row r="15" spans="1:12" ht="39.950000000000003" customHeight="1" x14ac:dyDescent="0.25">
      <c r="A15" s="91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7">
        <f>Reitoria!H15+CEAD!I15+FAED!I15+CEART!I15+CEFID!I15+CCT!I15+CEPLAN!I15+CERES!I15+CESFI!I15+CEO!I15+CAV!I15</f>
        <v>79</v>
      </c>
      <c r="I15" s="45">
        <f>(Reitoria!H15-Reitoria!I15)+(CEAD!H15-CEAD!I15)+(FAED!H15-FAED!I15)+(CEART!H15-CEART!I15)+(CEFID!H15-CEFID!I15)+(CCT!H15-CCT!I15)+(CEPLAN!H15-CEPLAN!I15)+(CERES!H15-CERES!I15)+(CESFI!H15-CESFI!I15)+(CEO!H15-CEO!I15)+(CAV!H15-CAV!I15)</f>
        <v>14</v>
      </c>
      <c r="J15" s="48">
        <f t="shared" si="0"/>
        <v>65</v>
      </c>
      <c r="K15" s="111">
        <f t="shared" si="1"/>
        <v>23384</v>
      </c>
      <c r="L15" s="112">
        <f t="shared" si="2"/>
        <v>4144</v>
      </c>
    </row>
    <row r="16" spans="1:12" ht="39.950000000000003" customHeight="1" x14ac:dyDescent="0.25">
      <c r="A16" s="91" t="s">
        <v>45</v>
      </c>
      <c r="B16" s="55">
        <v>13</v>
      </c>
      <c r="C16" s="54" t="s">
        <v>76</v>
      </c>
      <c r="D16" s="65" t="s">
        <v>77</v>
      </c>
      <c r="E16" s="53" t="s">
        <v>37</v>
      </c>
      <c r="F16" s="53" t="s">
        <v>38</v>
      </c>
      <c r="G16" s="61">
        <v>359</v>
      </c>
      <c r="H16" s="37">
        <f>Reitoria!H16+CEAD!I16+FAED!I16+CEART!I16+CEFID!I16+CCT!I16+CEPLAN!I16+CERES!I16+CESFI!I16+CEO!I16+CAV!I16</f>
        <v>30</v>
      </c>
      <c r="I16" s="45">
        <f>(Reitoria!H16-Reitoria!I16)+(CEAD!H16-CEAD!I16)+(FAED!H16-FAED!I16)+(CEART!H16-CEART!I16)+(CEFID!H16-CEFID!I16)+(CCT!H16-CCT!I16)+(CEPLAN!H16-CEPLAN!I16)+(CERES!H16-CERES!I16)+(CESFI!H16-CESFI!I16)+(CEO!H16-CEO!I16)+(CAV!H16-CAV!I16)</f>
        <v>8</v>
      </c>
      <c r="J16" s="48">
        <f t="shared" si="0"/>
        <v>22</v>
      </c>
      <c r="K16" s="111">
        <f t="shared" si="1"/>
        <v>10770</v>
      </c>
      <c r="L16" s="112">
        <f t="shared" si="2"/>
        <v>2872</v>
      </c>
    </row>
    <row r="17" spans="1:12" ht="39.950000000000003" customHeight="1" x14ac:dyDescent="0.25">
      <c r="A17" s="91" t="s">
        <v>46</v>
      </c>
      <c r="B17" s="95">
        <v>14</v>
      </c>
      <c r="C17" s="96" t="s">
        <v>78</v>
      </c>
      <c r="D17" s="97" t="s">
        <v>79</v>
      </c>
      <c r="E17" s="95" t="s">
        <v>37</v>
      </c>
      <c r="F17" s="95" t="s">
        <v>38</v>
      </c>
      <c r="G17" s="98">
        <v>599.99</v>
      </c>
      <c r="H17" s="99">
        <f>Reitoria!H17+CEAD!I17+FAED!I17+CEART!I17+CEFID!I17+CCT!I17+CEPLAN!I17+CERES!I17+CESFI!I17+CEO!I17+CAV!I17</f>
        <v>12</v>
      </c>
      <c r="I17" s="100">
        <f>(Reitoria!H17-Reitoria!I17)+(CEAD!H17-CEAD!I17)+(FAED!H17-FAED!I17)+(CEART!H17-CEART!I17)+(CEFID!H17-CEFID!I17)+(CCT!H17-CCT!I17)+(CEPLAN!H17-CEPLAN!I17)+(CERES!H17-CERES!I17)+(CESFI!H17-CESFI!I17)+(CEO!H17-CEO!I17)+(CAV!H17-CAV!I17)</f>
        <v>0</v>
      </c>
      <c r="J17" s="101">
        <f t="shared" si="0"/>
        <v>12</v>
      </c>
      <c r="K17" s="111">
        <f t="shared" si="1"/>
        <v>7199.88</v>
      </c>
      <c r="L17" s="112">
        <f t="shared" si="2"/>
        <v>0</v>
      </c>
    </row>
    <row r="18" spans="1:12" ht="39.950000000000003" customHeight="1" x14ac:dyDescent="0.25">
      <c r="A18" s="113"/>
      <c r="B18" s="84">
        <v>15</v>
      </c>
      <c r="C18" s="93" t="s">
        <v>88</v>
      </c>
      <c r="D18" s="83"/>
      <c r="E18" s="84"/>
      <c r="F18" s="84"/>
      <c r="G18" s="85"/>
      <c r="H18" s="94"/>
      <c r="I18" s="88"/>
      <c r="J18" s="89"/>
      <c r="K18" s="111">
        <f t="shared" si="1"/>
        <v>0</v>
      </c>
      <c r="L18" s="112">
        <f t="shared" si="2"/>
        <v>0</v>
      </c>
    </row>
    <row r="19" spans="1:12" ht="39.950000000000003" customHeight="1" x14ac:dyDescent="0.25">
      <c r="A19" s="113"/>
      <c r="B19" s="84">
        <v>16</v>
      </c>
      <c r="C19" s="93" t="s">
        <v>89</v>
      </c>
      <c r="D19" s="83"/>
      <c r="E19" s="84"/>
      <c r="F19" s="84"/>
      <c r="G19" s="85"/>
      <c r="H19" s="94"/>
      <c r="I19" s="88"/>
      <c r="J19" s="89"/>
      <c r="K19" s="111">
        <f t="shared" si="1"/>
        <v>0</v>
      </c>
      <c r="L19" s="112">
        <f t="shared" si="2"/>
        <v>0</v>
      </c>
    </row>
    <row r="20" spans="1:12" ht="39.950000000000003" customHeight="1" x14ac:dyDescent="0.25">
      <c r="A20" s="91" t="s">
        <v>46</v>
      </c>
      <c r="B20" s="102">
        <v>17</v>
      </c>
      <c r="C20" s="103" t="s">
        <v>80</v>
      </c>
      <c r="D20" s="104" t="s">
        <v>81</v>
      </c>
      <c r="E20" s="105" t="s">
        <v>37</v>
      </c>
      <c r="F20" s="106" t="s">
        <v>38</v>
      </c>
      <c r="G20" s="107">
        <v>656.99</v>
      </c>
      <c r="H20" s="108">
        <f>Reitoria!H20+CEAD!I20+FAED!I20+CEART!I20+CEFID!I20+CCT!I20+CEPLAN!I20+CERES!I20+CESFI!I20+CEO!I20+CAV!I20</f>
        <v>44</v>
      </c>
      <c r="I20" s="109">
        <f>(Reitoria!H20-Reitoria!I20)+(CEAD!H20-CEAD!I20)+(FAED!H20-FAED!I20)+(CEART!H20-CEART!I20)+(CEFID!H20-CEFID!I20)+(CCT!H20-CCT!I20)+(CEPLAN!H20-CEPLAN!I20)+(CERES!H20-CERES!I20)+(CESFI!H20-CESFI!I20)+(CEO!H20-CEO!I20)+(CAV!H20-CAV!I20)</f>
        <v>0</v>
      </c>
      <c r="J20" s="110">
        <f t="shared" si="0"/>
        <v>44</v>
      </c>
      <c r="K20" s="111">
        <f t="shared" si="1"/>
        <v>28907.56</v>
      </c>
      <c r="L20" s="112">
        <f t="shared" si="2"/>
        <v>0</v>
      </c>
    </row>
    <row r="21" spans="1:12" ht="39.950000000000003" customHeight="1" x14ac:dyDescent="0.25">
      <c r="A21" s="91" t="s">
        <v>46</v>
      </c>
      <c r="B21" s="68">
        <v>18</v>
      </c>
      <c r="C21" s="69" t="s">
        <v>82</v>
      </c>
      <c r="D21" s="65" t="s">
        <v>83</v>
      </c>
      <c r="E21" s="70" t="s">
        <v>37</v>
      </c>
      <c r="F21" s="53" t="s">
        <v>38</v>
      </c>
      <c r="G21" s="71">
        <v>1809.99</v>
      </c>
      <c r="H21" s="37">
        <f>Reitoria!H21+CEAD!I21+FAED!I21+CEART!I21+CEFID!I21+CCT!I21+CEPLAN!I21+CERES!I21+CESFI!I21+CEO!I21+CAV!I21</f>
        <v>8</v>
      </c>
      <c r="I21" s="45">
        <f>(Reitoria!H21-Reitoria!I21)+(CEAD!H21-CEAD!I21)+(FAED!H21-FAED!I21)+(CEART!H21-CEART!I21)+(CEFID!H21-CEFID!I21)+(CCT!H21-CCT!I21)+(CEPLAN!H21-CEPLAN!I21)+(CERES!H21-CERES!I21)+(CESFI!H21-CESFI!I21)+(CEO!H21-CEO!I21)+(CAV!H21-CAV!I21)</f>
        <v>0</v>
      </c>
      <c r="J21" s="48">
        <f t="shared" si="0"/>
        <v>8</v>
      </c>
      <c r="K21" s="111">
        <f t="shared" ref="K21:K23" si="3">G21*H21</f>
        <v>14479.92</v>
      </c>
      <c r="L21" s="112">
        <f t="shared" ref="L21:L23" si="4">G21*I21</f>
        <v>0</v>
      </c>
    </row>
    <row r="22" spans="1:12" ht="39.950000000000003" customHeight="1" x14ac:dyDescent="0.25">
      <c r="A22" s="91" t="s">
        <v>46</v>
      </c>
      <c r="B22" s="55">
        <v>19</v>
      </c>
      <c r="C22" s="72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7">
        <f>Reitoria!H22+CEAD!I22+FAED!I22+CEART!I22+CEFID!I22+CCT!I22+CEPLAN!I22+CERES!I22+CESFI!I22+CEO!I22+CAV!I22</f>
        <v>38</v>
      </c>
      <c r="I22" s="45">
        <f>(Reitoria!H22-Reitoria!I22)+(CEAD!H22-CEAD!I22)+(FAED!H22-FAED!I22)+(CEART!H22-CEART!I22)+(CEFID!H22-CEFID!I22)+(CCT!H22-CCT!I22)+(CEPLAN!H22-CEPLAN!I22)+(CERES!H22-CERES!I22)+(CESFI!H22-CESFI!I22)+(CEO!H22-CEO!I22)+(CAV!H22-CAV!I22)</f>
        <v>14</v>
      </c>
      <c r="J22" s="48">
        <f t="shared" si="0"/>
        <v>24</v>
      </c>
      <c r="K22" s="111">
        <f t="shared" si="3"/>
        <v>23179.62</v>
      </c>
      <c r="L22" s="112">
        <f t="shared" si="4"/>
        <v>8539.86</v>
      </c>
    </row>
    <row r="23" spans="1:12" ht="39.950000000000003" customHeight="1" x14ac:dyDescent="0.25">
      <c r="A23" s="92" t="s">
        <v>46</v>
      </c>
      <c r="B23" s="68">
        <v>20</v>
      </c>
      <c r="C23" s="73" t="s">
        <v>86</v>
      </c>
      <c r="D23" s="65" t="s">
        <v>87</v>
      </c>
      <c r="E23" s="68" t="s">
        <v>37</v>
      </c>
      <c r="F23" s="53" t="s">
        <v>38</v>
      </c>
      <c r="G23" s="71">
        <v>874.99</v>
      </c>
      <c r="H23" s="37">
        <f>Reitoria!H23+CEAD!I23+FAED!I23+CEART!I23+CEFID!I23+CCT!I23+CEPLAN!I23+CERES!I23+CESFI!I23+CEO!I23+CAV!I23</f>
        <v>18</v>
      </c>
      <c r="I23" s="45">
        <f>(Reitoria!H23-Reitoria!I23)+(CEAD!H23-CEAD!I23)+(FAED!H23-FAED!I23)+(CEART!H23-CEART!I23)+(CEFID!H23-CEFID!I23)+(CCT!H23-CCT!I23)+(CEPLAN!H23-CEPLAN!I23)+(CERES!H23-CERES!I23)+(CESFI!H23-CESFI!I23)+(CEO!H23-CEO!I23)+(CAV!H23-CAV!I23)</f>
        <v>2</v>
      </c>
      <c r="J23" s="48">
        <f t="shared" si="0"/>
        <v>16</v>
      </c>
      <c r="K23" s="111">
        <f t="shared" si="3"/>
        <v>15749.82</v>
      </c>
      <c r="L23" s="112">
        <f t="shared" si="4"/>
        <v>1749.98</v>
      </c>
    </row>
    <row r="24" spans="1:12" ht="26.25" customHeight="1" x14ac:dyDescent="0.25">
      <c r="J24" s="35"/>
      <c r="K24" s="111">
        <f>SUM(K4:K23)</f>
        <v>184293.90000000002</v>
      </c>
      <c r="L24" s="112">
        <f>SUM(L4:L23)</f>
        <v>21257.439999999999</v>
      </c>
    </row>
    <row r="25" spans="1:12" x14ac:dyDescent="0.25">
      <c r="C25" s="23" t="s">
        <v>34</v>
      </c>
    </row>
    <row r="26" spans="1:12" ht="15.75" x14ac:dyDescent="0.25">
      <c r="H26" s="132" t="s">
        <v>90</v>
      </c>
      <c r="I26" s="133"/>
      <c r="J26" s="133"/>
      <c r="K26" s="133"/>
      <c r="L26" s="134"/>
    </row>
    <row r="27" spans="1:12" ht="15.75" x14ac:dyDescent="0.25">
      <c r="H27" s="135" t="s">
        <v>40</v>
      </c>
      <c r="I27" s="136"/>
      <c r="J27" s="136"/>
      <c r="K27" s="136"/>
      <c r="L27" s="137"/>
    </row>
    <row r="28" spans="1:12" ht="15.75" x14ac:dyDescent="0.25">
      <c r="H28" s="125" t="s">
        <v>91</v>
      </c>
      <c r="I28" s="126"/>
      <c r="J28" s="126"/>
      <c r="K28" s="126"/>
      <c r="L28" s="127"/>
    </row>
    <row r="29" spans="1:12" ht="15.75" x14ac:dyDescent="0.25">
      <c r="H29" s="29" t="s">
        <v>30</v>
      </c>
      <c r="I29" s="30"/>
      <c r="J29" s="30"/>
      <c r="K29" s="30"/>
      <c r="L29" s="25">
        <f>K24</f>
        <v>184293.90000000002</v>
      </c>
    </row>
    <row r="30" spans="1:12" ht="15.75" x14ac:dyDescent="0.25">
      <c r="H30" s="31" t="s">
        <v>31</v>
      </c>
      <c r="I30" s="32"/>
      <c r="J30" s="32"/>
      <c r="K30" s="32"/>
      <c r="L30" s="26">
        <f>L24</f>
        <v>21257.439999999999</v>
      </c>
    </row>
    <row r="31" spans="1:12" ht="15.75" x14ac:dyDescent="0.25">
      <c r="H31" s="31" t="s">
        <v>32</v>
      </c>
      <c r="I31" s="32"/>
      <c r="J31" s="32"/>
      <c r="K31" s="32"/>
      <c r="L31" s="28"/>
    </row>
    <row r="32" spans="1:12" ht="15.75" x14ac:dyDescent="0.25">
      <c r="H32" s="33" t="s">
        <v>33</v>
      </c>
      <c r="I32" s="34"/>
      <c r="J32" s="34"/>
      <c r="K32" s="34"/>
      <c r="L32" s="27">
        <f>L30/L29</f>
        <v>0.11534532613396317</v>
      </c>
    </row>
    <row r="33" spans="8:12" ht="15.75" x14ac:dyDescent="0.25">
      <c r="H33" s="128" t="s">
        <v>100</v>
      </c>
      <c r="I33" s="129"/>
      <c r="J33" s="129"/>
      <c r="K33" s="129"/>
      <c r="L33" s="130"/>
    </row>
  </sheetData>
  <mergeCells count="8">
    <mergeCell ref="H28:L28"/>
    <mergeCell ref="H33:L33"/>
    <mergeCell ref="H1:L1"/>
    <mergeCell ref="A2:L2"/>
    <mergeCell ref="H26:L26"/>
    <mergeCell ref="H27:L27"/>
    <mergeCell ref="A1:B1"/>
    <mergeCell ref="C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J11" sqref="J11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ht="20.25" x14ac:dyDescent="0.2">
      <c r="B2" s="5"/>
    </row>
    <row r="3" spans="1:8" ht="47.25" customHeight="1" x14ac:dyDescent="0.2">
      <c r="A3" s="140" t="s">
        <v>10</v>
      </c>
      <c r="B3" s="140"/>
      <c r="C3" s="140"/>
      <c r="D3" s="140"/>
      <c r="E3" s="140"/>
      <c r="F3" s="140"/>
      <c r="G3" s="140"/>
      <c r="H3" s="140"/>
    </row>
    <row r="4" spans="1:8" ht="35.25" customHeight="1" x14ac:dyDescent="0.2">
      <c r="B4" s="6"/>
    </row>
    <row r="5" spans="1:8" ht="15" customHeight="1" x14ac:dyDescent="0.2">
      <c r="A5" s="141" t="s">
        <v>11</v>
      </c>
      <c r="B5" s="141"/>
      <c r="C5" s="141"/>
      <c r="D5" s="141"/>
      <c r="E5" s="141"/>
      <c r="F5" s="141"/>
      <c r="G5" s="141"/>
      <c r="H5" s="141"/>
    </row>
    <row r="6" spans="1:8" ht="15" customHeight="1" x14ac:dyDescent="0.2">
      <c r="A6" s="141" t="s">
        <v>12</v>
      </c>
      <c r="B6" s="141"/>
      <c r="C6" s="141"/>
      <c r="D6" s="141"/>
      <c r="E6" s="141"/>
      <c r="F6" s="141"/>
      <c r="G6" s="141"/>
      <c r="H6" s="141"/>
    </row>
    <row r="7" spans="1:8" ht="15" customHeight="1" x14ac:dyDescent="0.2">
      <c r="A7" s="141" t="s">
        <v>13</v>
      </c>
      <c r="B7" s="141"/>
      <c r="C7" s="141"/>
      <c r="D7" s="141"/>
      <c r="E7" s="141"/>
      <c r="F7" s="141"/>
      <c r="G7" s="141"/>
      <c r="H7" s="141"/>
    </row>
    <row r="8" spans="1:8" ht="15" customHeight="1" x14ac:dyDescent="0.2">
      <c r="A8" s="141" t="s">
        <v>14</v>
      </c>
      <c r="B8" s="141"/>
      <c r="C8" s="141"/>
      <c r="D8" s="141"/>
      <c r="E8" s="141"/>
      <c r="F8" s="141"/>
      <c r="G8" s="141"/>
      <c r="H8" s="141"/>
    </row>
    <row r="9" spans="1:8" ht="30" customHeight="1" x14ac:dyDescent="0.2">
      <c r="B9" s="7"/>
    </row>
    <row r="10" spans="1:8" ht="105" customHeight="1" x14ac:dyDescent="0.2">
      <c r="A10" s="142" t="s">
        <v>15</v>
      </c>
      <c r="B10" s="142"/>
      <c r="C10" s="142"/>
      <c r="D10" s="142"/>
      <c r="E10" s="142"/>
      <c r="F10" s="142"/>
      <c r="G10" s="142"/>
      <c r="H10" s="142"/>
    </row>
    <row r="11" spans="1:8" ht="15.75" thickBot="1" x14ac:dyDescent="0.25">
      <c r="B11" s="8"/>
    </row>
    <row r="12" spans="1:8" ht="48.75" thickBot="1" x14ac:dyDescent="0.25">
      <c r="A12" s="9" t="s">
        <v>8</v>
      </c>
      <c r="B12" s="9" t="s">
        <v>6</v>
      </c>
      <c r="C12" s="10" t="s">
        <v>16</v>
      </c>
      <c r="D12" s="10" t="s">
        <v>7</v>
      </c>
      <c r="E12" s="10" t="s">
        <v>17</v>
      </c>
      <c r="F12" s="10" t="s">
        <v>18</v>
      </c>
      <c r="G12" s="10" t="s">
        <v>19</v>
      </c>
      <c r="H12" s="10" t="s">
        <v>20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43" t="s">
        <v>21</v>
      </c>
      <c r="B19" s="143"/>
      <c r="C19" s="143"/>
      <c r="D19" s="143"/>
      <c r="E19" s="143"/>
      <c r="F19" s="143"/>
      <c r="G19" s="143"/>
      <c r="H19" s="143"/>
    </row>
    <row r="20" spans="1:8" ht="14.25" x14ac:dyDescent="0.2">
      <c r="A20" s="144" t="s">
        <v>22</v>
      </c>
      <c r="B20" s="144"/>
      <c r="C20" s="144"/>
      <c r="D20" s="144"/>
      <c r="E20" s="144"/>
      <c r="F20" s="144"/>
      <c r="G20" s="144"/>
      <c r="H20" s="144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45" t="s">
        <v>23</v>
      </c>
      <c r="B24" s="145"/>
      <c r="C24" s="145"/>
      <c r="D24" s="145"/>
      <c r="E24" s="145"/>
      <c r="F24" s="145"/>
      <c r="G24" s="145"/>
      <c r="H24" s="145"/>
    </row>
    <row r="25" spans="1:8" ht="15" customHeight="1" x14ac:dyDescent="0.2">
      <c r="A25" s="145" t="s">
        <v>24</v>
      </c>
      <c r="B25" s="145"/>
      <c r="C25" s="145"/>
      <c r="D25" s="145"/>
      <c r="E25" s="145"/>
      <c r="F25" s="145"/>
      <c r="G25" s="145"/>
      <c r="H25" s="145"/>
    </row>
    <row r="26" spans="1:8" ht="15" customHeight="1" x14ac:dyDescent="0.2">
      <c r="A26" s="138" t="s">
        <v>25</v>
      </c>
      <c r="B26" s="138"/>
      <c r="C26" s="138"/>
      <c r="D26" s="138"/>
      <c r="E26" s="138"/>
      <c r="F26" s="138"/>
      <c r="G26" s="138"/>
      <c r="H26" s="13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I6" sqref="I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2</v>
      </c>
      <c r="I11" s="45">
        <f t="shared" si="0"/>
        <v>2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3</v>
      </c>
      <c r="I15" s="45">
        <f t="shared" si="0"/>
        <v>3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2</v>
      </c>
      <c r="I22" s="45">
        <f t="shared" si="0"/>
        <v>2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K4">
    <cfRule type="cellIs" dxfId="254" priority="10" stopIfTrue="1" operator="greaterThan">
      <formula>0</formula>
    </cfRule>
    <cfRule type="cellIs" dxfId="253" priority="11" stopIfTrue="1" operator="greaterThan">
      <formula>0</formula>
    </cfRule>
    <cfRule type="cellIs" dxfId="252" priority="12" stopIfTrue="1" operator="greaterThan">
      <formula>0</formula>
    </cfRule>
  </conditionalFormatting>
  <conditionalFormatting sqref="K5:K23">
    <cfRule type="cellIs" dxfId="251" priority="7" stopIfTrue="1" operator="greaterThan">
      <formula>0</formula>
    </cfRule>
    <cfRule type="cellIs" dxfId="250" priority="8" stopIfTrue="1" operator="greaterThan">
      <formula>0</formula>
    </cfRule>
    <cfRule type="cellIs" dxfId="249" priority="9" stopIfTrue="1" operator="greaterThan">
      <formula>0</formula>
    </cfRule>
  </conditionalFormatting>
  <conditionalFormatting sqref="L4:M4">
    <cfRule type="cellIs" dxfId="248" priority="4" stopIfTrue="1" operator="greaterThan">
      <formula>0</formula>
    </cfRule>
    <cfRule type="cellIs" dxfId="247" priority="5" stopIfTrue="1" operator="greaterThan">
      <formula>0</formula>
    </cfRule>
    <cfRule type="cellIs" dxfId="246" priority="6" stopIfTrue="1" operator="greaterThan">
      <formula>0</formula>
    </cfRule>
  </conditionalFormatting>
  <conditionalFormatting sqref="L5:M23">
    <cfRule type="cellIs" dxfId="245" priority="1" stopIfTrue="1" operator="greaterThan">
      <formula>0</formula>
    </cfRule>
    <cfRule type="cellIs" dxfId="244" priority="2" stopIfTrue="1" operator="greaterThan">
      <formula>0</formula>
    </cfRule>
    <cfRule type="cellIs" dxfId="243" priority="3" stopIfTrue="1" operator="greaterThan">
      <formula>0</formula>
    </cfRule>
  </conditionalFormatting>
  <conditionalFormatting sqref="N4">
    <cfRule type="cellIs" dxfId="242" priority="16" stopIfTrue="1" operator="greaterThan">
      <formula>0</formula>
    </cfRule>
    <cfRule type="cellIs" dxfId="241" priority="17" stopIfTrue="1" operator="greaterThan">
      <formula>0</formula>
    </cfRule>
    <cfRule type="cellIs" dxfId="240" priority="18" stopIfTrue="1" operator="greaterThan">
      <formula>0</formula>
    </cfRule>
  </conditionalFormatting>
  <conditionalFormatting sqref="N5:N23">
    <cfRule type="cellIs" dxfId="239" priority="13" stopIfTrue="1" operator="greaterThan">
      <formula>0</formula>
    </cfRule>
    <cfRule type="cellIs" dxfId="238" priority="14" stopIfTrue="1" operator="greaterThan">
      <formula>0</formula>
    </cfRule>
    <cfRule type="cellIs" dxfId="237" priority="15" stopIfTrue="1" operator="greaterThan">
      <formula>0</formula>
    </cfRule>
  </conditionalFormatting>
  <conditionalFormatting sqref="O4:V4">
    <cfRule type="cellIs" dxfId="236" priority="22" stopIfTrue="1" operator="greaterThan">
      <formula>0</formula>
    </cfRule>
    <cfRule type="cellIs" dxfId="235" priority="23" stopIfTrue="1" operator="greaterThan">
      <formula>0</formula>
    </cfRule>
    <cfRule type="cellIs" dxfId="234" priority="24" stopIfTrue="1" operator="greaterThan">
      <formula>0</formula>
    </cfRule>
  </conditionalFormatting>
  <conditionalFormatting sqref="O5:V23">
    <cfRule type="cellIs" dxfId="233" priority="19" stopIfTrue="1" operator="greaterThan">
      <formula>0</formula>
    </cfRule>
    <cfRule type="cellIs" dxfId="232" priority="20" stopIfTrue="1" operator="greaterThan">
      <formula>0</formula>
    </cfRule>
    <cfRule type="cellIs" dxfId="231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K5" sqref="K5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118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24" t="s">
        <v>95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15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v>4</v>
      </c>
      <c r="I4" s="45">
        <f>H4-(SUM(K4:V4))</f>
        <v>4</v>
      </c>
      <c r="J4" s="46" t="str">
        <f>IF(I4&lt;0,"ATENÇÃO","OK")</f>
        <v>OK</v>
      </c>
      <c r="K4" s="11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11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11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11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4</v>
      </c>
      <c r="I8" s="45">
        <f t="shared" si="0"/>
        <v>4</v>
      </c>
      <c r="J8" s="46" t="str">
        <f t="shared" si="1"/>
        <v>OK</v>
      </c>
      <c r="K8" s="11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11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11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11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11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>
        <v>4</v>
      </c>
      <c r="I13" s="45">
        <f t="shared" si="0"/>
        <v>4</v>
      </c>
      <c r="J13" s="46" t="str">
        <f t="shared" si="1"/>
        <v>OK</v>
      </c>
      <c r="K13" s="1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11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4</v>
      </c>
      <c r="I15" s="45">
        <f t="shared" si="0"/>
        <v>4</v>
      </c>
      <c r="J15" s="46" t="str">
        <f t="shared" si="1"/>
        <v>OK</v>
      </c>
      <c r="K15" s="11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11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11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11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11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4</v>
      </c>
      <c r="I20" s="45">
        <f t="shared" si="0"/>
        <v>4</v>
      </c>
      <c r="J20" s="46" t="str">
        <f t="shared" si="1"/>
        <v>OK</v>
      </c>
      <c r="K20" s="11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11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2</v>
      </c>
      <c r="J22" s="46" t="str">
        <f t="shared" si="1"/>
        <v>OK</v>
      </c>
      <c r="K22" s="116">
        <v>2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11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117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Q1:Q2"/>
    <mergeCell ref="R1:R2"/>
    <mergeCell ref="S1:S2"/>
    <mergeCell ref="T1:T2"/>
    <mergeCell ref="A1:B1"/>
    <mergeCell ref="F1:J1"/>
    <mergeCell ref="K1:K2"/>
    <mergeCell ref="A2:J2"/>
    <mergeCell ref="U1:U2"/>
    <mergeCell ref="O1:O2"/>
    <mergeCell ref="P1:P2"/>
    <mergeCell ref="L1:L2"/>
    <mergeCell ref="M1:M2"/>
    <mergeCell ref="N1:N2"/>
  </mergeCells>
  <conditionalFormatting sqref="N4">
    <cfRule type="cellIs" dxfId="230" priority="22" stopIfTrue="1" operator="greaterThan">
      <formula>0</formula>
    </cfRule>
    <cfRule type="cellIs" dxfId="229" priority="23" stopIfTrue="1" operator="greaterThan">
      <formula>0</formula>
    </cfRule>
    <cfRule type="cellIs" dxfId="228" priority="24" stopIfTrue="1" operator="greaterThan">
      <formula>0</formula>
    </cfRule>
  </conditionalFormatting>
  <conditionalFormatting sqref="N5:N23">
    <cfRule type="cellIs" dxfId="227" priority="19" stopIfTrue="1" operator="greaterThan">
      <formula>0</formula>
    </cfRule>
    <cfRule type="cellIs" dxfId="226" priority="20" stopIfTrue="1" operator="greaterThan">
      <formula>0</formula>
    </cfRule>
    <cfRule type="cellIs" dxfId="225" priority="21" stopIfTrue="1" operator="greaterThan">
      <formula>0</formula>
    </cfRule>
  </conditionalFormatting>
  <conditionalFormatting sqref="L4:M4">
    <cfRule type="cellIs" dxfId="224" priority="10" stopIfTrue="1" operator="greaterThan">
      <formula>0</formula>
    </cfRule>
    <cfRule type="cellIs" dxfId="223" priority="11" stopIfTrue="1" operator="greaterThan">
      <formula>0</formula>
    </cfRule>
    <cfRule type="cellIs" dxfId="222" priority="12" stopIfTrue="1" operator="greaterThan">
      <formula>0</formula>
    </cfRule>
  </conditionalFormatting>
  <conditionalFormatting sqref="L5:M23">
    <cfRule type="cellIs" dxfId="221" priority="7" stopIfTrue="1" operator="greaterThan">
      <formula>0</formula>
    </cfRule>
    <cfRule type="cellIs" dxfId="220" priority="8" stopIfTrue="1" operator="greaterThan">
      <formula>0</formula>
    </cfRule>
    <cfRule type="cellIs" dxfId="219" priority="9" stopIfTrue="1" operator="greaterThan">
      <formula>0</formula>
    </cfRule>
  </conditionalFormatting>
  <conditionalFormatting sqref="O4:V4">
    <cfRule type="cellIs" dxfId="218" priority="28" stopIfTrue="1" operator="greaterThan">
      <formula>0</formula>
    </cfRule>
    <cfRule type="cellIs" dxfId="217" priority="29" stopIfTrue="1" operator="greaterThan">
      <formula>0</formula>
    </cfRule>
    <cfRule type="cellIs" dxfId="216" priority="30" stopIfTrue="1" operator="greaterThan">
      <formula>0</formula>
    </cfRule>
  </conditionalFormatting>
  <conditionalFormatting sqref="O5:V23">
    <cfRule type="cellIs" dxfId="215" priority="25" stopIfTrue="1" operator="greaterThan">
      <formula>0</formula>
    </cfRule>
    <cfRule type="cellIs" dxfId="214" priority="26" stopIfTrue="1" operator="greaterThan">
      <formula>0</formula>
    </cfRule>
    <cfRule type="cellIs" dxfId="213" priority="27" stopIfTrue="1" operator="greaterThan">
      <formula>0</formula>
    </cfRule>
  </conditionalFormatting>
  <conditionalFormatting sqref="K23">
    <cfRule type="cellIs" dxfId="212" priority="13" stopIfTrue="1" operator="greaterThan">
      <formula>0</formula>
    </cfRule>
    <cfRule type="cellIs" dxfId="211" priority="14" stopIfTrue="1" operator="greaterThan">
      <formula>0</formula>
    </cfRule>
    <cfRule type="cellIs" dxfId="210" priority="15" stopIfTrue="1" operator="greaterThan">
      <formula>0</formula>
    </cfRule>
  </conditionalFormatting>
  <conditionalFormatting sqref="K4">
    <cfRule type="cellIs" dxfId="209" priority="4" stopIfTrue="1" operator="greaterThan">
      <formula>0</formula>
    </cfRule>
    <cfRule type="cellIs" dxfId="208" priority="5" stopIfTrue="1" operator="greaterThan">
      <formula>0</formula>
    </cfRule>
    <cfRule type="cellIs" dxfId="207" priority="6" stopIfTrue="1" operator="greaterThan">
      <formula>0</formula>
    </cfRule>
  </conditionalFormatting>
  <conditionalFormatting sqref="K5:K22">
    <cfRule type="cellIs" dxfId="206" priority="1" stopIfTrue="1" operator="greaterThan">
      <formula>0</formula>
    </cfRule>
    <cfRule type="cellIs" dxfId="205" priority="2" stopIfTrue="1" operator="greaterThan">
      <formula>0</formula>
    </cfRule>
    <cfRule type="cellIs" dxfId="20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C6" sqref="C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6</v>
      </c>
      <c r="I11" s="45">
        <f t="shared" si="0"/>
        <v>6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6</v>
      </c>
      <c r="I15" s="45">
        <f t="shared" si="0"/>
        <v>6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6</v>
      </c>
      <c r="I22" s="45">
        <f t="shared" si="0"/>
        <v>6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Q1:Q2"/>
    <mergeCell ref="R1:R2"/>
    <mergeCell ref="S1:S2"/>
    <mergeCell ref="T1:T2"/>
    <mergeCell ref="A1:B1"/>
    <mergeCell ref="F1:J1"/>
    <mergeCell ref="K1:K2"/>
    <mergeCell ref="A2:J2"/>
    <mergeCell ref="U1:U2"/>
    <mergeCell ref="O1:O2"/>
    <mergeCell ref="P1:P2"/>
    <mergeCell ref="L1:L2"/>
    <mergeCell ref="M1:M2"/>
    <mergeCell ref="N1:N2"/>
  </mergeCells>
  <conditionalFormatting sqref="N4">
    <cfRule type="cellIs" dxfId="203" priority="16" stopIfTrue="1" operator="greaterThan">
      <formula>0</formula>
    </cfRule>
    <cfRule type="cellIs" dxfId="202" priority="17" stopIfTrue="1" operator="greaterThan">
      <formula>0</formula>
    </cfRule>
    <cfRule type="cellIs" dxfId="201" priority="18" stopIfTrue="1" operator="greaterThan">
      <formula>0</formula>
    </cfRule>
  </conditionalFormatting>
  <conditionalFormatting sqref="N5:N23">
    <cfRule type="cellIs" dxfId="200" priority="13" stopIfTrue="1" operator="greaterThan">
      <formula>0</formula>
    </cfRule>
    <cfRule type="cellIs" dxfId="199" priority="14" stopIfTrue="1" operator="greaterThan">
      <formula>0</formula>
    </cfRule>
    <cfRule type="cellIs" dxfId="198" priority="15" stopIfTrue="1" operator="greaterThan">
      <formula>0</formula>
    </cfRule>
  </conditionalFormatting>
  <conditionalFormatting sqref="K4">
    <cfRule type="cellIs" dxfId="197" priority="10" stopIfTrue="1" operator="greaterThan">
      <formula>0</formula>
    </cfRule>
    <cfRule type="cellIs" dxfId="196" priority="11" stopIfTrue="1" operator="greaterThan">
      <formula>0</formula>
    </cfRule>
    <cfRule type="cellIs" dxfId="195" priority="12" stopIfTrue="1" operator="greaterThan">
      <formula>0</formula>
    </cfRule>
  </conditionalFormatting>
  <conditionalFormatting sqref="K5:K23">
    <cfRule type="cellIs" dxfId="194" priority="7" stopIfTrue="1" operator="greaterThan">
      <formula>0</formula>
    </cfRule>
    <cfRule type="cellIs" dxfId="193" priority="8" stopIfTrue="1" operator="greaterThan">
      <formula>0</formula>
    </cfRule>
    <cfRule type="cellIs" dxfId="192" priority="9" stopIfTrue="1" operator="greaterThan">
      <formula>0</formula>
    </cfRule>
  </conditionalFormatting>
  <conditionalFormatting sqref="L4:M4">
    <cfRule type="cellIs" dxfId="191" priority="4" stopIfTrue="1" operator="greaterThan">
      <formula>0</formula>
    </cfRule>
    <cfRule type="cellIs" dxfId="190" priority="5" stopIfTrue="1" operator="greaterThan">
      <formula>0</formula>
    </cfRule>
    <cfRule type="cellIs" dxfId="189" priority="6" stopIfTrue="1" operator="greaterThan">
      <formula>0</formula>
    </cfRule>
  </conditionalFormatting>
  <conditionalFormatting sqref="L5:M23">
    <cfRule type="cellIs" dxfId="188" priority="1" stopIfTrue="1" operator="greaterThan">
      <formula>0</formula>
    </cfRule>
    <cfRule type="cellIs" dxfId="187" priority="2" stopIfTrue="1" operator="greaterThan">
      <formula>0</formula>
    </cfRule>
    <cfRule type="cellIs" dxfId="186" priority="3" stopIfTrue="1" operator="greaterThan">
      <formula>0</formula>
    </cfRule>
  </conditionalFormatting>
  <conditionalFormatting sqref="O4:V4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O5:V23">
    <cfRule type="cellIs" dxfId="182" priority="19" stopIfTrue="1" operator="greaterThan">
      <formula>0</formula>
    </cfRule>
    <cfRule type="cellIs" dxfId="181" priority="20" stopIfTrue="1" operator="greaterThan">
      <formula>0</formula>
    </cfRule>
    <cfRule type="cellIs" dxfId="180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C6" sqref="C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8</v>
      </c>
      <c r="I6" s="45">
        <f t="shared" si="0"/>
        <v>8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6</v>
      </c>
      <c r="I15" s="45">
        <f t="shared" si="0"/>
        <v>6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4</v>
      </c>
      <c r="I22" s="45">
        <f t="shared" si="0"/>
        <v>4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K4">
    <cfRule type="cellIs" dxfId="179" priority="10" stopIfTrue="1" operator="greaterThan">
      <formula>0</formula>
    </cfRule>
    <cfRule type="cellIs" dxfId="178" priority="11" stopIfTrue="1" operator="greaterThan">
      <formula>0</formula>
    </cfRule>
    <cfRule type="cellIs" dxfId="177" priority="12" stopIfTrue="1" operator="greaterThan">
      <formula>0</formula>
    </cfRule>
  </conditionalFormatting>
  <conditionalFormatting sqref="K5:K23">
    <cfRule type="cellIs" dxfId="176" priority="7" stopIfTrue="1" operator="greaterThan">
      <formula>0</formula>
    </cfRule>
    <cfRule type="cellIs" dxfId="175" priority="8" stopIfTrue="1" operator="greaterThan">
      <formula>0</formula>
    </cfRule>
    <cfRule type="cellIs" dxfId="174" priority="9" stopIfTrue="1" operator="greaterThan">
      <formula>0</formula>
    </cfRule>
  </conditionalFormatting>
  <conditionalFormatting sqref="L4:M4">
    <cfRule type="cellIs" dxfId="173" priority="4" stopIfTrue="1" operator="greaterThan">
      <formula>0</formula>
    </cfRule>
    <cfRule type="cellIs" dxfId="172" priority="5" stopIfTrue="1" operator="greaterThan">
      <formula>0</formula>
    </cfRule>
    <cfRule type="cellIs" dxfId="171" priority="6" stopIfTrue="1" operator="greaterThan">
      <formula>0</formula>
    </cfRule>
  </conditionalFormatting>
  <conditionalFormatting sqref="L5:M23">
    <cfRule type="cellIs" dxfId="170" priority="1" stopIfTrue="1" operator="greaterThan">
      <formula>0</formula>
    </cfRule>
    <cfRule type="cellIs" dxfId="169" priority="2" stopIfTrue="1" operator="greaterThan">
      <formula>0</formula>
    </cfRule>
    <cfRule type="cellIs" dxfId="168" priority="3" stopIfTrue="1" operator="greaterThan">
      <formula>0</formula>
    </cfRule>
  </conditionalFormatting>
  <conditionalFormatting sqref="N4">
    <cfRule type="cellIs" dxfId="167" priority="16" stopIfTrue="1" operator="greaterThan">
      <formula>0</formula>
    </cfRule>
    <cfRule type="cellIs" dxfId="166" priority="17" stopIfTrue="1" operator="greaterThan">
      <formula>0</formula>
    </cfRule>
    <cfRule type="cellIs" dxfId="165" priority="18" stopIfTrue="1" operator="greaterThan">
      <formula>0</formula>
    </cfRule>
  </conditionalFormatting>
  <conditionalFormatting sqref="N5:N23">
    <cfRule type="cellIs" dxfId="164" priority="13" stopIfTrue="1" operator="greaterThan">
      <formula>0</formula>
    </cfRule>
    <cfRule type="cellIs" dxfId="163" priority="14" stopIfTrue="1" operator="greaterThan">
      <formula>0</formula>
    </cfRule>
    <cfRule type="cellIs" dxfId="162" priority="15" stopIfTrue="1" operator="greaterThan">
      <formula>0</formula>
    </cfRule>
  </conditionalFormatting>
  <conditionalFormatting sqref="O4:V4">
    <cfRule type="cellIs" dxfId="161" priority="22" stopIfTrue="1" operator="greaterThan">
      <formula>0</formula>
    </cfRule>
    <cfRule type="cellIs" dxfId="160" priority="23" stopIfTrue="1" operator="greaterThan">
      <formula>0</formula>
    </cfRule>
    <cfRule type="cellIs" dxfId="159" priority="24" stopIfTrue="1" operator="greaterThan">
      <formula>0</formula>
    </cfRule>
  </conditionalFormatting>
  <conditionalFormatting sqref="O5:V23">
    <cfRule type="cellIs" dxfId="158" priority="19" stopIfTrue="1" operator="greaterThan">
      <formula>0</formula>
    </cfRule>
    <cfRule type="cellIs" dxfId="157" priority="20" stopIfTrue="1" operator="greaterThan">
      <formula>0</formula>
    </cfRule>
    <cfRule type="cellIs" dxfId="156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19" zoomScale="80" zoomScaleNormal="80" workbookViewId="0">
      <selection activeCell="D6" sqref="D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8</v>
      </c>
      <c r="I6" s="45">
        <f t="shared" si="0"/>
        <v>8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4</v>
      </c>
      <c r="I10" s="45">
        <f t="shared" si="0"/>
        <v>4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8</v>
      </c>
      <c r="I11" s="45">
        <f t="shared" si="0"/>
        <v>8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>
        <v>4</v>
      </c>
      <c r="I13" s="45">
        <f t="shared" si="0"/>
        <v>4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8</v>
      </c>
      <c r="I15" s="45">
        <f t="shared" si="0"/>
        <v>8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/>
      <c r="I16" s="45">
        <f t="shared" si="0"/>
        <v>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6</v>
      </c>
      <c r="I20" s="45">
        <f t="shared" si="0"/>
        <v>6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/>
      <c r="I22" s="45">
        <f t="shared" si="0"/>
        <v>0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O4:V4">
    <cfRule type="cellIs" dxfId="155" priority="22" stopIfTrue="1" operator="greaterThan">
      <formula>0</formula>
    </cfRule>
    <cfRule type="cellIs" dxfId="154" priority="23" stopIfTrue="1" operator="greaterThan">
      <formula>0</formula>
    </cfRule>
    <cfRule type="cellIs" dxfId="153" priority="24" stopIfTrue="1" operator="greaterThan">
      <formula>0</formula>
    </cfRule>
  </conditionalFormatting>
  <conditionalFormatting sqref="O5:V23">
    <cfRule type="cellIs" dxfId="152" priority="19" stopIfTrue="1" operator="greaterThan">
      <formula>0</formula>
    </cfRule>
    <cfRule type="cellIs" dxfId="151" priority="20" stopIfTrue="1" operator="greaterThan">
      <formula>0</formula>
    </cfRule>
    <cfRule type="cellIs" dxfId="150" priority="21" stopIfTrue="1" operator="greaterThan">
      <formula>0</formula>
    </cfRule>
  </conditionalFormatting>
  <conditionalFormatting sqref="K4">
    <cfRule type="cellIs" dxfId="149" priority="10" stopIfTrue="1" operator="greaterThan">
      <formula>0</formula>
    </cfRule>
    <cfRule type="cellIs" dxfId="148" priority="11" stopIfTrue="1" operator="greaterThan">
      <formula>0</formula>
    </cfRule>
    <cfRule type="cellIs" dxfId="147" priority="12" stopIfTrue="1" operator="greaterThan">
      <formula>0</formula>
    </cfRule>
  </conditionalFormatting>
  <conditionalFormatting sqref="K5:K23">
    <cfRule type="cellIs" dxfId="146" priority="7" stopIfTrue="1" operator="greaterThan">
      <formula>0</formula>
    </cfRule>
    <cfRule type="cellIs" dxfId="145" priority="8" stopIfTrue="1" operator="greaterThan">
      <formula>0</formula>
    </cfRule>
    <cfRule type="cellIs" dxfId="144" priority="9" stopIfTrue="1" operator="greaterThan">
      <formula>0</formula>
    </cfRule>
  </conditionalFormatting>
  <conditionalFormatting sqref="L4:M4">
    <cfRule type="cellIs" dxfId="143" priority="4" stopIfTrue="1" operator="greaterThan">
      <formula>0</formula>
    </cfRule>
    <cfRule type="cellIs" dxfId="142" priority="5" stopIfTrue="1" operator="greaterThan">
      <formula>0</formula>
    </cfRule>
    <cfRule type="cellIs" dxfId="141" priority="6" stopIfTrue="1" operator="greaterThan">
      <formula>0</formula>
    </cfRule>
  </conditionalFormatting>
  <conditionalFormatting sqref="L5:M23">
    <cfRule type="cellIs" dxfId="140" priority="1" stopIfTrue="1" operator="greaterThan">
      <formula>0</formula>
    </cfRule>
    <cfRule type="cellIs" dxfId="139" priority="2" stopIfTrue="1" operator="greaterThan">
      <formula>0</formula>
    </cfRule>
    <cfRule type="cellIs" dxfId="138" priority="3" stopIfTrue="1" operator="greaterThan">
      <formula>0</formula>
    </cfRule>
  </conditionalFormatting>
  <conditionalFormatting sqref="N4">
    <cfRule type="cellIs" dxfId="137" priority="16" stopIfTrue="1" operator="greaterThan">
      <formula>0</formula>
    </cfRule>
    <cfRule type="cellIs" dxfId="136" priority="17" stopIfTrue="1" operator="greaterThan">
      <formula>0</formula>
    </cfRule>
    <cfRule type="cellIs" dxfId="135" priority="18" stopIfTrue="1" operator="greaterThan">
      <formula>0</formula>
    </cfRule>
  </conditionalFormatting>
  <conditionalFormatting sqref="N5:N23">
    <cfRule type="cellIs" dxfId="134" priority="13" stopIfTrue="1" operator="greaterThan">
      <formula>0</formula>
    </cfRule>
    <cfRule type="cellIs" dxfId="133" priority="14" stopIfTrue="1" operator="greaterThan">
      <formula>0</formula>
    </cfRule>
    <cfRule type="cellIs" dxfId="132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D6" sqref="D6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>
        <v>8</v>
      </c>
      <c r="I7" s="45">
        <f t="shared" si="0"/>
        <v>8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>
        <v>8</v>
      </c>
      <c r="I10" s="45">
        <f t="shared" si="0"/>
        <v>8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/>
      <c r="I11" s="45">
        <f t="shared" si="0"/>
        <v>0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/>
      <c r="I12" s="45">
        <f t="shared" si="0"/>
        <v>0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10</v>
      </c>
      <c r="I15" s="45">
        <f t="shared" si="0"/>
        <v>10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10</v>
      </c>
      <c r="I16" s="45">
        <f t="shared" si="0"/>
        <v>10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12</v>
      </c>
      <c r="I20" s="45">
        <f t="shared" si="0"/>
        <v>12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8</v>
      </c>
      <c r="I22" s="45">
        <f t="shared" si="0"/>
        <v>8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K4">
    <cfRule type="cellIs" dxfId="131" priority="10" stopIfTrue="1" operator="greaterThan">
      <formula>0</formula>
    </cfRule>
    <cfRule type="cellIs" dxfId="130" priority="11" stopIfTrue="1" operator="greaterThan">
      <formula>0</formula>
    </cfRule>
    <cfRule type="cellIs" dxfId="129" priority="12" stopIfTrue="1" operator="greaterThan">
      <formula>0</formula>
    </cfRule>
  </conditionalFormatting>
  <conditionalFormatting sqref="K5:K23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O4:V4">
    <cfRule type="cellIs" dxfId="125" priority="22" stopIfTrue="1" operator="greaterThan">
      <formula>0</formula>
    </cfRule>
    <cfRule type="cellIs" dxfId="124" priority="23" stopIfTrue="1" operator="greaterThan">
      <formula>0</formula>
    </cfRule>
    <cfRule type="cellIs" dxfId="123" priority="24" stopIfTrue="1" operator="greaterThan">
      <formula>0</formula>
    </cfRule>
  </conditionalFormatting>
  <conditionalFormatting sqref="O5:V23">
    <cfRule type="cellIs" dxfId="122" priority="19" stopIfTrue="1" operator="greaterThan">
      <formula>0</formula>
    </cfRule>
    <cfRule type="cellIs" dxfId="121" priority="20" stopIfTrue="1" operator="greaterThan">
      <formula>0</formula>
    </cfRule>
    <cfRule type="cellIs" dxfId="120" priority="21" stopIfTrue="1" operator="greaterThan">
      <formula>0</formula>
    </cfRule>
  </conditionalFormatting>
  <conditionalFormatting sqref="L4:M4">
    <cfRule type="cellIs" dxfId="119" priority="4" stopIfTrue="1" operator="greaterThan">
      <formula>0</formula>
    </cfRule>
    <cfRule type="cellIs" dxfId="118" priority="5" stopIfTrue="1" operator="greaterThan">
      <formula>0</formula>
    </cfRule>
    <cfRule type="cellIs" dxfId="117" priority="6" stopIfTrue="1" operator="greaterThan">
      <formula>0</formula>
    </cfRule>
  </conditionalFormatting>
  <conditionalFormatting sqref="L5:M23">
    <cfRule type="cellIs" dxfId="116" priority="1" stopIfTrue="1" operator="greaterThan">
      <formula>0</formula>
    </cfRule>
    <cfRule type="cellIs" dxfId="115" priority="2" stopIfTrue="1" operator="greaterThan">
      <formula>0</formula>
    </cfRule>
    <cfRule type="cellIs" dxfId="114" priority="3" stopIfTrue="1" operator="greaterThan">
      <formula>0</formula>
    </cfRule>
  </conditionalFormatting>
  <conditionalFormatting sqref="N4">
    <cfRule type="cellIs" dxfId="113" priority="16" stopIfTrue="1" operator="greaterThan">
      <formula>0</formula>
    </cfRule>
    <cfRule type="cellIs" dxfId="112" priority="17" stopIfTrue="1" operator="greaterThan">
      <formula>0</formula>
    </cfRule>
    <cfRule type="cellIs" dxfId="111" priority="18" stopIfTrue="1" operator="greaterThan">
      <formula>0</formula>
    </cfRule>
  </conditionalFormatting>
  <conditionalFormatting sqref="N5:N23">
    <cfRule type="cellIs" dxfId="110" priority="13" stopIfTrue="1" operator="greaterThan">
      <formula>0</formula>
    </cfRule>
    <cfRule type="cellIs" dxfId="109" priority="14" stopIfTrue="1" operator="greaterThan">
      <formula>0</formula>
    </cfRule>
    <cfRule type="cellIs" dxfId="108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I23" sqref="I4:I23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98</v>
      </c>
      <c r="L1" s="119" t="s">
        <v>99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114">
        <v>43244</v>
      </c>
      <c r="L3" s="114">
        <v>43244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/>
      <c r="I4" s="45">
        <f>H4-(SUM(K4:V4))</f>
        <v>0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>
        <v>4</v>
      </c>
      <c r="I5" s="45">
        <f t="shared" ref="I5:I23" si="0">H5-(SUM(K5:V5))</f>
        <v>4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>
        <v>6</v>
      </c>
      <c r="I6" s="45">
        <f t="shared" si="0"/>
        <v>6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/>
      <c r="I8" s="45">
        <f t="shared" si="0"/>
        <v>0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/>
      <c r="I9" s="45">
        <f t="shared" si="0"/>
        <v>0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8</v>
      </c>
      <c r="I11" s="45">
        <f t="shared" si="0"/>
        <v>8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>
        <v>16</v>
      </c>
      <c r="I12" s="45">
        <f t="shared" si="0"/>
        <v>16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>
        <v>12</v>
      </c>
      <c r="I15" s="45">
        <f t="shared" si="0"/>
        <v>10</v>
      </c>
      <c r="J15" s="46" t="str">
        <f t="shared" si="1"/>
        <v>OK</v>
      </c>
      <c r="K15" s="36"/>
      <c r="L15" s="36">
        <v>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4</v>
      </c>
      <c r="I16" s="45">
        <f t="shared" si="0"/>
        <v>4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/>
      <c r="I17" s="45">
        <f t="shared" si="0"/>
        <v>0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/>
      <c r="I20" s="45">
        <f t="shared" si="0"/>
        <v>0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8</v>
      </c>
      <c r="I22" s="45">
        <f t="shared" si="0"/>
        <v>0</v>
      </c>
      <c r="J22" s="46" t="str">
        <f t="shared" si="1"/>
        <v>OK</v>
      </c>
      <c r="K22" s="36">
        <v>8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>
        <v>20</v>
      </c>
      <c r="I23" s="45">
        <f t="shared" si="0"/>
        <v>18</v>
      </c>
      <c r="J23" s="46" t="str">
        <f t="shared" si="1"/>
        <v>OK</v>
      </c>
      <c r="K23" s="36">
        <v>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U1:U2"/>
    <mergeCell ref="O1:O2"/>
    <mergeCell ref="V1:V2"/>
    <mergeCell ref="Q1:Q2"/>
    <mergeCell ref="R1:R2"/>
    <mergeCell ref="S1:S2"/>
    <mergeCell ref="T1:T2"/>
    <mergeCell ref="A1:B1"/>
    <mergeCell ref="F1:J1"/>
    <mergeCell ref="K1:K2"/>
    <mergeCell ref="A2:J2"/>
    <mergeCell ref="P1:P2"/>
    <mergeCell ref="L1:L2"/>
    <mergeCell ref="M1:M2"/>
    <mergeCell ref="N1:N2"/>
  </mergeCells>
  <conditionalFormatting sqref="N4">
    <cfRule type="cellIs" dxfId="107" priority="28" stopIfTrue="1" operator="greaterThan">
      <formula>0</formula>
    </cfRule>
    <cfRule type="cellIs" dxfId="106" priority="29" stopIfTrue="1" operator="greaterThan">
      <formula>0</formula>
    </cfRule>
    <cfRule type="cellIs" dxfId="105" priority="30" stopIfTrue="1" operator="greaterThan">
      <formula>0</formula>
    </cfRule>
  </conditionalFormatting>
  <conditionalFormatting sqref="N5:N23">
    <cfRule type="cellIs" dxfId="104" priority="25" stopIfTrue="1" operator="greaterThan">
      <formula>0</formula>
    </cfRule>
    <cfRule type="cellIs" dxfId="103" priority="26" stopIfTrue="1" operator="greaterThan">
      <formula>0</formula>
    </cfRule>
    <cfRule type="cellIs" dxfId="102" priority="27" stopIfTrue="1" operator="greaterThan">
      <formula>0</formula>
    </cfRule>
  </conditionalFormatting>
  <conditionalFormatting sqref="M4">
    <cfRule type="cellIs" dxfId="101" priority="16" stopIfTrue="1" operator="greaterThan">
      <formula>0</formula>
    </cfRule>
    <cfRule type="cellIs" dxfId="100" priority="17" stopIfTrue="1" operator="greaterThan">
      <formula>0</formula>
    </cfRule>
    <cfRule type="cellIs" dxfId="99" priority="18" stopIfTrue="1" operator="greaterThan">
      <formula>0</formula>
    </cfRule>
  </conditionalFormatting>
  <conditionalFormatting sqref="M5:M23">
    <cfRule type="cellIs" dxfId="98" priority="13" stopIfTrue="1" operator="greaterThan">
      <formula>0</formula>
    </cfRule>
    <cfRule type="cellIs" dxfId="97" priority="14" stopIfTrue="1" operator="greaterThan">
      <formula>0</formula>
    </cfRule>
    <cfRule type="cellIs" dxfId="96" priority="15" stopIfTrue="1" operator="greaterThan">
      <formula>0</formula>
    </cfRule>
  </conditionalFormatting>
  <conditionalFormatting sqref="O4:V4">
    <cfRule type="cellIs" dxfId="95" priority="34" stopIfTrue="1" operator="greaterThan">
      <formula>0</formula>
    </cfRule>
    <cfRule type="cellIs" dxfId="94" priority="35" stopIfTrue="1" operator="greaterThan">
      <formula>0</formula>
    </cfRule>
    <cfRule type="cellIs" dxfId="93" priority="36" stopIfTrue="1" operator="greaterThan">
      <formula>0</formula>
    </cfRule>
  </conditionalFormatting>
  <conditionalFormatting sqref="O5:V23">
    <cfRule type="cellIs" dxfId="92" priority="31" stopIfTrue="1" operator="greaterThan">
      <formula>0</formula>
    </cfRule>
    <cfRule type="cellIs" dxfId="91" priority="32" stopIfTrue="1" operator="greaterThan">
      <formula>0</formula>
    </cfRule>
    <cfRule type="cellIs" dxfId="90" priority="33" stopIfTrue="1" operator="greaterThan">
      <formula>0</formula>
    </cfRule>
  </conditionalFormatting>
  <conditionalFormatting sqref="L4">
    <cfRule type="cellIs" dxfId="89" priority="4" stopIfTrue="1" operator="greaterThan">
      <formula>0</formula>
    </cfRule>
    <cfRule type="cellIs" dxfId="88" priority="5" stopIfTrue="1" operator="greaterThan">
      <formula>0</formula>
    </cfRule>
    <cfRule type="cellIs" dxfId="87" priority="6" stopIfTrue="1" operator="greaterThan">
      <formula>0</formula>
    </cfRule>
  </conditionalFormatting>
  <conditionalFormatting sqref="L5:L23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conditionalFormatting sqref="K4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K5:K23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80" zoomScaleNormal="80" workbookViewId="0">
      <selection activeCell="E7" sqref="E7"/>
    </sheetView>
  </sheetViews>
  <sheetFormatPr defaultColWidth="9.7109375" defaultRowHeight="15" x14ac:dyDescent="0.25"/>
  <cols>
    <col min="1" max="1" width="20.28515625" style="1" customWidth="1"/>
    <col min="2" max="2" width="6" style="19" bestFit="1" customWidth="1"/>
    <col min="3" max="3" width="53.85546875" style="2" bestFit="1" customWidth="1"/>
    <col min="4" max="4" width="17" style="2" customWidth="1"/>
    <col min="5" max="5" width="18" style="2" customWidth="1"/>
    <col min="6" max="6" width="11.28515625" style="2" customWidth="1"/>
    <col min="7" max="7" width="12.7109375" style="18" bestFit="1" customWidth="1"/>
    <col min="8" max="8" width="12.42578125" style="20" customWidth="1"/>
    <col min="9" max="9" width="13.28515625" style="3" customWidth="1"/>
    <col min="10" max="10" width="12.5703125" style="21" customWidth="1"/>
    <col min="11" max="11" width="14.28515625" style="22" customWidth="1"/>
    <col min="12" max="22" width="12" style="22" customWidth="1"/>
    <col min="23" max="16384" width="9.7109375" style="17"/>
  </cols>
  <sheetData>
    <row r="1" spans="1:22" ht="33" customHeight="1" x14ac:dyDescent="0.25">
      <c r="A1" s="120" t="s">
        <v>43</v>
      </c>
      <c r="B1" s="120"/>
      <c r="C1" s="75" t="s">
        <v>36</v>
      </c>
      <c r="D1" s="75"/>
      <c r="E1" s="75"/>
      <c r="F1" s="121" t="s">
        <v>44</v>
      </c>
      <c r="G1" s="122"/>
      <c r="H1" s="122"/>
      <c r="I1" s="122"/>
      <c r="J1" s="123"/>
      <c r="K1" s="119" t="s">
        <v>41</v>
      </c>
      <c r="L1" s="119" t="s">
        <v>41</v>
      </c>
      <c r="M1" s="119" t="s">
        <v>41</v>
      </c>
      <c r="N1" s="119" t="s">
        <v>41</v>
      </c>
      <c r="O1" s="119" t="s">
        <v>41</v>
      </c>
      <c r="P1" s="119" t="s">
        <v>41</v>
      </c>
      <c r="Q1" s="119" t="s">
        <v>41</v>
      </c>
      <c r="R1" s="119" t="s">
        <v>41</v>
      </c>
      <c r="S1" s="119" t="s">
        <v>41</v>
      </c>
      <c r="T1" s="119" t="s">
        <v>41</v>
      </c>
      <c r="U1" s="119" t="s">
        <v>41</v>
      </c>
      <c r="V1" s="119" t="s">
        <v>41</v>
      </c>
    </row>
    <row r="2" spans="1:22" ht="21.75" customHeight="1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18" customFormat="1" ht="45" x14ac:dyDescent="0.2">
      <c r="A3" s="39" t="s">
        <v>2</v>
      </c>
      <c r="B3" s="40" t="s">
        <v>3</v>
      </c>
      <c r="C3" s="40" t="s">
        <v>48</v>
      </c>
      <c r="D3" s="40" t="s">
        <v>49</v>
      </c>
      <c r="E3" s="40" t="s">
        <v>50</v>
      </c>
      <c r="F3" s="40" t="s">
        <v>51</v>
      </c>
      <c r="G3" s="41" t="s">
        <v>4</v>
      </c>
      <c r="H3" s="42" t="s">
        <v>27</v>
      </c>
      <c r="I3" s="43" t="s">
        <v>0</v>
      </c>
      <c r="J3" s="39" t="s">
        <v>5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</row>
    <row r="4" spans="1:22" ht="60" customHeight="1" x14ac:dyDescent="0.25">
      <c r="A4" s="78" t="s">
        <v>45</v>
      </c>
      <c r="B4" s="53">
        <v>1</v>
      </c>
      <c r="C4" s="54" t="s">
        <v>52</v>
      </c>
      <c r="D4" s="64" t="s">
        <v>53</v>
      </c>
      <c r="E4" s="53" t="s">
        <v>37</v>
      </c>
      <c r="F4" s="53" t="s">
        <v>38</v>
      </c>
      <c r="G4" s="60">
        <v>207</v>
      </c>
      <c r="H4" s="37">
        <v>16</v>
      </c>
      <c r="I4" s="45">
        <f>H4-(SUM(K4:V4))</f>
        <v>16</v>
      </c>
      <c r="J4" s="46" t="str">
        <f>IF(I4&lt;0,"ATENÇÃO","OK")</f>
        <v>OK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75" x14ac:dyDescent="0.25">
      <c r="A5" s="79" t="s">
        <v>46</v>
      </c>
      <c r="B5" s="53">
        <v>2</v>
      </c>
      <c r="C5" s="54" t="s">
        <v>54</v>
      </c>
      <c r="D5" s="64" t="s">
        <v>55</v>
      </c>
      <c r="E5" s="53" t="s">
        <v>37</v>
      </c>
      <c r="F5" s="53" t="s">
        <v>38</v>
      </c>
      <c r="G5" s="60">
        <v>299.99</v>
      </c>
      <c r="H5" s="37"/>
      <c r="I5" s="45">
        <f t="shared" ref="I5:I23" si="0">H5-(SUM(K5:V5))</f>
        <v>0</v>
      </c>
      <c r="J5" s="46" t="str">
        <f t="shared" ref="J5:J23" si="1">IF(I5&lt;0,"ATENÇÃO","OK")</f>
        <v>OK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75" x14ac:dyDescent="0.25">
      <c r="A6" s="78" t="s">
        <v>46</v>
      </c>
      <c r="B6" s="53">
        <v>3</v>
      </c>
      <c r="C6" s="54" t="s">
        <v>56</v>
      </c>
      <c r="D6" s="65" t="s">
        <v>57</v>
      </c>
      <c r="E6" s="53" t="s">
        <v>37</v>
      </c>
      <c r="F6" s="53" t="s">
        <v>38</v>
      </c>
      <c r="G6" s="60">
        <v>361.99</v>
      </c>
      <c r="H6" s="38"/>
      <c r="I6" s="45">
        <f t="shared" si="0"/>
        <v>0</v>
      </c>
      <c r="J6" s="46" t="str">
        <f t="shared" si="1"/>
        <v>OK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75" x14ac:dyDescent="0.25">
      <c r="A7" s="79" t="s">
        <v>47</v>
      </c>
      <c r="B7" s="53">
        <v>4</v>
      </c>
      <c r="C7" s="54" t="s">
        <v>58</v>
      </c>
      <c r="D7" s="65" t="s">
        <v>59</v>
      </c>
      <c r="E7" s="53" t="s">
        <v>37</v>
      </c>
      <c r="F7" s="53" t="s">
        <v>38</v>
      </c>
      <c r="G7" s="60">
        <v>363</v>
      </c>
      <c r="H7" s="38"/>
      <c r="I7" s="45">
        <f t="shared" si="0"/>
        <v>0</v>
      </c>
      <c r="J7" s="46" t="str">
        <f t="shared" si="1"/>
        <v>OK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75" x14ac:dyDescent="0.25">
      <c r="A8" s="79" t="s">
        <v>47</v>
      </c>
      <c r="B8" s="53">
        <v>5</v>
      </c>
      <c r="C8" s="54" t="s">
        <v>60</v>
      </c>
      <c r="D8" s="65" t="s">
        <v>61</v>
      </c>
      <c r="E8" s="53" t="s">
        <v>37</v>
      </c>
      <c r="F8" s="53" t="s">
        <v>38</v>
      </c>
      <c r="G8" s="60">
        <v>232</v>
      </c>
      <c r="H8" s="38">
        <v>16</v>
      </c>
      <c r="I8" s="45">
        <f t="shared" si="0"/>
        <v>16</v>
      </c>
      <c r="J8" s="46" t="str">
        <f t="shared" si="1"/>
        <v>OK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75" x14ac:dyDescent="0.25">
      <c r="A9" s="79" t="s">
        <v>46</v>
      </c>
      <c r="B9" s="53">
        <v>6</v>
      </c>
      <c r="C9" s="54" t="s">
        <v>62</v>
      </c>
      <c r="D9" s="65" t="s">
        <v>63</v>
      </c>
      <c r="E9" s="53" t="s">
        <v>37</v>
      </c>
      <c r="F9" s="53" t="s">
        <v>38</v>
      </c>
      <c r="G9" s="60">
        <v>399.94</v>
      </c>
      <c r="H9" s="38">
        <v>8</v>
      </c>
      <c r="I9" s="45">
        <f t="shared" si="0"/>
        <v>8</v>
      </c>
      <c r="J9" s="46" t="str">
        <f t="shared" si="1"/>
        <v>OK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75" x14ac:dyDescent="0.25">
      <c r="A10" s="79" t="s">
        <v>46</v>
      </c>
      <c r="B10" s="55">
        <v>7</v>
      </c>
      <c r="C10" s="54" t="s">
        <v>64</v>
      </c>
      <c r="D10" s="65" t="s">
        <v>65</v>
      </c>
      <c r="E10" s="53" t="s">
        <v>37</v>
      </c>
      <c r="F10" s="53" t="s">
        <v>38</v>
      </c>
      <c r="G10" s="61">
        <v>453.99</v>
      </c>
      <c r="H10" s="38"/>
      <c r="I10" s="45">
        <f t="shared" si="0"/>
        <v>0</v>
      </c>
      <c r="J10" s="46" t="str">
        <f t="shared" si="1"/>
        <v>OK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77.25" x14ac:dyDescent="0.25">
      <c r="A11" s="78" t="s">
        <v>47</v>
      </c>
      <c r="B11" s="55">
        <v>8</v>
      </c>
      <c r="C11" s="56" t="s">
        <v>66</v>
      </c>
      <c r="D11" s="65" t="s">
        <v>67</v>
      </c>
      <c r="E11" s="58" t="s">
        <v>37</v>
      </c>
      <c r="F11" s="53" t="s">
        <v>38</v>
      </c>
      <c r="G11" s="61">
        <v>422</v>
      </c>
      <c r="H11" s="38">
        <v>4</v>
      </c>
      <c r="I11" s="45">
        <f t="shared" si="0"/>
        <v>4</v>
      </c>
      <c r="J11" s="46" t="str">
        <f t="shared" si="1"/>
        <v>OK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75" x14ac:dyDescent="0.25">
      <c r="A12" s="79" t="s">
        <v>47</v>
      </c>
      <c r="B12" s="53">
        <v>9</v>
      </c>
      <c r="C12" s="54" t="s">
        <v>68</v>
      </c>
      <c r="D12" s="65" t="s">
        <v>69</v>
      </c>
      <c r="E12" s="53" t="s">
        <v>37</v>
      </c>
      <c r="F12" s="53" t="s">
        <v>38</v>
      </c>
      <c r="G12" s="60">
        <v>431</v>
      </c>
      <c r="H12" s="38">
        <v>8</v>
      </c>
      <c r="I12" s="45">
        <f t="shared" si="0"/>
        <v>8</v>
      </c>
      <c r="J12" s="46" t="str">
        <f t="shared" si="1"/>
        <v>OK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75" x14ac:dyDescent="0.25">
      <c r="A13" s="78" t="s">
        <v>45</v>
      </c>
      <c r="B13" s="53">
        <v>10</v>
      </c>
      <c r="C13" s="54" t="s">
        <v>70</v>
      </c>
      <c r="D13" s="65" t="s">
        <v>71</v>
      </c>
      <c r="E13" s="53" t="s">
        <v>37</v>
      </c>
      <c r="F13" s="53" t="s">
        <v>38</v>
      </c>
      <c r="G13" s="60">
        <v>430</v>
      </c>
      <c r="H13" s="38"/>
      <c r="I13" s="45">
        <f t="shared" si="0"/>
        <v>0</v>
      </c>
      <c r="J13" s="46" t="str">
        <f t="shared" si="1"/>
        <v>OK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75" x14ac:dyDescent="0.25">
      <c r="A14" s="78" t="s">
        <v>45</v>
      </c>
      <c r="B14" s="53">
        <v>11</v>
      </c>
      <c r="C14" s="54" t="s">
        <v>72</v>
      </c>
      <c r="D14" s="65" t="s">
        <v>73</v>
      </c>
      <c r="E14" s="53" t="s">
        <v>37</v>
      </c>
      <c r="F14" s="53" t="s">
        <v>38</v>
      </c>
      <c r="G14" s="60">
        <v>639.9</v>
      </c>
      <c r="H14" s="38"/>
      <c r="I14" s="45">
        <f t="shared" si="0"/>
        <v>0</v>
      </c>
      <c r="J14" s="46" t="str">
        <f t="shared" si="1"/>
        <v>OK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75" x14ac:dyDescent="0.25">
      <c r="A15" s="79" t="s">
        <v>47</v>
      </c>
      <c r="B15" s="53">
        <v>12</v>
      </c>
      <c r="C15" s="57" t="s">
        <v>74</v>
      </c>
      <c r="D15" s="65" t="s">
        <v>75</v>
      </c>
      <c r="E15" s="59" t="s">
        <v>37</v>
      </c>
      <c r="F15" s="53" t="s">
        <v>38</v>
      </c>
      <c r="G15" s="61">
        <v>296</v>
      </c>
      <c r="H15" s="38"/>
      <c r="I15" s="45">
        <f t="shared" si="0"/>
        <v>0</v>
      </c>
      <c r="J15" s="46" t="str">
        <f t="shared" si="1"/>
        <v>OK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75" x14ac:dyDescent="0.25">
      <c r="A16" s="76" t="s">
        <v>45</v>
      </c>
      <c r="B16" s="50">
        <v>13</v>
      </c>
      <c r="C16" s="51" t="s">
        <v>76</v>
      </c>
      <c r="D16" s="49" t="s">
        <v>77</v>
      </c>
      <c r="E16" s="52" t="s">
        <v>37</v>
      </c>
      <c r="F16" s="52" t="s">
        <v>38</v>
      </c>
      <c r="G16" s="62">
        <v>359</v>
      </c>
      <c r="H16" s="38">
        <v>8</v>
      </c>
      <c r="I16" s="45">
        <f t="shared" si="0"/>
        <v>8</v>
      </c>
      <c r="J16" s="46" t="str">
        <f t="shared" si="1"/>
        <v>OK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90" x14ac:dyDescent="0.25">
      <c r="A17" s="77" t="s">
        <v>46</v>
      </c>
      <c r="B17" s="52">
        <v>14</v>
      </c>
      <c r="C17" s="51" t="s">
        <v>78</v>
      </c>
      <c r="D17" s="49" t="s">
        <v>79</v>
      </c>
      <c r="E17" s="52" t="s">
        <v>37</v>
      </c>
      <c r="F17" s="52" t="s">
        <v>38</v>
      </c>
      <c r="G17" s="63">
        <v>599.99</v>
      </c>
      <c r="H17" s="38">
        <v>12</v>
      </c>
      <c r="I17" s="45">
        <f t="shared" si="0"/>
        <v>12</v>
      </c>
      <c r="J17" s="46" t="str">
        <f t="shared" si="1"/>
        <v>OK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81" customHeight="1" x14ac:dyDescent="0.25">
      <c r="A18" s="80"/>
      <c r="B18" s="81">
        <v>15</v>
      </c>
      <c r="C18" s="82" t="s">
        <v>88</v>
      </c>
      <c r="D18" s="83"/>
      <c r="E18" s="84"/>
      <c r="F18" s="84"/>
      <c r="G18" s="85"/>
      <c r="H18" s="87"/>
      <c r="I18" s="88"/>
      <c r="J18" s="8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85.5" customHeight="1" x14ac:dyDescent="0.25">
      <c r="A19" s="80"/>
      <c r="B19" s="86">
        <v>16</v>
      </c>
      <c r="C19" s="82" t="s">
        <v>89</v>
      </c>
      <c r="D19" s="83"/>
      <c r="E19" s="84"/>
      <c r="F19" s="84"/>
      <c r="G19" s="85"/>
      <c r="H19" s="87"/>
      <c r="I19" s="88"/>
      <c r="J19" s="8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90" x14ac:dyDescent="0.25">
      <c r="A20" s="79" t="s">
        <v>46</v>
      </c>
      <c r="B20" s="53">
        <v>17</v>
      </c>
      <c r="C20" s="54" t="s">
        <v>80</v>
      </c>
      <c r="D20" s="65" t="s">
        <v>81</v>
      </c>
      <c r="E20" s="53" t="s">
        <v>37</v>
      </c>
      <c r="F20" s="53" t="s">
        <v>38</v>
      </c>
      <c r="G20" s="60">
        <v>656.99</v>
      </c>
      <c r="H20" s="38">
        <v>16</v>
      </c>
      <c r="I20" s="45">
        <f t="shared" si="0"/>
        <v>16</v>
      </c>
      <c r="J20" s="46" t="str">
        <f t="shared" si="1"/>
        <v>OK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75" x14ac:dyDescent="0.25">
      <c r="A21" s="79" t="s">
        <v>46</v>
      </c>
      <c r="B21" s="53">
        <v>18</v>
      </c>
      <c r="C21" s="54" t="s">
        <v>82</v>
      </c>
      <c r="D21" s="65" t="s">
        <v>83</v>
      </c>
      <c r="E21" s="53" t="s">
        <v>37</v>
      </c>
      <c r="F21" s="53" t="s">
        <v>38</v>
      </c>
      <c r="G21" s="60">
        <v>1809.99</v>
      </c>
      <c r="H21" s="38"/>
      <c r="I21" s="45">
        <f t="shared" si="0"/>
        <v>0</v>
      </c>
      <c r="J21" s="46" t="str">
        <f t="shared" si="1"/>
        <v>OK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76.5" x14ac:dyDescent="0.25">
      <c r="A22" s="79" t="s">
        <v>46</v>
      </c>
      <c r="B22" s="66">
        <v>19</v>
      </c>
      <c r="C22" s="67" t="s">
        <v>84</v>
      </c>
      <c r="D22" s="65" t="s">
        <v>85</v>
      </c>
      <c r="E22" s="58" t="s">
        <v>37</v>
      </c>
      <c r="F22" s="53" t="s">
        <v>38</v>
      </c>
      <c r="G22" s="61">
        <v>609.99</v>
      </c>
      <c r="H22" s="38">
        <v>12</v>
      </c>
      <c r="I22" s="45">
        <f t="shared" si="0"/>
        <v>12</v>
      </c>
      <c r="J22" s="46" t="str">
        <f t="shared" si="1"/>
        <v>OK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76.5" x14ac:dyDescent="0.25">
      <c r="A23" s="79" t="s">
        <v>46</v>
      </c>
      <c r="B23" s="68">
        <v>20</v>
      </c>
      <c r="C23" s="67" t="s">
        <v>86</v>
      </c>
      <c r="D23" s="65" t="s">
        <v>87</v>
      </c>
      <c r="E23" s="58" t="s">
        <v>37</v>
      </c>
      <c r="F23" s="53" t="s">
        <v>38</v>
      </c>
      <c r="G23" s="71">
        <v>874.99</v>
      </c>
      <c r="H23" s="38"/>
      <c r="I23" s="45">
        <f t="shared" si="0"/>
        <v>0</v>
      </c>
      <c r="J23" s="46" t="str">
        <f t="shared" si="1"/>
        <v>OK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K24" s="74"/>
      <c r="L24" s="74"/>
      <c r="M24" s="74"/>
      <c r="N24" s="74"/>
    </row>
    <row r="25" spans="1:22" x14ac:dyDescent="0.25">
      <c r="C25" s="23" t="s">
        <v>34</v>
      </c>
    </row>
  </sheetData>
  <mergeCells count="15"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K1:K2"/>
    <mergeCell ref="A2:J2"/>
    <mergeCell ref="A1:B1"/>
    <mergeCell ref="F1:J1"/>
    <mergeCell ref="S1:S2"/>
    <mergeCell ref="L1:L2"/>
  </mergeCells>
  <conditionalFormatting sqref="O4:V4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O5:V23">
    <cfRule type="cellIs" dxfId="74" priority="19" stopIfTrue="1" operator="greaterThan">
      <formula>0</formula>
    </cfRule>
    <cfRule type="cellIs" dxfId="73" priority="20" stopIfTrue="1" operator="greaterThan">
      <formula>0</formula>
    </cfRule>
    <cfRule type="cellIs" dxfId="72" priority="21" stopIfTrue="1" operator="greaterThan">
      <formula>0</formula>
    </cfRule>
  </conditionalFormatting>
  <conditionalFormatting sqref="K4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K5:K23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conditionalFormatting sqref="L4:M4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L5:M23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conditionalFormatting sqref="N4">
    <cfRule type="cellIs" dxfId="59" priority="16" stopIfTrue="1" operator="greaterThan">
      <formula>0</formula>
    </cfRule>
    <cfRule type="cellIs" dxfId="58" priority="17" stopIfTrue="1" operator="greaterThan">
      <formula>0</formula>
    </cfRule>
    <cfRule type="cellIs" dxfId="57" priority="18" stopIfTrue="1" operator="greaterThan">
      <formula>0</formula>
    </cfRule>
  </conditionalFormatting>
  <conditionalFormatting sqref="N5:N23">
    <cfRule type="cellIs" dxfId="56" priority="13" stopIfTrue="1" operator="greaterThan">
      <formula>0</formula>
    </cfRule>
    <cfRule type="cellIs" dxfId="55" priority="14" stopIfTrue="1" operator="greaterThan">
      <formula>0</formula>
    </cfRule>
    <cfRule type="cellIs" dxfId="54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Reitoria</vt:lpstr>
      <vt:lpstr>CEART</vt:lpstr>
      <vt:lpstr>CEFID</vt:lpstr>
      <vt:lpstr>FAED</vt:lpstr>
      <vt:lpstr>CEAD</vt:lpstr>
      <vt:lpstr>CCT</vt:lpstr>
      <vt:lpstr>CEPLAN</vt:lpstr>
      <vt:lpstr>CAV</vt:lpstr>
      <vt:lpstr>CEO</vt:lpstr>
      <vt:lpstr>CESFI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2015-07-08T21:27:45Z</cp:lastPrinted>
  <dcterms:created xsi:type="dcterms:W3CDTF">2010-06-19T20:43:11Z</dcterms:created>
  <dcterms:modified xsi:type="dcterms:W3CDTF">2018-07-11T19:21:28Z</dcterms:modified>
</cp:coreProperties>
</file>