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320.2017 - UDESC  - Gêneros Alimentícios SRP  SGPe 1749.2017 - VIG 25.06.18\"/>
    </mc:Choice>
  </mc:AlternateContent>
  <bookViews>
    <workbookView xWindow="0" yWindow="0" windowWidth="21600" windowHeight="9135" tabRatio="857" activeTab="9"/>
  </bookViews>
  <sheets>
    <sheet name="Reitoria" sheetId="75" r:id="rId1"/>
    <sheet name="ESAG" sheetId="105" r:id="rId2"/>
    <sheet name="CEAD" sheetId="108" r:id="rId3"/>
    <sheet name="CEART" sheetId="106" r:id="rId4"/>
    <sheet name="FAED" sheetId="107" r:id="rId5"/>
    <sheet name="CEFID" sheetId="109" r:id="rId6"/>
    <sheet name="CESFI" sheetId="111" r:id="rId7"/>
    <sheet name="CERES" sheetId="110" r:id="rId8"/>
    <sheet name="CEAVI" sheetId="115" r:id="rId9"/>
    <sheet name="GESTOR" sheetId="91" r:id="rId10"/>
    <sheet name="Modelo Anexo II IN 002_2014" sheetId="77" r:id="rId11"/>
  </sheets>
  <definedNames>
    <definedName name="diasuteis" localSheetId="9">#REF!</definedName>
    <definedName name="diasuteis" localSheetId="0">#REF!</definedName>
    <definedName name="diasuteis">#REF!</definedName>
    <definedName name="Ferias" localSheetId="9">#REF!</definedName>
    <definedName name="Ferias">#REF!</definedName>
    <definedName name="RD" localSheetId="9">OFFSET(#REF!,(MATCH(SMALL(#REF!,ROW()-10),#REF!,0)-1),0)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L5" i="75" l="1"/>
  <c r="L6" i="75"/>
  <c r="L7" i="75"/>
  <c r="L8" i="75"/>
  <c r="L9" i="75"/>
  <c r="L10" i="75"/>
  <c r="L11" i="75"/>
  <c r="L12" i="75"/>
  <c r="L13" i="75"/>
  <c r="L14" i="75"/>
  <c r="L4" i="75"/>
  <c r="K5" i="91" l="1"/>
  <c r="K6" i="91"/>
  <c r="K7" i="91"/>
  <c r="K8" i="91"/>
  <c r="K9" i="91"/>
  <c r="K10" i="91"/>
  <c r="K11" i="91"/>
  <c r="K12" i="91"/>
  <c r="K13" i="91"/>
  <c r="K14" i="91"/>
  <c r="K4" i="91"/>
  <c r="L14" i="115"/>
  <c r="M14" i="115" s="1"/>
  <c r="L13" i="115"/>
  <c r="M13" i="115" s="1"/>
  <c r="L12" i="115"/>
  <c r="M12" i="115" s="1"/>
  <c r="L11" i="115"/>
  <c r="M11" i="115" s="1"/>
  <c r="L10" i="115"/>
  <c r="M10" i="115" s="1"/>
  <c r="L9" i="115"/>
  <c r="M9" i="115" s="1"/>
  <c r="L8" i="115"/>
  <c r="M8" i="115" s="1"/>
  <c r="L7" i="115"/>
  <c r="M7" i="115" s="1"/>
  <c r="L6" i="115"/>
  <c r="M6" i="115" s="1"/>
  <c r="L5" i="115"/>
  <c r="M5" i="115" s="1"/>
  <c r="L4" i="115"/>
  <c r="M4" i="115" s="1"/>
  <c r="L14" i="110"/>
  <c r="M14" i="110" s="1"/>
  <c r="L13" i="110"/>
  <c r="M13" i="110" s="1"/>
  <c r="L12" i="110"/>
  <c r="M12" i="110" s="1"/>
  <c r="L11" i="110"/>
  <c r="M11" i="110" s="1"/>
  <c r="L10" i="110"/>
  <c r="M10" i="110" s="1"/>
  <c r="L9" i="110"/>
  <c r="M9" i="110" s="1"/>
  <c r="L8" i="110"/>
  <c r="M8" i="110" s="1"/>
  <c r="L7" i="110"/>
  <c r="M7" i="110" s="1"/>
  <c r="L6" i="110"/>
  <c r="M6" i="110" s="1"/>
  <c r="L5" i="110"/>
  <c r="M5" i="110" s="1"/>
  <c r="L4" i="110"/>
  <c r="M4" i="110" s="1"/>
  <c r="L14" i="111"/>
  <c r="M14" i="111" s="1"/>
  <c r="L13" i="111"/>
  <c r="M13" i="111" s="1"/>
  <c r="L12" i="111"/>
  <c r="M12" i="111" s="1"/>
  <c r="L11" i="111"/>
  <c r="M11" i="111" s="1"/>
  <c r="L10" i="111"/>
  <c r="M10" i="111" s="1"/>
  <c r="L9" i="111"/>
  <c r="M9" i="111" s="1"/>
  <c r="L8" i="111"/>
  <c r="M8" i="111" s="1"/>
  <c r="L7" i="111"/>
  <c r="M7" i="111" s="1"/>
  <c r="L6" i="111"/>
  <c r="M6" i="111" s="1"/>
  <c r="L5" i="111"/>
  <c r="M5" i="111" s="1"/>
  <c r="L4" i="111"/>
  <c r="M4" i="111" s="1"/>
  <c r="L14" i="109"/>
  <c r="M14" i="109" s="1"/>
  <c r="L13" i="109"/>
  <c r="M13" i="109" s="1"/>
  <c r="L12" i="109"/>
  <c r="M12" i="109" s="1"/>
  <c r="L11" i="109"/>
  <c r="M11" i="109" s="1"/>
  <c r="L10" i="109"/>
  <c r="M10" i="109" s="1"/>
  <c r="L9" i="109"/>
  <c r="M9" i="109" s="1"/>
  <c r="L8" i="109"/>
  <c r="M8" i="109" s="1"/>
  <c r="L7" i="109"/>
  <c r="M7" i="109" s="1"/>
  <c r="L6" i="109"/>
  <c r="M6" i="109" s="1"/>
  <c r="L5" i="109"/>
  <c r="M5" i="109" s="1"/>
  <c r="L4" i="109"/>
  <c r="M4" i="109" s="1"/>
  <c r="L14" i="107"/>
  <c r="M14" i="107" s="1"/>
  <c r="L13" i="107"/>
  <c r="M13" i="107" s="1"/>
  <c r="L12" i="107"/>
  <c r="M12" i="107" s="1"/>
  <c r="L11" i="107"/>
  <c r="M11" i="107" s="1"/>
  <c r="L10" i="107"/>
  <c r="M10" i="107" s="1"/>
  <c r="L9" i="107"/>
  <c r="M9" i="107" s="1"/>
  <c r="L8" i="107"/>
  <c r="M8" i="107" s="1"/>
  <c r="L7" i="107"/>
  <c r="M7" i="107" s="1"/>
  <c r="L6" i="107"/>
  <c r="M6" i="107" s="1"/>
  <c r="L5" i="107"/>
  <c r="M5" i="107" s="1"/>
  <c r="L4" i="107"/>
  <c r="M4" i="107" s="1"/>
  <c r="L14" i="106"/>
  <c r="M14" i="106" s="1"/>
  <c r="L13" i="106"/>
  <c r="M13" i="106" s="1"/>
  <c r="L12" i="106"/>
  <c r="M12" i="106" s="1"/>
  <c r="L11" i="106"/>
  <c r="M11" i="106" s="1"/>
  <c r="L10" i="106"/>
  <c r="M10" i="106" s="1"/>
  <c r="L9" i="106"/>
  <c r="M9" i="106" s="1"/>
  <c r="L8" i="106"/>
  <c r="M8" i="106" s="1"/>
  <c r="L7" i="106"/>
  <c r="M7" i="106" s="1"/>
  <c r="L6" i="106"/>
  <c r="M6" i="106" s="1"/>
  <c r="L5" i="106"/>
  <c r="M5" i="106" s="1"/>
  <c r="L4" i="106"/>
  <c r="M4" i="106" s="1"/>
  <c r="L14" i="108"/>
  <c r="M14" i="108" s="1"/>
  <c r="L13" i="108"/>
  <c r="M13" i="108" s="1"/>
  <c r="L12" i="108"/>
  <c r="M12" i="108" s="1"/>
  <c r="L11" i="108"/>
  <c r="M11" i="108" s="1"/>
  <c r="L10" i="108"/>
  <c r="M10" i="108" s="1"/>
  <c r="L9" i="108"/>
  <c r="M9" i="108" s="1"/>
  <c r="L8" i="108"/>
  <c r="M8" i="108" s="1"/>
  <c r="L7" i="108"/>
  <c r="M7" i="108" s="1"/>
  <c r="L6" i="108"/>
  <c r="M6" i="108" s="1"/>
  <c r="L5" i="108"/>
  <c r="M5" i="108" s="1"/>
  <c r="L4" i="108"/>
  <c r="M4" i="108" s="1"/>
  <c r="L14" i="105"/>
  <c r="M14" i="105" s="1"/>
  <c r="L13" i="105"/>
  <c r="M13" i="105" s="1"/>
  <c r="L12" i="105"/>
  <c r="M12" i="105" s="1"/>
  <c r="L11" i="105"/>
  <c r="M11" i="105" s="1"/>
  <c r="L10" i="105"/>
  <c r="M10" i="105" s="1"/>
  <c r="L9" i="105"/>
  <c r="M9" i="105" s="1"/>
  <c r="L8" i="105"/>
  <c r="M8" i="105" s="1"/>
  <c r="L7" i="105"/>
  <c r="M7" i="105" s="1"/>
  <c r="L6" i="105"/>
  <c r="M6" i="105" s="1"/>
  <c r="L5" i="105"/>
  <c r="M5" i="105" s="1"/>
  <c r="L4" i="105"/>
  <c r="M4" i="105" s="1"/>
  <c r="L5" i="91" l="1"/>
  <c r="L6" i="91"/>
  <c r="L8" i="91"/>
  <c r="L9" i="91"/>
  <c r="L10" i="91"/>
  <c r="L11" i="91"/>
  <c r="L12" i="91"/>
  <c r="L13" i="91"/>
  <c r="L14" i="91"/>
  <c r="L4" i="91"/>
  <c r="L7" i="91"/>
  <c r="N5" i="91" l="1"/>
  <c r="N6" i="91"/>
  <c r="N7" i="91"/>
  <c r="N8" i="91"/>
  <c r="N9" i="91"/>
  <c r="N10" i="91"/>
  <c r="N11" i="91"/>
  <c r="N12" i="91"/>
  <c r="N13" i="91"/>
  <c r="N14" i="91"/>
  <c r="N4" i="91"/>
  <c r="M10" i="75"/>
  <c r="M11" i="75"/>
  <c r="M12" i="75"/>
  <c r="M13" i="75"/>
  <c r="M14" i="75"/>
  <c r="N15" i="91" l="1"/>
  <c r="O20" i="91" s="1"/>
  <c r="M13" i="91" l="1"/>
  <c r="O13" i="91"/>
  <c r="M12" i="91"/>
  <c r="O12" i="91"/>
  <c r="M10" i="91"/>
  <c r="O10" i="91"/>
  <c r="M14" i="91"/>
  <c r="O14" i="91"/>
  <c r="M11" i="91"/>
  <c r="O11" i="91"/>
  <c r="M7" i="91" l="1"/>
  <c r="O7" i="91"/>
  <c r="M6" i="91"/>
  <c r="O6" i="91"/>
  <c r="M9" i="91"/>
  <c r="O9" i="91"/>
  <c r="M8" i="91"/>
  <c r="O8" i="91"/>
  <c r="M6" i="75"/>
  <c r="M9" i="75"/>
  <c r="M8" i="75"/>
  <c r="M7" i="75"/>
  <c r="O4" i="91"/>
  <c r="M5" i="91" l="1"/>
  <c r="O5" i="91"/>
  <c r="O15" i="91" s="1"/>
  <c r="O21" i="91" s="1"/>
  <c r="O23" i="91" s="1"/>
  <c r="M4" i="91"/>
  <c r="M4" i="75"/>
  <c r="M5" i="75"/>
</calcChain>
</file>

<file path=xl/comments1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2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3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4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5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6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7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8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comments9.xml><?xml version="1.0" encoding="utf-8"?>
<comments xmlns="http://schemas.openxmlformats.org/spreadsheetml/2006/main">
  <authors>
    <author>Roberta kloster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Roberta kloster:</t>
        </r>
        <r>
          <rPr>
            <sz val="9"/>
            <color indexed="81"/>
            <rFont val="Segoe UI"/>
            <family val="2"/>
          </rPr>
          <t xml:space="preserve">
100 cedidos pela esag
</t>
        </r>
      </text>
    </comment>
  </commentList>
</comments>
</file>

<file path=xl/sharedStrings.xml><?xml version="1.0" encoding="utf-8"?>
<sst xmlns="http://schemas.openxmlformats.org/spreadsheetml/2006/main" count="1254" uniqueCount="138">
  <si>
    <t>Saldo / Automático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</si>
  <si>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</si>
  <si>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</si>
  <si>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</si>
  <si>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</si>
  <si>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</si>
  <si>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</si>
  <si>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</si>
  <si>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</si>
  <si>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</si>
  <si>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</si>
  <si>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</si>
  <si>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</si>
  <si>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</si>
  <si>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</si>
  <si>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</si>
  <si>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</si>
  <si>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</si>
  <si>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</si>
  <si>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</si>
  <si>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</si>
  <si>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</si>
  <si>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</si>
  <si>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</si>
  <si>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</si>
  <si>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</si>
  <si>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</si>
  <si>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</si>
  <si>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</si>
  <si>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</si>
  <si>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</si>
  <si>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OBJETO: AQUISIÇÃO DE GÊNEROS ALIMENTÍCIOS</t>
  </si>
  <si>
    <t>339030.07</t>
  </si>
  <si>
    <t>Qtde Utilizada</t>
  </si>
  <si>
    <t>AQUISIÇÃO DE GÊNEROS ALIMENTÍCIOS</t>
  </si>
  <si>
    <t>CENTRO PARTICIPANTE: GESTOR</t>
  </si>
  <si>
    <t>PROCESSO: PE  0320/2017/UDESC</t>
  </si>
  <si>
    <t>VIGÊNCIA DA ATA: 26/06/17 até 25/06/2018</t>
  </si>
  <si>
    <t xml:space="preserve">CENTRO PARTICIPANTE: </t>
  </si>
  <si>
    <t xml:space="preserve"> AF nº  xx/2017 Qtde. DT</t>
  </si>
  <si>
    <t>/   /</t>
  </si>
  <si>
    <t>Empresa</t>
  </si>
  <si>
    <t>Especificação</t>
  </si>
  <si>
    <t>Marca</t>
  </si>
  <si>
    <t>Grupo-Classe</t>
  </si>
  <si>
    <t>Código NUC</t>
  </si>
  <si>
    <r>
      <rPr>
        <b/>
        <sz val="12"/>
        <color theme="1"/>
        <rFont val="Calibri"/>
        <family val="2"/>
        <scheme val="minor"/>
      </rPr>
      <t>Água mineral</t>
    </r>
    <r>
      <rPr>
        <sz val="12"/>
        <color theme="1"/>
        <rFont val="Calibri"/>
        <family val="2"/>
        <scheme val="minor"/>
      </rPr>
      <t xml:space="preserve">, potável, natural, sem gás, com validade mínima de 3 (três) meses a cada fornecimento, envasada em </t>
    </r>
    <r>
      <rPr>
        <b/>
        <sz val="12"/>
        <color theme="1"/>
        <rFont val="Calibri"/>
        <family val="2"/>
        <scheme val="minor"/>
      </rPr>
      <t>garrafão de 20 litros</t>
    </r>
    <r>
      <rPr>
        <sz val="12"/>
        <color theme="1"/>
        <rFont val="Calibri"/>
        <family val="2"/>
        <scheme val="minor"/>
      </rPr>
      <t xml:space="preserve"> PET (politereftalato de etileno), com cessão gratuita (comodato) de garrafões em quantidade suficiente para abastecimento e reposição, com vida útil máxima de 3 anos, lacrados, dentro dos padrões estabelecidos pelo Departamento Nacional de Produção Mineral - DPNPM e de acordo com a Portaria nº 470/1999, RDCs nºs 274 e 275 de 2005, RDC 23/2000 e RDC 27/2010, da ANVISA-MS.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envasamento, validade e a expressão "Não contem glúten" com impressão indelével, devendo obedecer a Portaria 387/2008 DNPM, especificações da ANVISA (Resolução nº 105/99 e suas atualizações), e normas da ABNT NMR 14222, 14328 e 14638.</t>
    </r>
  </si>
  <si>
    <r>
      <t>peça 
(</t>
    </r>
    <r>
      <rPr>
        <b/>
        <sz val="12"/>
        <color theme="1"/>
        <rFont val="Calibri"/>
        <family val="2"/>
        <scheme val="minor"/>
      </rPr>
      <t>peça = garrafão de 20 litros</t>
    </r>
    <r>
      <rPr>
        <sz val="12"/>
        <color theme="1"/>
        <rFont val="Calibri"/>
        <family val="2"/>
        <scheme val="minor"/>
      </rPr>
      <t>)</t>
    </r>
  </si>
  <si>
    <t>Santa Rita</t>
  </si>
  <si>
    <t>19-03</t>
  </si>
  <si>
    <t>00142-2-015</t>
  </si>
  <si>
    <r>
      <rPr>
        <b/>
        <sz val="12"/>
        <color theme="1"/>
        <rFont val="Calibri"/>
        <family val="2"/>
        <scheme val="minor"/>
      </rPr>
      <t>Água mineral</t>
    </r>
    <r>
      <rPr>
        <sz val="12"/>
        <color theme="1"/>
        <rFont val="Calibri"/>
        <family val="2"/>
        <scheme val="minor"/>
      </rPr>
      <t xml:space="preserve">, natural, potável, </t>
    </r>
    <r>
      <rPr>
        <b/>
        <sz val="12"/>
        <color theme="1"/>
        <rFont val="Calibri"/>
        <family val="2"/>
        <scheme val="minor"/>
      </rPr>
      <t>com gás</t>
    </r>
    <r>
      <rPr>
        <sz val="12"/>
        <color theme="1"/>
        <rFont val="Calibri"/>
        <family val="2"/>
        <scheme val="minor"/>
      </rPr>
      <t xml:space="preserve">, envasada em garrafa PET (politereftalato de etileno) descartável com </t>
    </r>
    <r>
      <rPr>
        <b/>
        <sz val="12"/>
        <color theme="1"/>
        <rFont val="Calibri"/>
        <family val="2"/>
        <scheme val="minor"/>
      </rPr>
      <t>500ml</t>
    </r>
    <r>
      <rPr>
        <sz val="12"/>
        <color theme="1"/>
        <rFont val="Calibri"/>
        <family val="2"/>
        <scheme val="minor"/>
      </rPr>
      <t xml:space="preserve">, lacrados, dentro dos padrões estabelecidos pelo Departamento Nacional de Produção Mineral-DNPM e de acordo com a Portaria nº 470/1999, RDCs nºs 274 e 275 de 2005, RDC 23/2000 e RDC 27/2010, da ANVISA-MS, </t>
    </r>
    <r>
      <rPr>
        <b/>
        <sz val="12"/>
        <color theme="1"/>
        <rFont val="Calibri"/>
        <family val="2"/>
        <scheme val="minor"/>
      </rPr>
      <t>acondicionadas em fardo com 12 unidades</t>
    </r>
    <r>
      <rPr>
        <sz val="12"/>
        <color theme="1"/>
        <rFont val="Calibri"/>
        <family val="2"/>
        <scheme val="minor"/>
      </rPr>
      <t>, e com validade mínima de 6 (seis) meses a cada fornecimento. Rotulo com carimbo de aprovação ou número do processo do DNPM, contendo, no mínimo, nome da fonte e da empresa envasadora, seu CNPJ, Município, Estado, número do lote, composição química, características físico-químicas, nome do laboratório, número e data da análise da água, volume, data de envasamento e validade e a expressão "Não contem glúten" com impressão indelével.</t>
    </r>
  </si>
  <si>
    <r>
      <rPr>
        <b/>
        <sz val="12"/>
        <color theme="1"/>
        <rFont val="Calibri"/>
        <family val="2"/>
        <scheme val="minor"/>
      </rPr>
      <t>Fardo</t>
    </r>
    <r>
      <rPr>
        <sz val="12"/>
        <color theme="1"/>
        <rFont val="Calibri"/>
        <family val="2"/>
        <scheme val="minor"/>
      </rPr>
      <t xml:space="preserve"> com 12 garrafas de 500ml</t>
    </r>
  </si>
  <si>
    <t>00142-2-061</t>
  </si>
  <si>
    <r>
      <rPr>
        <b/>
        <sz val="12"/>
        <color theme="1"/>
        <rFont val="Calibri"/>
        <family val="2"/>
        <scheme val="minor"/>
      </rPr>
      <t>Água mineral</t>
    </r>
    <r>
      <rPr>
        <sz val="12"/>
        <color theme="1"/>
        <rFont val="Calibri"/>
        <family val="2"/>
        <scheme val="minor"/>
      </rPr>
      <t xml:space="preserve"> natural, potável, </t>
    </r>
    <r>
      <rPr>
        <b/>
        <sz val="12"/>
        <color theme="1"/>
        <rFont val="Calibri"/>
        <family val="2"/>
        <scheme val="minor"/>
      </rPr>
      <t>sem gás</t>
    </r>
    <r>
      <rPr>
        <sz val="12"/>
        <color theme="1"/>
        <rFont val="Calibri"/>
        <family val="2"/>
        <scheme val="minor"/>
      </rPr>
      <t xml:space="preserve">, envasada em garrafa PET (politereftalato de etileno) descartável com </t>
    </r>
    <r>
      <rPr>
        <b/>
        <sz val="12"/>
        <color theme="1"/>
        <rFont val="Calibri"/>
        <family val="2"/>
        <scheme val="minor"/>
      </rPr>
      <t>500ml</t>
    </r>
    <r>
      <rPr>
        <sz val="12"/>
        <color theme="1"/>
        <rFont val="Calibri"/>
        <family val="2"/>
        <scheme val="minor"/>
      </rPr>
      <t xml:space="preserve">, lacrados, dentro dos padrões estabelecidos pelo Departamento Nacional de Produção Mineral-DNPM e de acordo com a Portaria nº 470/1999, RDCs nºs 274 e 275 de 2005, RDC 23/2000 e RDC 27/2010, da ANVISA-MS, </t>
    </r>
    <r>
      <rPr>
        <b/>
        <sz val="12"/>
        <color theme="1"/>
        <rFont val="Calibri"/>
        <family val="2"/>
        <scheme val="minor"/>
      </rPr>
      <t>acondicionadas em fardo com 12 unidades</t>
    </r>
    <r>
      <rPr>
        <sz val="12"/>
        <color theme="1"/>
        <rFont val="Calibri"/>
        <family val="2"/>
        <scheme val="minor"/>
      </rPr>
      <t>, e com validade mínima de mínima de 6 (seis) meses a cada fornecimento. Rotulagem: Rotulo com carimbo de aprovação ou número do processo do DNPM, contendo, no mínimo, nome da fonte, e da empresa envasadora, seu CNPJ, Município, Estado, número do lote, composição química, características físico - químicas, nome do laboratório, número e data da análise da água, volume, data de envasamento e validade e a expressão "Não contem glúten" com impressão indelével.</t>
    </r>
  </si>
  <si>
    <t>00142-2-060</t>
  </si>
  <si>
    <t>Vasilhame retornável para água mineral sem gás, capacidade de 20 litros (atender as normas vigentes).</t>
  </si>
  <si>
    <t>peça</t>
  </si>
  <si>
    <t>25-05</t>
  </si>
  <si>
    <t>01526-1-002</t>
  </si>
  <si>
    <t>339030.19</t>
  </si>
  <si>
    <t>JJ Mattos Industria e Comércio de Café LTDA CNPJ 00.214.257/0001-46</t>
  </si>
  <si>
    <r>
      <rPr>
        <b/>
        <sz val="12"/>
        <color theme="1"/>
        <rFont val="Calibri"/>
        <family val="2"/>
        <scheme val="minor"/>
      </rPr>
      <t>Café torrado</t>
    </r>
    <r>
      <rPr>
        <sz val="12"/>
        <color theme="1"/>
        <rFont val="Calibri"/>
        <family val="2"/>
        <scheme val="minor"/>
      </rPr>
      <t xml:space="preserve"> e moído embalado a vácuo prensado emb. </t>
    </r>
    <r>
      <rPr>
        <b/>
        <sz val="12"/>
        <color theme="1"/>
        <rFont val="Calibri"/>
        <family val="2"/>
        <scheme val="minor"/>
      </rPr>
      <t>500g</t>
    </r>
    <r>
      <rPr>
        <sz val="12"/>
        <color theme="1"/>
        <rFont val="Calibri"/>
        <family val="2"/>
        <scheme val="minor"/>
      </rPr>
      <t xml:space="preserve">, em pó, homogêneo, torrado e moído, categoria do tipo </t>
    </r>
    <r>
      <rPr>
        <b/>
        <sz val="12"/>
        <color theme="1"/>
        <rFont val="Calibri"/>
        <family val="2"/>
        <scheme val="minor"/>
      </rPr>
      <t>SUPERIOR</t>
    </r>
    <r>
      <rPr>
        <sz val="12"/>
        <color theme="1"/>
        <rFont val="Calibri"/>
        <family val="2"/>
        <scheme val="minor"/>
      </rPr>
      <t>, constituído com predominância de grãos de café arábica. Características sensoriais: fragrância: marcante; aroma: característico, marcante; acidez: baixa a moderada; amargor: moderado; sabor: característico e equilibrado; sabor residual: bom, duradouro; defeitos: pouca interferência; adstringência: baixa; corpo: razoavelmente encorpado; qualidade da bebida: dura a melhor; qualidade global: razoavelmente bom a bom, com embalagem vácuo-puro. Com fabricação de no máximo de 30 (trinta) dias antes da data de entrega. Prazo de validade do produto de no mínimo de 12 (doze) meses. O café deverá ter, além da embalagem vácuo-puro, embalagem individual de cartolina, que deverá estar acondicionada em caixa de papelão, com 05 ou 10 kg cada, identificação da categoria do café, lote, prazo de validade e demais informações de acordo com exigências legais vigentes que tratam das embalagens e rotulagens e, que atenda ao padrão de identidade e qualidade (com nota de qualidade global da bebida, igual ou maior que 6,0 (seis) pontos e demais condições estabelecidas de acordo com a legislação vigente. (Decreto Federal n.º 27.173, de 14/09/1 949, e Portaria INMETRO nº 157, de 19/08/2002), Portaria 377, de 26/04/1999, IN nº 8 de 11/06/2003 e, IN nº 16, de 24/05/2010 do MAPA, Resoluções: RDC nº 277, de 22/09/05, RDC nº 175, de 08/07/03, RDC nº 259/02, RDC nº 12, de 02/01/01, RDC 123, de 13/025/2004, RDC 259 de 20/09/2002, da ANVISA, e, Resoluções SAA-28, de 01/06/2007 e, SAA-30, de 22/06/2007).</t>
    </r>
  </si>
  <si>
    <r>
      <t>Kg 
(</t>
    </r>
    <r>
      <rPr>
        <b/>
        <sz val="12"/>
        <color theme="1"/>
        <rFont val="Calibri"/>
        <family val="2"/>
        <scheme val="minor"/>
      </rPr>
      <t>Kg = 02 embalagens de 500 gramas</t>
    </r>
    <r>
      <rPr>
        <sz val="12"/>
        <color theme="1"/>
        <rFont val="Calibri"/>
        <family val="2"/>
        <scheme val="minor"/>
      </rPr>
      <t>)</t>
    </r>
  </si>
  <si>
    <t>Santa Catarina Superior Extra-forte</t>
  </si>
  <si>
    <t>00144-9-001</t>
  </si>
  <si>
    <t>Maycon Will ME  CNPJ 18.712.730/0001-80</t>
  </si>
  <si>
    <t>Bolachas salgadas com gergelim, pacote com no mínimo 360 gramas, e no mínimo duas embalagens individualizadas. Validade mínima de 06 meses a cada fornecimento.</t>
  </si>
  <si>
    <t>pacote</t>
  </si>
  <si>
    <t>Prodasa</t>
  </si>
  <si>
    <t>00143-0-165</t>
  </si>
  <si>
    <t xml:space="preserve">Bolacha tipo waffer, sabor morango, pacote com no mínimo 120 gramas.Validade mínima de 06 meses a cada fornecimento. </t>
  </si>
  <si>
    <t>00143-0-164</t>
  </si>
  <si>
    <t>Bolacha tipo waffer, sabor chocolate, pacote com no mínimo 120 gramas.Validade mínima de 06 meses a cada fornecimento.</t>
  </si>
  <si>
    <t>Bolacha recheada, sabor chocolate, pacote com no mínimo 120 gramas. Validade mínima de 06 meses  cada fornecimento.</t>
  </si>
  <si>
    <t>Carton</t>
  </si>
  <si>
    <t>00143-0-119</t>
  </si>
  <si>
    <t>Bolacha recheada, sabor morango, pacote com no mínimo 120 gramas. Validade mínima de 06 meses  cada fornecimento.</t>
  </si>
  <si>
    <t>Bolacha salgada, temperada, similar ou igual a marca Club Social, pacote com no mínimo 120 gramas. Validade mínima de 06 meses  cada fornecimento.</t>
  </si>
  <si>
    <t>Pit Stop</t>
  </si>
  <si>
    <t>00143-0-166</t>
  </si>
  <si>
    <t>Estância Hidromineral Santa Rita de Cássia LTDA  CNPJ 03.489.027/0001-88</t>
  </si>
  <si>
    <t xml:space="preserve">Detalhamento </t>
  </si>
  <si>
    <t>PROCESSO: 0320/2017/UDESC</t>
  </si>
  <si>
    <t>Pregão 0320/2017/UDESC - SRP</t>
  </si>
  <si>
    <t xml:space="preserve"> AF nº  1584/2017 Qtde. DT</t>
  </si>
  <si>
    <t xml:space="preserve"> AF nº  832/2017 Qtde. DT</t>
  </si>
  <si>
    <t xml:space="preserve"> AF nº  833/2017 Qtde. DT</t>
  </si>
  <si>
    <t xml:space="preserve"> AF 1439/2017 </t>
  </si>
  <si>
    <t xml:space="preserve"> AF nº  1034/2017 Qtde. DT</t>
  </si>
  <si>
    <t xml:space="preserve"> AF nº 1118/2017 Qtde. DT</t>
  </si>
  <si>
    <r>
      <t xml:space="preserve"> AF nº  1146/2017 - </t>
    </r>
    <r>
      <rPr>
        <sz val="8"/>
        <rFont val="Calibri"/>
        <family val="2"/>
        <scheme val="minor"/>
      </rPr>
      <t>SGPE 12950/2017</t>
    </r>
  </si>
  <si>
    <t xml:space="preserve"> AF nº  1184/2017 Qtde. DT</t>
  </si>
  <si>
    <t xml:space="preserve"> AF nº  840/2017 Qtde. DT</t>
  </si>
  <si>
    <t xml:space="preserve"> AF nº  843/2017 Qtde. DT</t>
  </si>
  <si>
    <t xml:space="preserve"> AF nº  1058/2017 Qtde. DT</t>
  </si>
  <si>
    <t xml:space="preserve"> AF nº  1443/2017 Qtde. DT</t>
  </si>
  <si>
    <t xml:space="preserve"> AF nº  1567/2017 Qtde. DT</t>
  </si>
  <si>
    <t xml:space="preserve"> AF nº  1536/2017 Qtde. DT</t>
  </si>
  <si>
    <t xml:space="preserve"> AF nº  1546/2017 Qtde. DT</t>
  </si>
  <si>
    <t xml:space="preserve"> AF nº 1141/2017 Qtde. DT</t>
  </si>
  <si>
    <t xml:space="preserve"> AF nº  1339/2017 Qtde. DT</t>
  </si>
  <si>
    <t xml:space="preserve"> AF nº 1587/2017 Qtde. DT</t>
  </si>
  <si>
    <t xml:space="preserve"> AF nº  830/2017 Qtde. DT</t>
  </si>
  <si>
    <t xml:space="preserve"> AF nº  834/2017 Qtde. DT</t>
  </si>
  <si>
    <t xml:space="preserve"> AF nº  831/2017 Qtde. DT</t>
  </si>
  <si>
    <t xml:space="preserve"> AF nº  1043/2017 Qtde. DT</t>
  </si>
  <si>
    <t xml:space="preserve"> AF nº  1045/2017 Qtde. DT</t>
  </si>
  <si>
    <t xml:space="preserve"> AF nº  1152/2017 Qtde. DT</t>
  </si>
  <si>
    <t xml:space="preserve"> AF nº  1280/2017 Qtde. DT</t>
  </si>
  <si>
    <t xml:space="preserve"> AF nº  1286/2017 Qtde. DT</t>
  </si>
  <si>
    <t xml:space="preserve"> AF nº  24/2018 Qtde. DT</t>
  </si>
  <si>
    <t xml:space="preserve"> AF nº  111/2018 Qtde. DT</t>
  </si>
  <si>
    <t xml:space="preserve"> AF nº  112/2018 Qtde. DT</t>
  </si>
  <si>
    <t xml:space="preserve"> AF nº  451/2018 Qtde. DT</t>
  </si>
  <si>
    <t xml:space="preserve"> AF nº 696/2018 Qtde. DT</t>
  </si>
  <si>
    <t xml:space="preserve"> AF nº  766/2018 Qtde. DT</t>
  </si>
  <si>
    <t xml:space="preserve"> AF nº  99/2018 Qtde. DT</t>
  </si>
  <si>
    <t xml:space="preserve"> AF nº  98/2018 Qtde. DT</t>
  </si>
  <si>
    <t xml:space="preserve"> AF nº  675 2018 Qtde. DT</t>
  </si>
  <si>
    <t xml:space="preserve"> AF nº  984/2018 Qtde. DT</t>
  </si>
  <si>
    <t xml:space="preserve"> AF nº 677/2017 Qtde. DT</t>
  </si>
  <si>
    <t xml:space="preserve"> AF nº 679/2017 Qtde. DT</t>
  </si>
  <si>
    <t xml:space="preserve"> AF nº  67/2018 Qtde. DT</t>
  </si>
  <si>
    <t xml:space="preserve"> AF nº  423/2018 Qtde. DT</t>
  </si>
  <si>
    <t xml:space="preserve"> AF nº  728/2018 Qtde. DT</t>
  </si>
  <si>
    <t xml:space="preserve"> AF nº  727/2018 Qtde. DT</t>
  </si>
  <si>
    <t xml:space="preserve"> AF nº  0140/2018 Qtde. DT</t>
  </si>
  <si>
    <t xml:space="preserve"> AF nº  0585/2018 Qtde. DT</t>
  </si>
  <si>
    <t xml:space="preserve"> AF nº  1037/2018 Qtde. DT</t>
  </si>
  <si>
    <t xml:space="preserve"> AF nº  485/2018 Qtde. DT</t>
  </si>
  <si>
    <t xml:space="preserve"> AF nº  505/2018 Qtde. DT</t>
  </si>
  <si>
    <t xml:space="preserve"> AF nº 971/2018  Qtde. DT</t>
  </si>
  <si>
    <t xml:space="preserve"> AF nº  0381/2018 Qtde. DT</t>
  </si>
  <si>
    <t xml:space="preserve"> AF nº  31/2018 Qtde. DT</t>
  </si>
  <si>
    <t xml:space="preserve"> AF nº  441/2018 Qtde. DT</t>
  </si>
  <si>
    <t xml:space="preserve"> AF nº  217/2018 Qtde. DT</t>
  </si>
  <si>
    <t xml:space="preserve">atualizado em JULHO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</si>
</sst>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0" fontId="5" fillId="0" borderId="0" xfId="1" applyFont="1" applyFill="1" applyAlignment="1">
      <alignment horizontal="left" vertical="center" wrapText="1"/>
    </xf>
    <xf numFmtId="44" fontId="4" fillId="0" borderId="1" xfId="5" applyFont="1" applyFill="1" applyBorder="1" applyAlignment="1">
      <alignment vertical="center" wrapText="1"/>
    </xf>
    <xf numFmtId="44" fontId="4" fillId="9" borderId="1" xfId="5" applyFont="1" applyFill="1" applyBorder="1" applyAlignment="1">
      <alignment vertical="center" wrapText="1"/>
    </xf>
    <xf numFmtId="168" fontId="15" fillId="11" borderId="6" xfId="1" applyNumberFormat="1" applyFont="1" applyFill="1" applyBorder="1" applyAlignment="1" applyProtection="1">
      <alignment horizontal="right"/>
      <protection locked="0"/>
    </xf>
    <xf numFmtId="168" fontId="15" fillId="11" borderId="7" xfId="1" applyNumberFormat="1" applyFont="1" applyFill="1" applyBorder="1" applyAlignment="1" applyProtection="1">
      <alignment horizontal="right"/>
      <protection locked="0"/>
    </xf>
    <xf numFmtId="2" fontId="15" fillId="11" borderId="7" xfId="1" applyNumberFormat="1" applyFont="1" applyFill="1" applyBorder="1" applyAlignment="1">
      <alignment horizontal="right"/>
    </xf>
    <xf numFmtId="0" fontId="15" fillId="11" borderId="12" xfId="1" applyFont="1" applyFill="1" applyBorder="1" applyAlignment="1" applyProtection="1">
      <alignment horizontal="left"/>
      <protection locked="0"/>
    </xf>
    <xf numFmtId="0" fontId="15" fillId="11" borderId="19" xfId="1" applyFont="1" applyFill="1" applyBorder="1" applyAlignment="1" applyProtection="1">
      <alignment horizontal="left"/>
      <protection locked="0"/>
    </xf>
    <xf numFmtId="0" fontId="15" fillId="11" borderId="14" xfId="1" applyFont="1" applyFill="1" applyBorder="1" applyAlignment="1" applyProtection="1">
      <alignment horizontal="left"/>
      <protection locked="0"/>
    </xf>
    <xf numFmtId="0" fontId="15" fillId="11" borderId="0" xfId="1" applyFont="1" applyFill="1" applyBorder="1" applyAlignment="1" applyProtection="1">
      <alignment horizontal="left"/>
      <protection locked="0"/>
    </xf>
    <xf numFmtId="0" fontId="15" fillId="11" borderId="16" xfId="1" applyFont="1" applyFill="1" applyBorder="1" applyAlignment="1" applyProtection="1">
      <alignment horizontal="left"/>
      <protection locked="0"/>
    </xf>
    <xf numFmtId="0" fontId="15" fillId="11" borderId="18" xfId="1" applyFont="1" applyFill="1" applyBorder="1" applyAlignment="1" applyProtection="1">
      <alignment horizontal="left"/>
      <protection locked="0"/>
    </xf>
    <xf numFmtId="44" fontId="4" fillId="10" borderId="1" xfId="9" applyFont="1" applyFill="1" applyBorder="1" applyAlignment="1">
      <alignment vertical="center" wrapText="1"/>
    </xf>
    <xf numFmtId="44" fontId="4" fillId="10" borderId="1" xfId="1" applyNumberFormat="1" applyFont="1" applyFill="1" applyBorder="1" applyAlignment="1">
      <alignment vertical="center" wrapText="1"/>
    </xf>
    <xf numFmtId="44" fontId="4" fillId="0" borderId="1" xfId="5" applyFont="1" applyBorder="1" applyAlignment="1">
      <alignment horizontal="right" vertical="center" wrapText="1"/>
    </xf>
    <xf numFmtId="44" fontId="4" fillId="0" borderId="0" xfId="5" applyFont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1" applyFont="1" applyFill="1" applyBorder="1" applyAlignment="1" applyProtection="1">
      <alignment horizontal="center" vertical="center" wrapText="1"/>
      <protection locked="0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9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1" xfId="0" applyFont="1" applyFill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 wrapText="1"/>
    </xf>
    <xf numFmtId="0" fontId="15" fillId="7" borderId="1" xfId="0" applyNumberFormat="1" applyFont="1" applyFill="1" applyBorder="1" applyAlignment="1">
      <alignment horizontal="center" vertical="center" wrapText="1"/>
    </xf>
    <xf numFmtId="0" fontId="22" fillId="7" borderId="1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top" wrapText="1"/>
    </xf>
    <xf numFmtId="0" fontId="22" fillId="7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wrapText="1"/>
    </xf>
    <xf numFmtId="0" fontId="20" fillId="9" borderId="23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 wrapText="1"/>
    </xf>
    <xf numFmtId="49" fontId="22" fillId="9" borderId="1" xfId="0" applyNumberFormat="1" applyFont="1" applyFill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22" fillId="9" borderId="1" xfId="0" applyNumberFormat="1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textRotation="90" wrapText="1"/>
    </xf>
    <xf numFmtId="0" fontId="18" fillId="14" borderId="1" xfId="0" applyFont="1" applyFill="1" applyBorder="1" applyAlignment="1">
      <alignment horizontal="center" vertical="center" textRotation="90" wrapText="1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1" xfId="0" applyNumberFormat="1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165" fontId="4" fillId="14" borderId="1" xfId="3" applyFont="1" applyFill="1" applyBorder="1" applyAlignment="1" applyProtection="1">
      <alignment horizontal="center" vertical="center" wrapText="1"/>
    </xf>
    <xf numFmtId="10" fontId="15" fillId="11" borderId="8" xfId="13" applyNumberFormat="1" applyFont="1" applyFill="1" applyBorder="1" applyAlignment="1" applyProtection="1">
      <alignment horizontal="right"/>
      <protection locked="0"/>
    </xf>
    <xf numFmtId="0" fontId="4" fillId="0" borderId="0" xfId="1" applyFont="1" applyAlignment="1"/>
    <xf numFmtId="0" fontId="18" fillId="14" borderId="9" xfId="0" applyFont="1" applyFill="1" applyBorder="1" applyAlignment="1">
      <alignment horizontal="center" vertical="center" textRotation="90"/>
    </xf>
    <xf numFmtId="0" fontId="18" fillId="14" borderId="1" xfId="0" applyFont="1" applyFill="1" applyBorder="1" applyAlignment="1">
      <alignment horizontal="center" vertical="center" textRotation="90"/>
    </xf>
    <xf numFmtId="0" fontId="18" fillId="14" borderId="1" xfId="0" applyFont="1" applyFill="1" applyBorder="1" applyAlignment="1">
      <alignment horizontal="center" vertical="center"/>
    </xf>
    <xf numFmtId="0" fontId="18" fillId="14" borderId="1" xfId="0" applyNumberFormat="1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165" fontId="4" fillId="14" borderId="1" xfId="3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  <protection locked="0"/>
    </xf>
    <xf numFmtId="168" fontId="4" fillId="2" borderId="1" xfId="3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 applyProtection="1">
      <protection locked="0"/>
    </xf>
    <xf numFmtId="166" fontId="5" fillId="0" borderId="0" xfId="0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3" fontId="4" fillId="0" borderId="0" xfId="1" applyNumberFormat="1" applyFont="1" applyAlignment="1" applyProtection="1">
      <protection locked="0"/>
    </xf>
    <xf numFmtId="0" fontId="18" fillId="14" borderId="9" xfId="0" applyFont="1" applyFill="1" applyBorder="1" applyAlignment="1">
      <alignment vertical="center" textRotation="90" wrapText="1"/>
    </xf>
    <xf numFmtId="0" fontId="18" fillId="9" borderId="1" xfId="0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7" borderId="20" xfId="0" applyFont="1" applyFill="1" applyBorder="1" applyAlignment="1">
      <alignment horizontal="center" vertical="center" textRotation="255" wrapText="1"/>
    </xf>
    <xf numFmtId="0" fontId="20" fillId="7" borderId="21" xfId="0" applyFont="1" applyFill="1" applyBorder="1" applyAlignment="1">
      <alignment horizontal="center" vertical="center" textRotation="255" wrapText="1"/>
    </xf>
    <xf numFmtId="0" fontId="20" fillId="7" borderId="22" xfId="0" applyFont="1" applyFill="1" applyBorder="1" applyAlignment="1">
      <alignment horizontal="center" vertical="center" textRotation="255" wrapText="1"/>
    </xf>
    <xf numFmtId="0" fontId="18" fillId="7" borderId="1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left" vertical="center" wrapText="1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11" borderId="14" xfId="1" applyFont="1" applyFill="1" applyBorder="1" applyAlignment="1">
      <alignment vertical="center"/>
    </xf>
    <xf numFmtId="0" fontId="15" fillId="11" borderId="0" xfId="1" applyFont="1" applyFill="1" applyBorder="1" applyAlignment="1">
      <alignment vertical="center"/>
    </xf>
    <xf numFmtId="0" fontId="15" fillId="11" borderId="15" xfId="1" applyFont="1" applyFill="1" applyBorder="1" applyAlignment="1">
      <alignment vertical="center"/>
    </xf>
    <xf numFmtId="0" fontId="15" fillId="11" borderId="16" xfId="1" applyFont="1" applyFill="1" applyBorder="1" applyAlignment="1">
      <alignment vertical="center"/>
    </xf>
    <xf numFmtId="0" fontId="15" fillId="11" borderId="18" xfId="1" applyFont="1" applyFill="1" applyBorder="1" applyAlignment="1">
      <alignment vertical="center"/>
    </xf>
    <xf numFmtId="0" fontId="15" fillId="11" borderId="17" xfId="1" applyFont="1" applyFill="1" applyBorder="1" applyAlignment="1">
      <alignment vertical="center"/>
    </xf>
    <xf numFmtId="0" fontId="15" fillId="11" borderId="9" xfId="1" applyFont="1" applyFill="1" applyBorder="1" applyAlignment="1" applyProtection="1">
      <alignment horizontal="left"/>
      <protection locked="0"/>
    </xf>
    <xf numFmtId="0" fontId="15" fillId="11" borderId="10" xfId="1" applyFont="1" applyFill="1" applyBorder="1" applyAlignment="1" applyProtection="1">
      <alignment horizontal="left"/>
      <protection locked="0"/>
    </xf>
    <xf numFmtId="0" fontId="15" fillId="11" borderId="11" xfId="1" applyFont="1" applyFill="1" applyBorder="1" applyAlignment="1" applyProtection="1">
      <alignment horizontal="left"/>
      <protection locked="0"/>
    </xf>
    <xf numFmtId="0" fontId="4" fillId="6" borderId="1" xfId="0" applyNumberFormat="1" applyFont="1" applyFill="1" applyBorder="1" applyAlignment="1">
      <alignment horizontal="left" vertical="center"/>
    </xf>
    <xf numFmtId="0" fontId="15" fillId="11" borderId="12" xfId="1" applyFont="1" applyFill="1" applyBorder="1" applyAlignment="1">
      <alignment vertical="center" wrapText="1"/>
    </xf>
    <xf numFmtId="0" fontId="15" fillId="11" borderId="19" xfId="1" applyFont="1" applyFill="1" applyBorder="1" applyAlignment="1">
      <alignment vertical="center" wrapText="1"/>
    </xf>
    <xf numFmtId="0" fontId="15" fillId="11" borderId="13" xfId="1" applyFont="1" applyFill="1" applyBorder="1" applyAlignment="1">
      <alignment vertical="center" wrapText="1"/>
    </xf>
    <xf numFmtId="0" fontId="18" fillId="7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4">
    <cellStyle name="Moeda" xfId="5" builtinId="4"/>
    <cellStyle name="Moeda 2" xfId="6"/>
    <cellStyle name="Moeda 2 2" xfId="10"/>
    <cellStyle name="Moeda 3" xfId="9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3" xfId="7"/>
    <cellStyle name="Separador de milhares 2 3 2" xfId="11"/>
    <cellStyle name="Separador de milhares 3" xfId="3"/>
    <cellStyle name="Título 5" xfId="4"/>
  </cellStyles>
  <dxfs count="207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/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0"/>
  <dimension ref="A1:AJ19"/>
  <sheetViews>
    <sheetView topLeftCell="L9" zoomScale="98" zoomScaleNormal="98" workbookViewId="0">
      <selection activeCell="L4" sqref="L4:L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1.28515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104" t="s">
        <v>36</v>
      </c>
      <c r="B1" s="104"/>
      <c r="C1" s="104"/>
      <c r="D1" s="104" t="s">
        <v>31</v>
      </c>
      <c r="E1" s="104"/>
      <c r="F1" s="104"/>
      <c r="G1" s="104"/>
      <c r="H1" s="104"/>
      <c r="I1" s="104"/>
      <c r="J1" s="104"/>
      <c r="K1" s="104" t="s">
        <v>37</v>
      </c>
      <c r="L1" s="104"/>
      <c r="M1" s="104"/>
      <c r="N1" s="96" t="s">
        <v>103</v>
      </c>
      <c r="O1" s="96" t="s">
        <v>104</v>
      </c>
      <c r="P1" s="96" t="s">
        <v>105</v>
      </c>
      <c r="Q1" s="96" t="s">
        <v>106</v>
      </c>
      <c r="R1" s="96" t="s">
        <v>107</v>
      </c>
      <c r="S1" s="96" t="s">
        <v>108</v>
      </c>
      <c r="T1" s="96" t="s">
        <v>109</v>
      </c>
      <c r="U1" s="96" t="s">
        <v>110</v>
      </c>
      <c r="V1" s="96" t="s">
        <v>85</v>
      </c>
      <c r="W1" s="105" t="s">
        <v>111</v>
      </c>
      <c r="X1" s="105" t="s">
        <v>112</v>
      </c>
      <c r="Y1" s="96" t="s">
        <v>113</v>
      </c>
      <c r="Z1" s="96" t="s">
        <v>114</v>
      </c>
      <c r="AA1" s="96" t="s">
        <v>115</v>
      </c>
      <c r="AB1" s="96" t="s">
        <v>116</v>
      </c>
      <c r="AC1" s="96" t="s">
        <v>39</v>
      </c>
      <c r="AD1" s="96" t="s">
        <v>39</v>
      </c>
      <c r="AE1" s="96" t="s">
        <v>39</v>
      </c>
      <c r="AF1" s="96" t="s">
        <v>39</v>
      </c>
      <c r="AG1" s="96" t="s">
        <v>39</v>
      </c>
      <c r="AH1" s="96" t="s">
        <v>39</v>
      </c>
      <c r="AI1" s="96" t="s">
        <v>39</v>
      </c>
      <c r="AJ1" s="96" t="s">
        <v>39</v>
      </c>
    </row>
    <row r="2" spans="1:36" ht="21.75" customHeight="1" x14ac:dyDescent="0.2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6"/>
      <c r="O2" s="96"/>
      <c r="P2" s="96"/>
      <c r="Q2" s="96"/>
      <c r="R2" s="96"/>
      <c r="S2" s="96"/>
      <c r="T2" s="96"/>
      <c r="U2" s="96"/>
      <c r="V2" s="96"/>
      <c r="W2" s="105"/>
      <c r="X2" s="105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42919</v>
      </c>
      <c r="O3" s="42">
        <v>42919</v>
      </c>
      <c r="P3" s="42">
        <v>42919</v>
      </c>
      <c r="Q3" s="42">
        <v>42963</v>
      </c>
      <c r="R3" s="42">
        <v>42963</v>
      </c>
      <c r="S3" s="42">
        <v>42983</v>
      </c>
      <c r="T3" s="42">
        <v>43000</v>
      </c>
      <c r="U3" s="42">
        <v>43000</v>
      </c>
      <c r="V3" s="42">
        <v>43046</v>
      </c>
      <c r="W3" s="42">
        <v>43122</v>
      </c>
      <c r="X3" s="42">
        <v>43138</v>
      </c>
      <c r="Y3" s="42">
        <v>43138</v>
      </c>
      <c r="Z3" s="42">
        <v>43181</v>
      </c>
      <c r="AA3" s="42">
        <v>43216</v>
      </c>
      <c r="AB3" s="42">
        <v>43231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39.950000000000003" customHeight="1" x14ac:dyDescent="0.25">
      <c r="A4" s="97">
        <v>1</v>
      </c>
      <c r="B4" s="100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2200</v>
      </c>
      <c r="L4" s="43">
        <f>K4-(SUM(N4:AJ4))</f>
        <v>0</v>
      </c>
      <c r="M4" s="44" t="str">
        <f>IF(L4&lt;0,"ATENÇÃO","OK")</f>
        <v>OK</v>
      </c>
      <c r="N4" s="49">
        <v>300</v>
      </c>
      <c r="O4" s="49"/>
      <c r="P4" s="49"/>
      <c r="Q4" s="49"/>
      <c r="R4" s="49"/>
      <c r="S4" s="49">
        <v>500</v>
      </c>
      <c r="T4" s="49"/>
      <c r="U4" s="49"/>
      <c r="V4" s="49">
        <v>350</v>
      </c>
      <c r="W4" s="49"/>
      <c r="X4" s="49">
        <v>400</v>
      </c>
      <c r="Y4" s="49"/>
      <c r="Z4" s="49"/>
      <c r="AA4" s="49">
        <v>650</v>
      </c>
      <c r="AB4" s="49"/>
      <c r="AC4" s="59"/>
      <c r="AD4" s="59"/>
      <c r="AE4" s="59"/>
      <c r="AF4" s="59"/>
      <c r="AG4" s="59"/>
      <c r="AH4" s="59"/>
      <c r="AI4" s="59"/>
      <c r="AJ4" s="59"/>
    </row>
    <row r="5" spans="1:36" ht="39.950000000000003" customHeight="1" x14ac:dyDescent="0.25">
      <c r="A5" s="98"/>
      <c r="B5" s="100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800</v>
      </c>
      <c r="L5" s="43">
        <f t="shared" ref="L5:L14" si="0">K5-(SUM(N5:AJ5))</f>
        <v>200</v>
      </c>
      <c r="M5" s="44" t="str">
        <f>IF(L5&lt;0,"ATENÇÃO","OK")</f>
        <v>OK</v>
      </c>
      <c r="N5" s="49">
        <v>150</v>
      </c>
      <c r="O5" s="49"/>
      <c r="P5" s="49"/>
      <c r="Q5" s="49">
        <v>300</v>
      </c>
      <c r="R5" s="49"/>
      <c r="S5" s="49"/>
      <c r="T5" s="49"/>
      <c r="U5" s="49"/>
      <c r="V5" s="49">
        <v>150</v>
      </c>
      <c r="W5" s="49"/>
      <c r="X5" s="49"/>
      <c r="Y5" s="49"/>
      <c r="Z5" s="49"/>
      <c r="AA5" s="49"/>
      <c r="AB5" s="49"/>
      <c r="AC5" s="59"/>
      <c r="AD5" s="59"/>
      <c r="AE5" s="59"/>
      <c r="AF5" s="59"/>
      <c r="AG5" s="59"/>
      <c r="AH5" s="59"/>
      <c r="AI5" s="59"/>
      <c r="AJ5" s="59"/>
    </row>
    <row r="6" spans="1:36" ht="39.950000000000003" customHeight="1" x14ac:dyDescent="0.25">
      <c r="A6" s="98"/>
      <c r="B6" s="100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1200</v>
      </c>
      <c r="L6" s="43">
        <f t="shared" si="0"/>
        <v>100</v>
      </c>
      <c r="M6" s="44" t="str">
        <f t="shared" ref="M6:M9" si="1">IF(L6&lt;0,"ATENÇÃO","OK")</f>
        <v>OK</v>
      </c>
      <c r="N6" s="49">
        <v>200</v>
      </c>
      <c r="O6" s="49"/>
      <c r="P6" s="49"/>
      <c r="Q6" s="49">
        <v>400</v>
      </c>
      <c r="R6" s="49"/>
      <c r="S6" s="49"/>
      <c r="T6" s="49"/>
      <c r="U6" s="49"/>
      <c r="V6" s="49">
        <v>100</v>
      </c>
      <c r="W6" s="49"/>
      <c r="X6" s="49">
        <v>250</v>
      </c>
      <c r="Y6" s="49"/>
      <c r="Z6" s="49"/>
      <c r="AA6" s="49">
        <v>150</v>
      </c>
      <c r="AB6" s="49"/>
      <c r="AC6" s="59"/>
      <c r="AD6" s="59"/>
      <c r="AE6" s="59"/>
      <c r="AF6" s="59"/>
      <c r="AG6" s="59"/>
      <c r="AH6" s="59"/>
      <c r="AI6" s="59"/>
      <c r="AJ6" s="59"/>
    </row>
    <row r="7" spans="1:36" ht="39.950000000000003" customHeight="1" x14ac:dyDescent="0.25">
      <c r="A7" s="99"/>
      <c r="B7" s="100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>
        <v>20</v>
      </c>
      <c r="L7" s="43">
        <f t="shared" si="0"/>
        <v>20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9"/>
      <c r="AD7" s="59"/>
      <c r="AE7" s="59"/>
      <c r="AF7" s="59"/>
      <c r="AG7" s="59"/>
      <c r="AH7" s="59"/>
      <c r="AI7" s="59"/>
      <c r="AJ7" s="59"/>
    </row>
    <row r="8" spans="1:36" ht="39.950000000000003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1000</v>
      </c>
      <c r="L8" s="43">
        <f t="shared" si="0"/>
        <v>0</v>
      </c>
      <c r="M8" s="44" t="str">
        <f t="shared" si="1"/>
        <v>OK</v>
      </c>
      <c r="N8" s="49"/>
      <c r="O8" s="49"/>
      <c r="P8" s="49">
        <v>250</v>
      </c>
      <c r="Q8" s="49"/>
      <c r="R8" s="49"/>
      <c r="S8" s="49"/>
      <c r="T8" s="49">
        <v>250</v>
      </c>
      <c r="U8" s="49"/>
      <c r="V8" s="49"/>
      <c r="W8" s="49">
        <v>200</v>
      </c>
      <c r="X8" s="49"/>
      <c r="Y8" s="49"/>
      <c r="Z8" s="49"/>
      <c r="AA8" s="49"/>
      <c r="AB8" s="49">
        <v>300</v>
      </c>
      <c r="AC8" s="59"/>
      <c r="AD8" s="59"/>
      <c r="AE8" s="59"/>
      <c r="AF8" s="59"/>
      <c r="AG8" s="59"/>
      <c r="AH8" s="59"/>
      <c r="AI8" s="59"/>
      <c r="AJ8" s="59"/>
    </row>
    <row r="9" spans="1:36" ht="39.950000000000003" customHeight="1" x14ac:dyDescent="0.25">
      <c r="A9" s="101">
        <v>7</v>
      </c>
      <c r="B9" s="100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>
        <v>800</v>
      </c>
      <c r="L9" s="43">
        <f t="shared" si="0"/>
        <v>374</v>
      </c>
      <c r="M9" s="44" t="str">
        <f t="shared" si="1"/>
        <v>OK</v>
      </c>
      <c r="N9" s="49"/>
      <c r="O9" s="49">
        <v>150</v>
      </c>
      <c r="P9" s="49"/>
      <c r="Q9" s="49"/>
      <c r="R9" s="49">
        <v>60</v>
      </c>
      <c r="S9" s="49"/>
      <c r="T9" s="49"/>
      <c r="U9" s="49">
        <v>60</v>
      </c>
      <c r="V9" s="49"/>
      <c r="W9" s="49"/>
      <c r="X9" s="49"/>
      <c r="Y9" s="49">
        <v>60</v>
      </c>
      <c r="Z9" s="49">
        <v>96</v>
      </c>
      <c r="AA9" s="49"/>
      <c r="AB9" s="49"/>
      <c r="AC9" s="59"/>
      <c r="AD9" s="59"/>
      <c r="AE9" s="59"/>
      <c r="AF9" s="59"/>
      <c r="AG9" s="59"/>
      <c r="AH9" s="59"/>
      <c r="AI9" s="59"/>
      <c r="AJ9" s="59"/>
    </row>
    <row r="10" spans="1:36" ht="39.950000000000003" customHeight="1" x14ac:dyDescent="0.25">
      <c r="A10" s="102"/>
      <c r="B10" s="100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>
        <v>600</v>
      </c>
      <c r="L10" s="43">
        <f t="shared" si="0"/>
        <v>10</v>
      </c>
      <c r="M10" s="44" t="str">
        <f t="shared" ref="M10:M14" si="2">IF(L10&lt;0,"ATENÇÃO","OK")</f>
        <v>OK</v>
      </c>
      <c r="N10" s="49"/>
      <c r="O10" s="49">
        <v>200</v>
      </c>
      <c r="P10" s="49"/>
      <c r="Q10" s="49"/>
      <c r="R10" s="49">
        <v>120</v>
      </c>
      <c r="S10" s="49"/>
      <c r="T10" s="49"/>
      <c r="U10" s="49">
        <v>60</v>
      </c>
      <c r="V10" s="49"/>
      <c r="W10" s="49"/>
      <c r="X10" s="49"/>
      <c r="Y10" s="49">
        <v>90</v>
      </c>
      <c r="Z10" s="49">
        <v>120</v>
      </c>
      <c r="AA10" s="49"/>
      <c r="AB10" s="49"/>
      <c r="AC10" s="59"/>
      <c r="AD10" s="59"/>
      <c r="AE10" s="59"/>
      <c r="AF10" s="59"/>
      <c r="AG10" s="59"/>
      <c r="AH10" s="59"/>
      <c r="AI10" s="59"/>
      <c r="AJ10" s="59"/>
    </row>
    <row r="11" spans="1:36" ht="39.950000000000003" customHeight="1" x14ac:dyDescent="0.25">
      <c r="A11" s="102"/>
      <c r="B11" s="100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>
        <v>600</v>
      </c>
      <c r="L11" s="43">
        <f t="shared" si="0"/>
        <v>10</v>
      </c>
      <c r="M11" s="44" t="str">
        <f t="shared" si="2"/>
        <v>OK</v>
      </c>
      <c r="N11" s="49"/>
      <c r="O11" s="49">
        <v>200</v>
      </c>
      <c r="P11" s="49"/>
      <c r="Q11" s="49"/>
      <c r="R11" s="49">
        <v>120</v>
      </c>
      <c r="S11" s="49"/>
      <c r="T11" s="49"/>
      <c r="U11" s="49">
        <v>60</v>
      </c>
      <c r="V11" s="49"/>
      <c r="W11" s="49"/>
      <c r="X11" s="49"/>
      <c r="Y11" s="49">
        <v>90</v>
      </c>
      <c r="Z11" s="49">
        <v>120</v>
      </c>
      <c r="AA11" s="49"/>
      <c r="AB11" s="49"/>
      <c r="AC11" s="59"/>
      <c r="AD11" s="59"/>
      <c r="AE11" s="59"/>
      <c r="AF11" s="59"/>
      <c r="AG11" s="59"/>
      <c r="AH11" s="59"/>
      <c r="AI11" s="59"/>
      <c r="AJ11" s="59"/>
    </row>
    <row r="12" spans="1:36" ht="39.950000000000003" customHeight="1" x14ac:dyDescent="0.25">
      <c r="A12" s="102"/>
      <c r="B12" s="100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>
        <v>600</v>
      </c>
      <c r="L12" s="43">
        <f t="shared" si="0"/>
        <v>10</v>
      </c>
      <c r="M12" s="44" t="str">
        <f t="shared" si="2"/>
        <v>OK</v>
      </c>
      <c r="N12" s="49"/>
      <c r="O12" s="49">
        <v>200</v>
      </c>
      <c r="P12" s="49"/>
      <c r="Q12" s="49"/>
      <c r="R12" s="49">
        <v>120</v>
      </c>
      <c r="S12" s="49"/>
      <c r="T12" s="49"/>
      <c r="U12" s="49">
        <v>60</v>
      </c>
      <c r="V12" s="49"/>
      <c r="W12" s="49"/>
      <c r="X12" s="49"/>
      <c r="Y12" s="49">
        <v>90</v>
      </c>
      <c r="Z12" s="49">
        <v>120</v>
      </c>
      <c r="AA12" s="49"/>
      <c r="AB12" s="49"/>
      <c r="AC12" s="59"/>
      <c r="AD12" s="59"/>
      <c r="AE12" s="59"/>
      <c r="AF12" s="59"/>
      <c r="AG12" s="59"/>
      <c r="AH12" s="59"/>
      <c r="AI12" s="59"/>
      <c r="AJ12" s="59"/>
    </row>
    <row r="13" spans="1:36" ht="39.950000000000003" customHeight="1" x14ac:dyDescent="0.25">
      <c r="A13" s="102"/>
      <c r="B13" s="100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>
        <v>600</v>
      </c>
      <c r="L13" s="43">
        <f t="shared" si="0"/>
        <v>10</v>
      </c>
      <c r="M13" s="44" t="str">
        <f t="shared" si="2"/>
        <v>OK</v>
      </c>
      <c r="N13" s="49"/>
      <c r="O13" s="49">
        <v>200</v>
      </c>
      <c r="P13" s="49"/>
      <c r="Q13" s="49"/>
      <c r="R13" s="49">
        <v>120</v>
      </c>
      <c r="S13" s="49"/>
      <c r="T13" s="49"/>
      <c r="U13" s="49">
        <v>60</v>
      </c>
      <c r="V13" s="49"/>
      <c r="W13" s="49"/>
      <c r="X13" s="49"/>
      <c r="Y13" s="49">
        <v>90</v>
      </c>
      <c r="Z13" s="49">
        <v>120</v>
      </c>
      <c r="AA13" s="49"/>
      <c r="AB13" s="49"/>
      <c r="AC13" s="59"/>
      <c r="AD13" s="59"/>
      <c r="AE13" s="59"/>
      <c r="AF13" s="59"/>
      <c r="AG13" s="59"/>
      <c r="AH13" s="59"/>
      <c r="AI13" s="59"/>
      <c r="AJ13" s="59"/>
    </row>
    <row r="14" spans="1:36" ht="39.950000000000003" customHeight="1" x14ac:dyDescent="0.25">
      <c r="A14" s="103"/>
      <c r="B14" s="100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>
        <v>1000</v>
      </c>
      <c r="L14" s="43">
        <f t="shared" si="0"/>
        <v>152</v>
      </c>
      <c r="M14" s="44" t="str">
        <f t="shared" si="2"/>
        <v>OK</v>
      </c>
      <c r="N14" s="49"/>
      <c r="O14" s="49">
        <v>200</v>
      </c>
      <c r="P14" s="49"/>
      <c r="Q14" s="49"/>
      <c r="R14" s="49">
        <v>144</v>
      </c>
      <c r="S14" s="49"/>
      <c r="T14" s="49"/>
      <c r="U14" s="49">
        <v>108</v>
      </c>
      <c r="V14" s="49"/>
      <c r="W14" s="49"/>
      <c r="X14" s="49"/>
      <c r="Y14" s="49">
        <v>180</v>
      </c>
      <c r="Z14" s="49">
        <v>216</v>
      </c>
      <c r="AA14" s="49"/>
      <c r="AB14" s="4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H1:AH2"/>
    <mergeCell ref="AI1:AI2"/>
    <mergeCell ref="AJ1:AJ2"/>
    <mergeCell ref="AC1:AC2"/>
    <mergeCell ref="AD1:AD2"/>
    <mergeCell ref="AE1:AE2"/>
    <mergeCell ref="AF1:AF2"/>
    <mergeCell ref="AG1:AG2"/>
    <mergeCell ref="AB1:AB2"/>
    <mergeCell ref="Z1:Z2"/>
    <mergeCell ref="AA1:AA2"/>
    <mergeCell ref="N1:N2"/>
    <mergeCell ref="A1:C1"/>
    <mergeCell ref="Y1:Y2"/>
    <mergeCell ref="S1:S2"/>
    <mergeCell ref="T1:T2"/>
    <mergeCell ref="U1:U2"/>
    <mergeCell ref="V1:V2"/>
    <mergeCell ref="W1:W2"/>
    <mergeCell ref="O1:O2"/>
    <mergeCell ref="X1:X2"/>
    <mergeCell ref="K1:M1"/>
    <mergeCell ref="P1:P2"/>
    <mergeCell ref="Q1:Q2"/>
    <mergeCell ref="R1:R2"/>
    <mergeCell ref="A4:A7"/>
    <mergeCell ref="B4:B7"/>
    <mergeCell ref="A9:A14"/>
    <mergeCell ref="B9:B14"/>
    <mergeCell ref="D1:J1"/>
    <mergeCell ref="A2:M2"/>
  </mergeCells>
  <phoneticPr fontId="0" type="noConversion"/>
  <conditionalFormatting sqref="O4">
    <cfRule type="cellIs" dxfId="206" priority="22" stopIfTrue="1" operator="greaterThan">
      <formula>0</formula>
    </cfRule>
    <cfRule type="cellIs" dxfId="205" priority="23" stopIfTrue="1" operator="greaterThan">
      <formula>0</formula>
    </cfRule>
    <cfRule type="cellIs" dxfId="204" priority="24" stopIfTrue="1" operator="greaterThan">
      <formula>0</formula>
    </cfRule>
  </conditionalFormatting>
  <conditionalFormatting sqref="O5:O14">
    <cfRule type="cellIs" dxfId="203" priority="19" stopIfTrue="1" operator="greaterThan">
      <formula>0</formula>
    </cfRule>
    <cfRule type="cellIs" dxfId="202" priority="20" stopIfTrue="1" operator="greaterThan">
      <formula>0</formula>
    </cfRule>
    <cfRule type="cellIs" dxfId="201" priority="21" stopIfTrue="1" operator="greaterThan">
      <formula>0</formula>
    </cfRule>
  </conditionalFormatting>
  <conditionalFormatting sqref="P4:Z4">
    <cfRule type="cellIs" dxfId="200" priority="16" stopIfTrue="1" operator="greaterThan">
      <formula>0</formula>
    </cfRule>
    <cfRule type="cellIs" dxfId="199" priority="17" stopIfTrue="1" operator="greaterThan">
      <formula>0</formula>
    </cfRule>
    <cfRule type="cellIs" dxfId="198" priority="18" stopIfTrue="1" operator="greaterThan">
      <formula>0</formula>
    </cfRule>
  </conditionalFormatting>
  <conditionalFormatting sqref="P5:Z14">
    <cfRule type="cellIs" dxfId="197" priority="13" stopIfTrue="1" operator="greaterThan">
      <formula>0</formula>
    </cfRule>
    <cfRule type="cellIs" dxfId="196" priority="14" stopIfTrue="1" operator="greaterThan">
      <formula>0</formula>
    </cfRule>
    <cfRule type="cellIs" dxfId="195" priority="15" stopIfTrue="1" operator="greaterThan">
      <formula>0</formula>
    </cfRule>
  </conditionalFormatting>
  <conditionalFormatting sqref="AA4:AB4">
    <cfRule type="cellIs" dxfId="194" priority="10" stopIfTrue="1" operator="greaterThan">
      <formula>0</formula>
    </cfRule>
    <cfRule type="cellIs" dxfId="193" priority="11" stopIfTrue="1" operator="greaterThan">
      <formula>0</formula>
    </cfRule>
    <cfRule type="cellIs" dxfId="192" priority="12" stopIfTrue="1" operator="greaterThan">
      <formula>0</formula>
    </cfRule>
  </conditionalFormatting>
  <conditionalFormatting sqref="AA5:AB14">
    <cfRule type="cellIs" dxfId="191" priority="7" stopIfTrue="1" operator="greaterThan">
      <formula>0</formula>
    </cfRule>
    <cfRule type="cellIs" dxfId="190" priority="8" stopIfTrue="1" operator="greaterThan">
      <formula>0</formula>
    </cfRule>
    <cfRule type="cellIs" dxfId="189" priority="9" stopIfTrue="1" operator="greaterThan">
      <formula>0</formula>
    </cfRule>
  </conditionalFormatting>
  <conditionalFormatting sqref="N4">
    <cfRule type="cellIs" dxfId="188" priority="4" stopIfTrue="1" operator="greaterThan">
      <formula>0</formula>
    </cfRule>
    <cfRule type="cellIs" dxfId="187" priority="5" stopIfTrue="1" operator="greaterThan">
      <formula>0</formula>
    </cfRule>
    <cfRule type="cellIs" dxfId="186" priority="6" stopIfTrue="1" operator="greaterThan">
      <formula>0</formula>
    </cfRule>
  </conditionalFormatting>
  <conditionalFormatting sqref="N5:N14">
    <cfRule type="cellIs" dxfId="185" priority="1" stopIfTrue="1" operator="greaterThan">
      <formula>0</formula>
    </cfRule>
    <cfRule type="cellIs" dxfId="184" priority="2" stopIfTrue="1" operator="greaterThan">
      <formula>0</formula>
    </cfRule>
    <cfRule type="cellIs" dxfId="18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F13" zoomScale="80" zoomScaleNormal="80" workbookViewId="0">
      <selection activeCell="N29" sqref="N29"/>
    </sheetView>
  </sheetViews>
  <sheetFormatPr defaultColWidth="54.85546875" defaultRowHeight="15" x14ac:dyDescent="0.25"/>
  <cols>
    <col min="1" max="1" width="15.85546875" style="86" customWidth="1"/>
    <col min="2" max="2" width="54.85546875" style="95"/>
    <col min="3" max="3" width="54.85546875" style="88"/>
    <col min="4" max="5" width="54.85546875" style="87"/>
    <col min="6" max="6" width="24.42578125" style="87" customWidth="1"/>
    <col min="7" max="7" width="21.28515625" style="87" customWidth="1"/>
    <col min="8" max="8" width="17.5703125" style="87" customWidth="1"/>
    <col min="9" max="9" width="17.140625" style="87" customWidth="1"/>
    <col min="10" max="10" width="20.7109375" style="85" customWidth="1"/>
    <col min="11" max="11" width="17.140625" style="89" customWidth="1"/>
    <col min="12" max="12" width="19.28515625" style="90" customWidth="1"/>
    <col min="13" max="13" width="14.42578125" style="92" customWidth="1"/>
    <col min="14" max="14" width="17" style="74" customWidth="1"/>
    <col min="15" max="15" width="18.85546875" style="74" customWidth="1"/>
    <col min="16" max="16384" width="54.85546875" style="74"/>
  </cols>
  <sheetData>
    <row r="1" spans="1:15" ht="32.25" customHeight="1" x14ac:dyDescent="0.25">
      <c r="A1" s="115" t="s">
        <v>83</v>
      </c>
      <c r="B1" s="115"/>
      <c r="C1" s="115"/>
      <c r="D1" s="115" t="s">
        <v>31</v>
      </c>
      <c r="E1" s="115"/>
      <c r="F1" s="115"/>
      <c r="G1" s="115"/>
      <c r="H1" s="115"/>
      <c r="I1" s="115"/>
      <c r="J1" s="115"/>
      <c r="K1" s="115" t="s">
        <v>37</v>
      </c>
      <c r="L1" s="115"/>
      <c r="M1" s="115"/>
      <c r="N1" s="115"/>
      <c r="O1" s="115"/>
    </row>
    <row r="2" spans="1:15" ht="29.25" customHeight="1" x14ac:dyDescent="0.25">
      <c r="A2" s="115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s="85" customFormat="1" ht="60" customHeight="1" x14ac:dyDescent="0.2">
      <c r="A3" s="75" t="s">
        <v>5</v>
      </c>
      <c r="B3" s="93" t="s">
        <v>41</v>
      </c>
      <c r="C3" s="76" t="s">
        <v>3</v>
      </c>
      <c r="D3" s="77" t="s">
        <v>42</v>
      </c>
      <c r="E3" s="77" t="s">
        <v>4</v>
      </c>
      <c r="F3" s="77" t="s">
        <v>43</v>
      </c>
      <c r="G3" s="78" t="s">
        <v>44</v>
      </c>
      <c r="H3" s="79" t="s">
        <v>45</v>
      </c>
      <c r="I3" s="79" t="s">
        <v>82</v>
      </c>
      <c r="J3" s="80" t="s">
        <v>1</v>
      </c>
      <c r="K3" s="81" t="s">
        <v>24</v>
      </c>
      <c r="L3" s="82" t="s">
        <v>33</v>
      </c>
      <c r="M3" s="83" t="s">
        <v>23</v>
      </c>
      <c r="N3" s="47" t="s">
        <v>25</v>
      </c>
      <c r="O3" s="84" t="s">
        <v>26</v>
      </c>
    </row>
    <row r="4" spans="1:15" s="17" customFormat="1" ht="39.950000000000003" customHeight="1" x14ac:dyDescent="0.25">
      <c r="A4" s="97">
        <v>1</v>
      </c>
      <c r="B4" s="119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f>Reitoria!K4+ESAG!K4+CEAD!K4+CEART!K4+FAED!K4+CEFID!K4+CESFI!K4+CERES!K4+CEAVI!K4</f>
        <v>7535</v>
      </c>
      <c r="L4" s="43">
        <f>(Reitoria!K4-Reitoria!L4)+(ESAG!K4-ESAG!L4)+(CEAD!K4-CEAD!L4)+(CEART!K4-CEART!L4)+(FAED!K4-FAED!L4)+(CEFID!K4-CEFID!L4)+(CESFI!K4-CESFI!L4)+(CERES!K4-CERES!L4)+(CEAVI!K4-CEAVI!L4)</f>
        <v>6265</v>
      </c>
      <c r="M4" s="48">
        <f>K4-L4</f>
        <v>1270</v>
      </c>
      <c r="N4" s="35">
        <f>J4*K4</f>
        <v>51765.450000000004</v>
      </c>
      <c r="O4" s="36">
        <f>J4*L4</f>
        <v>43040.55</v>
      </c>
    </row>
    <row r="5" spans="1:15" s="17" customFormat="1" ht="39.950000000000003" customHeight="1" x14ac:dyDescent="0.25">
      <c r="A5" s="98"/>
      <c r="B5" s="119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f>Reitoria!K5+ESAG!K5+CEAD!K5+CEART!K5+FAED!K5+CEFID!K5+CESFI!K5+CERES!K5+CEAVI!K5</f>
        <v>1580</v>
      </c>
      <c r="L5" s="43">
        <f>(Reitoria!K5-Reitoria!L5)+(ESAG!K5-ESAG!L5)+(CEAD!K5-CEAD!L5)+(CEART!K5-CEART!L5)+(FAED!K5-FAED!L5)+(CEFID!K5-CEFID!L5)+(CESFI!K5-CESFI!L5)+(CERES!K5-CERES!L5)+(CEAVI!K5-CEAVI!L5)</f>
        <v>724</v>
      </c>
      <c r="M5" s="48">
        <f t="shared" ref="M5:M14" si="0">K5-L5</f>
        <v>856</v>
      </c>
      <c r="N5" s="35">
        <f t="shared" ref="N5:N14" si="1">J5*K5</f>
        <v>15010</v>
      </c>
      <c r="O5" s="36">
        <f t="shared" ref="O5:O14" si="2">J5*L5</f>
        <v>6878</v>
      </c>
    </row>
    <row r="6" spans="1:15" s="17" customFormat="1" ht="39.950000000000003" customHeight="1" x14ac:dyDescent="0.25">
      <c r="A6" s="98"/>
      <c r="B6" s="119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5">
        <f>Reitoria!K6+ESAG!K6+CEAD!K6+CEART!K6+FAED!K6+CEFID!K6+CESFI!K6+CERES!K6+CEAVI!K6</f>
        <v>5259</v>
      </c>
      <c r="L6" s="43">
        <f>(Reitoria!K6-Reitoria!L6)+(ESAG!K6-ESAG!L6)+(CEAD!K6-CEAD!L6)+(CEART!K6-CEART!L6)+(FAED!K6-FAED!L6)+(CEFID!K6-CEFID!L6)+(CESFI!K6-CESFI!L6)+(CERES!K6-CERES!L6)+(CEAVI!K6-CEAVI!L6)</f>
        <v>2859</v>
      </c>
      <c r="M6" s="48">
        <f t="shared" si="0"/>
        <v>2400</v>
      </c>
      <c r="N6" s="35">
        <f t="shared" si="1"/>
        <v>47331</v>
      </c>
      <c r="O6" s="36">
        <f t="shared" si="2"/>
        <v>25731</v>
      </c>
    </row>
    <row r="7" spans="1:15" s="17" customFormat="1" ht="39.950000000000003" customHeight="1" x14ac:dyDescent="0.25">
      <c r="A7" s="99"/>
      <c r="B7" s="119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5">
        <f>Reitoria!K7+ESAG!K7+CEAD!K7+CEART!K7+FAED!K7+CEFID!K7+CESFI!K7+CERES!K7+CEAVI!K7</f>
        <v>60</v>
      </c>
      <c r="L7" s="43">
        <f>(Reitoria!K7-Reitoria!L7)+(ESAG!K7-ESAG!L7)+(CEAD!K7-CEAD!L7)+(CEART!K7-CEART!L7)+(FAED!K7-FAED!L7)+(CEFID!K7-CEFID!L7)+(CESFI!K7-CESFI!L7)+(CERES!K7-CERES!L7)+(CEAVI!K7-CEAVI!L7)</f>
        <v>40</v>
      </c>
      <c r="M7" s="48">
        <f t="shared" si="0"/>
        <v>20</v>
      </c>
      <c r="N7" s="35">
        <f t="shared" si="1"/>
        <v>912</v>
      </c>
      <c r="O7" s="36">
        <f t="shared" si="2"/>
        <v>608</v>
      </c>
    </row>
    <row r="8" spans="1:15" s="17" customFormat="1" ht="39.950000000000003" customHeight="1" x14ac:dyDescent="0.25">
      <c r="A8" s="60">
        <v>3</v>
      </c>
      <c r="B8" s="94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5">
        <f>Reitoria!K8+ESAG!K8+CEAD!K8+CEART!K8+FAED!K8+CEFID!K8+CESFI!K8+CERES!K8+CEAVI!K8</f>
        <v>6950</v>
      </c>
      <c r="L8" s="43">
        <f>(Reitoria!K8-Reitoria!L8)+(ESAG!K8-ESAG!L8)+(CEAD!K8-CEAD!L8)+(CEART!K8-CEART!L8)+(FAED!K8-FAED!L8)+(CEFID!K8-CEFID!L8)+(CESFI!K8-CESFI!L8)+(CERES!K8-CERES!L8)+(CEAVI!K8-CEAVI!L8)</f>
        <v>3170</v>
      </c>
      <c r="M8" s="48">
        <f t="shared" si="0"/>
        <v>3780</v>
      </c>
      <c r="N8" s="35">
        <f t="shared" si="1"/>
        <v>111200</v>
      </c>
      <c r="O8" s="36">
        <f t="shared" si="2"/>
        <v>50720</v>
      </c>
    </row>
    <row r="9" spans="1:15" s="17" customFormat="1" ht="39.950000000000003" customHeight="1" x14ac:dyDescent="0.25">
      <c r="A9" s="101">
        <v>7</v>
      </c>
      <c r="B9" s="119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5">
        <f>Reitoria!K9+ESAG!K9+CEAD!K9+CEART!K9+FAED!K9+CEFID!K9+CESFI!K9+CERES!K9+CEAVI!K9</f>
        <v>800</v>
      </c>
      <c r="L9" s="43">
        <f>(Reitoria!K9-Reitoria!L9)+(ESAG!K9-ESAG!L9)+(CEAD!K9-CEAD!L9)+(CEART!K9-CEART!L9)+(FAED!K9-FAED!L9)+(CEFID!K9-CEFID!L9)+(CESFI!K9-CESFI!L9)+(CERES!K9-CERES!L9)+(CEAVI!K9-CEAVI!L9)</f>
        <v>426</v>
      </c>
      <c r="M9" s="48">
        <f t="shared" si="0"/>
        <v>374</v>
      </c>
      <c r="N9" s="35">
        <f t="shared" si="1"/>
        <v>3856</v>
      </c>
      <c r="O9" s="36">
        <f t="shared" si="2"/>
        <v>2053.3200000000002</v>
      </c>
    </row>
    <row r="10" spans="1:15" s="17" customFormat="1" ht="39.950000000000003" customHeight="1" x14ac:dyDescent="0.25">
      <c r="A10" s="102"/>
      <c r="B10" s="119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5">
        <f>Reitoria!K10+ESAG!K10+CEAD!K10+CEART!K10+FAED!K10+CEFID!K10+CESFI!K10+CERES!K10+CEAVI!K10</f>
        <v>600</v>
      </c>
      <c r="L10" s="43">
        <f>(Reitoria!K10-Reitoria!L10)+(ESAG!K10-ESAG!L10)+(CEAD!K10-CEAD!L10)+(CEART!K10-CEART!L10)+(FAED!K10-FAED!L10)+(CEFID!K10-CEFID!L10)+(CESFI!K10-CESFI!L10)+(CERES!K10-CERES!L10)+(CEAVI!K10-CEAVI!L10)</f>
        <v>590</v>
      </c>
      <c r="M10" s="48">
        <f t="shared" si="0"/>
        <v>10</v>
      </c>
      <c r="N10" s="35">
        <f t="shared" si="1"/>
        <v>1140</v>
      </c>
      <c r="O10" s="36">
        <f t="shared" si="2"/>
        <v>1121</v>
      </c>
    </row>
    <row r="11" spans="1:15" s="17" customFormat="1" ht="39.950000000000003" customHeight="1" x14ac:dyDescent="0.25">
      <c r="A11" s="102"/>
      <c r="B11" s="119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5">
        <f>Reitoria!K11+ESAG!K11+CEAD!K11+CEART!K11+FAED!K11+CEFID!K11+CESFI!K11+CERES!K11+CEAVI!K11</f>
        <v>600</v>
      </c>
      <c r="L11" s="43">
        <f>(Reitoria!K11-Reitoria!L11)+(ESAG!K11-ESAG!L11)+(CEAD!K11-CEAD!L11)+(CEART!K11-CEART!L11)+(FAED!K11-FAED!L11)+(CEFID!K11-CEFID!L11)+(CESFI!K11-CESFI!L11)+(CERES!K11-CERES!L11)+(CEAVI!K11-CEAVI!L11)</f>
        <v>590</v>
      </c>
      <c r="M11" s="48">
        <f t="shared" si="0"/>
        <v>10</v>
      </c>
      <c r="N11" s="35">
        <f t="shared" si="1"/>
        <v>1140</v>
      </c>
      <c r="O11" s="36">
        <f t="shared" si="2"/>
        <v>1121</v>
      </c>
    </row>
    <row r="12" spans="1:15" s="17" customFormat="1" ht="39.950000000000003" customHeight="1" x14ac:dyDescent="0.25">
      <c r="A12" s="102"/>
      <c r="B12" s="119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5">
        <f>Reitoria!K12+ESAG!K12+CEAD!K12+CEART!K12+FAED!K12+CEFID!K12+CESFI!K12+CERES!K12+CEAVI!K12</f>
        <v>600</v>
      </c>
      <c r="L12" s="43">
        <f>(Reitoria!K12-Reitoria!L12)+(ESAG!K12-ESAG!L12)+(CEAD!K12-CEAD!L12)+(CEART!K12-CEART!L12)+(FAED!K12-FAED!L12)+(CEFID!K12-CEFID!L12)+(CESFI!K12-CESFI!L12)+(CERES!K12-CERES!L12)+(CEAVI!K12-CEAVI!L12)</f>
        <v>590</v>
      </c>
      <c r="M12" s="48">
        <f t="shared" si="0"/>
        <v>10</v>
      </c>
      <c r="N12" s="35">
        <f t="shared" si="1"/>
        <v>1026</v>
      </c>
      <c r="O12" s="36">
        <f t="shared" si="2"/>
        <v>1008.9</v>
      </c>
    </row>
    <row r="13" spans="1:15" s="17" customFormat="1" ht="39.950000000000003" customHeight="1" x14ac:dyDescent="0.25">
      <c r="A13" s="102"/>
      <c r="B13" s="119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5">
        <f>Reitoria!K13+ESAG!K13+CEAD!K13+CEART!K13+FAED!K13+CEFID!K13+CESFI!K13+CERES!K13+CEAVI!K13</f>
        <v>600</v>
      </c>
      <c r="L13" s="43">
        <f>(Reitoria!K13-Reitoria!L13)+(ESAG!K13-ESAG!L13)+(CEAD!K13-CEAD!L13)+(CEART!K13-CEART!L13)+(FAED!K13-FAED!L13)+(CEFID!K13-CEFID!L13)+(CESFI!K13-CESFI!L13)+(CERES!K13-CERES!L13)+(CEAVI!K13-CEAVI!L13)</f>
        <v>590</v>
      </c>
      <c r="M13" s="48">
        <f t="shared" si="0"/>
        <v>10</v>
      </c>
      <c r="N13" s="35">
        <f t="shared" si="1"/>
        <v>1026</v>
      </c>
      <c r="O13" s="36">
        <f t="shared" si="2"/>
        <v>1008.9</v>
      </c>
    </row>
    <row r="14" spans="1:15" s="17" customFormat="1" ht="39.950000000000003" customHeight="1" x14ac:dyDescent="0.25">
      <c r="A14" s="103"/>
      <c r="B14" s="119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5">
        <f>Reitoria!K14+ESAG!K14+CEAD!K14+CEART!K14+FAED!K14+CEFID!K14+CESFI!K14+CERES!K14+CEAVI!K14</f>
        <v>1000</v>
      </c>
      <c r="L14" s="43">
        <f>(Reitoria!K14-Reitoria!L14)+(ESAG!K14-ESAG!L14)+(CEAD!K14-CEAD!L14)+(CEART!K14-CEART!L14)+(FAED!K14-FAED!L14)+(CEFID!K14-CEFID!L14)+(CESFI!K14-CESFI!L14)+(CERES!K14-CERES!L14)+(CEAVI!K14-CEAVI!L14)</f>
        <v>848</v>
      </c>
      <c r="M14" s="48">
        <f t="shared" si="0"/>
        <v>152</v>
      </c>
      <c r="N14" s="35">
        <f t="shared" si="1"/>
        <v>3420</v>
      </c>
      <c r="O14" s="36">
        <f t="shared" si="2"/>
        <v>2900.16</v>
      </c>
    </row>
    <row r="15" spans="1:15" s="17" customFormat="1" ht="27.75" customHeight="1" x14ac:dyDescent="0.25">
      <c r="A15" s="1"/>
      <c r="B15" s="95"/>
      <c r="C15" s="19"/>
      <c r="D15" s="2"/>
      <c r="E15" s="2"/>
      <c r="F15" s="2"/>
      <c r="G15" s="2"/>
      <c r="H15" s="2"/>
      <c r="I15" s="2"/>
      <c r="J15" s="18"/>
      <c r="K15" s="20"/>
      <c r="L15" s="3"/>
      <c r="M15" s="38"/>
      <c r="N15" s="35">
        <f>SUM(N4:N14)</f>
        <v>237826.45</v>
      </c>
      <c r="O15" s="36">
        <f>SUM(O4:O14)</f>
        <v>136190.82999999999</v>
      </c>
    </row>
    <row r="16" spans="1:15" s="17" customFormat="1" x14ac:dyDescent="0.25">
      <c r="A16" s="1"/>
      <c r="B16" s="95"/>
      <c r="C16" s="19"/>
      <c r="D16" s="2"/>
      <c r="E16" s="2"/>
      <c r="F16" s="2"/>
      <c r="G16" s="2"/>
      <c r="H16" s="2"/>
      <c r="I16" s="2"/>
      <c r="J16" s="18"/>
      <c r="K16" s="20"/>
      <c r="L16" s="3"/>
      <c r="M16" s="21"/>
    </row>
    <row r="17" spans="1:15" s="17" customFormat="1" ht="15.75" x14ac:dyDescent="0.25">
      <c r="A17" s="1"/>
      <c r="B17" s="95"/>
      <c r="C17" s="19"/>
      <c r="D17" s="23"/>
      <c r="E17" s="2"/>
      <c r="F17" s="2"/>
      <c r="G17" s="2"/>
      <c r="H17" s="2"/>
      <c r="I17" s="2"/>
      <c r="J17" s="18"/>
      <c r="K17" s="116" t="s">
        <v>84</v>
      </c>
      <c r="L17" s="117"/>
      <c r="M17" s="117"/>
      <c r="N17" s="117"/>
      <c r="O17" s="118"/>
    </row>
    <row r="18" spans="1:15" ht="15.75" x14ac:dyDescent="0.25">
      <c r="D18" s="91"/>
      <c r="K18" s="106" t="s">
        <v>34</v>
      </c>
      <c r="L18" s="107"/>
      <c r="M18" s="107"/>
      <c r="N18" s="107"/>
      <c r="O18" s="108"/>
    </row>
    <row r="19" spans="1:15" ht="15.75" x14ac:dyDescent="0.25">
      <c r="D19" s="91"/>
      <c r="K19" s="109" t="s">
        <v>37</v>
      </c>
      <c r="L19" s="110"/>
      <c r="M19" s="110"/>
      <c r="N19" s="110"/>
      <c r="O19" s="111"/>
    </row>
    <row r="20" spans="1:15" ht="15.75" x14ac:dyDescent="0.25">
      <c r="K20" s="29" t="s">
        <v>27</v>
      </c>
      <c r="L20" s="30"/>
      <c r="M20" s="30"/>
      <c r="N20" s="30"/>
      <c r="O20" s="26">
        <f>N15</f>
        <v>237826.45</v>
      </c>
    </row>
    <row r="21" spans="1:15" ht="15.75" x14ac:dyDescent="0.25">
      <c r="K21" s="31" t="s">
        <v>28</v>
      </c>
      <c r="L21" s="32"/>
      <c r="M21" s="32"/>
      <c r="N21" s="32"/>
      <c r="O21" s="27">
        <f>O15</f>
        <v>136190.82999999999</v>
      </c>
    </row>
    <row r="22" spans="1:15" ht="15.75" x14ac:dyDescent="0.25">
      <c r="K22" s="31" t="s">
        <v>29</v>
      </c>
      <c r="L22" s="32"/>
      <c r="M22" s="32"/>
      <c r="N22" s="32"/>
      <c r="O22" s="28"/>
    </row>
    <row r="23" spans="1:15" ht="15.75" x14ac:dyDescent="0.25">
      <c r="K23" s="33" t="s">
        <v>30</v>
      </c>
      <c r="L23" s="34"/>
      <c r="M23" s="34"/>
      <c r="N23" s="34"/>
      <c r="O23" s="73">
        <f>O21/O20</f>
        <v>0.57264795400175206</v>
      </c>
    </row>
    <row r="24" spans="1:15" ht="15.75" x14ac:dyDescent="0.25">
      <c r="K24" s="112" t="s">
        <v>137</v>
      </c>
      <c r="L24" s="113"/>
      <c r="M24" s="113"/>
      <c r="N24" s="113"/>
      <c r="O24" s="114"/>
    </row>
  </sheetData>
  <mergeCells count="12">
    <mergeCell ref="K18:O18"/>
    <mergeCell ref="K19:O19"/>
    <mergeCell ref="K24:O24"/>
    <mergeCell ref="K1:O1"/>
    <mergeCell ref="A2:O2"/>
    <mergeCell ref="K17:O17"/>
    <mergeCell ref="A1:C1"/>
    <mergeCell ref="D1:J1"/>
    <mergeCell ref="A4:A7"/>
    <mergeCell ref="B4:B7"/>
    <mergeCell ref="A9:A14"/>
    <mergeCell ref="B9:B14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4" customWidth="1"/>
    <col min="2" max="2" width="6.85546875" style="4" customWidth="1"/>
    <col min="3" max="3" width="31" style="4" customWidth="1"/>
    <col min="4" max="4" width="8.5703125" style="4" bestFit="1" customWidth="1"/>
    <col min="5" max="5" width="9.5703125" style="4" customWidth="1"/>
    <col min="6" max="6" width="14.7109375" style="4" customWidth="1"/>
    <col min="7" max="7" width="16" style="4" customWidth="1"/>
    <col min="8" max="8" width="11.140625" style="4" customWidth="1"/>
    <col min="9" max="16384" width="9.140625" style="4"/>
  </cols>
  <sheetData>
    <row r="1" spans="1:8" ht="20.25" customHeight="1" x14ac:dyDescent="0.2">
      <c r="A1" s="121" t="s">
        <v>6</v>
      </c>
      <c r="B1" s="121"/>
      <c r="C1" s="121"/>
      <c r="D1" s="121"/>
      <c r="E1" s="121"/>
      <c r="F1" s="121"/>
      <c r="G1" s="121"/>
      <c r="H1" s="121"/>
    </row>
    <row r="2" spans="1:8" ht="20.25" x14ac:dyDescent="0.2">
      <c r="B2" s="5"/>
    </row>
    <row r="3" spans="1:8" ht="47.25" customHeight="1" x14ac:dyDescent="0.2">
      <c r="A3" s="122" t="s">
        <v>7</v>
      </c>
      <c r="B3" s="122"/>
      <c r="C3" s="122"/>
      <c r="D3" s="122"/>
      <c r="E3" s="122"/>
      <c r="F3" s="122"/>
      <c r="G3" s="122"/>
      <c r="H3" s="122"/>
    </row>
    <row r="4" spans="1:8" ht="35.25" customHeight="1" x14ac:dyDescent="0.2">
      <c r="B4" s="6"/>
    </row>
    <row r="5" spans="1:8" ht="15" customHeight="1" x14ac:dyDescent="0.2">
      <c r="A5" s="123" t="s">
        <v>8</v>
      </c>
      <c r="B5" s="123"/>
      <c r="C5" s="123"/>
      <c r="D5" s="123"/>
      <c r="E5" s="123"/>
      <c r="F5" s="123"/>
      <c r="G5" s="123"/>
      <c r="H5" s="123"/>
    </row>
    <row r="6" spans="1:8" ht="15" customHeight="1" x14ac:dyDescent="0.2">
      <c r="A6" s="123" t="s">
        <v>9</v>
      </c>
      <c r="B6" s="123"/>
      <c r="C6" s="123"/>
      <c r="D6" s="123"/>
      <c r="E6" s="123"/>
      <c r="F6" s="123"/>
      <c r="G6" s="123"/>
      <c r="H6" s="123"/>
    </row>
    <row r="7" spans="1:8" ht="15" customHeight="1" x14ac:dyDescent="0.2">
      <c r="A7" s="123" t="s">
        <v>10</v>
      </c>
      <c r="B7" s="123"/>
      <c r="C7" s="123"/>
      <c r="D7" s="123"/>
      <c r="E7" s="123"/>
      <c r="F7" s="123"/>
      <c r="G7" s="123"/>
      <c r="H7" s="123"/>
    </row>
    <row r="8" spans="1:8" ht="15" customHeight="1" x14ac:dyDescent="0.2">
      <c r="A8" s="123" t="s">
        <v>11</v>
      </c>
      <c r="B8" s="123"/>
      <c r="C8" s="123"/>
      <c r="D8" s="123"/>
      <c r="E8" s="123"/>
      <c r="F8" s="123"/>
      <c r="G8" s="123"/>
      <c r="H8" s="123"/>
    </row>
    <row r="9" spans="1:8" ht="30" customHeight="1" x14ac:dyDescent="0.2">
      <c r="B9" s="7"/>
    </row>
    <row r="10" spans="1:8" ht="105" customHeight="1" x14ac:dyDescent="0.2">
      <c r="A10" s="124" t="s">
        <v>12</v>
      </c>
      <c r="B10" s="124"/>
      <c r="C10" s="124"/>
      <c r="D10" s="124"/>
      <c r="E10" s="124"/>
      <c r="F10" s="124"/>
      <c r="G10" s="124"/>
      <c r="H10" s="124"/>
    </row>
    <row r="11" spans="1:8" ht="15.75" thickBot="1" x14ac:dyDescent="0.25">
      <c r="B11" s="8"/>
    </row>
    <row r="12" spans="1:8" ht="48.75" thickBot="1" x14ac:dyDescent="0.25">
      <c r="A12" s="9" t="s">
        <v>5</v>
      </c>
      <c r="B12" s="9" t="s">
        <v>3</v>
      </c>
      <c r="C12" s="10" t="s">
        <v>13</v>
      </c>
      <c r="D12" s="10" t="s">
        <v>4</v>
      </c>
      <c r="E12" s="10" t="s">
        <v>14</v>
      </c>
      <c r="F12" s="10" t="s">
        <v>15</v>
      </c>
      <c r="G12" s="10" t="s">
        <v>16</v>
      </c>
      <c r="H12" s="10" t="s">
        <v>17</v>
      </c>
    </row>
    <row r="13" spans="1:8" ht="15.75" thickBot="1" x14ac:dyDescent="0.25">
      <c r="A13" s="11"/>
      <c r="B13" s="11"/>
      <c r="C13" s="12"/>
      <c r="D13" s="12"/>
      <c r="E13" s="12"/>
      <c r="F13" s="12"/>
      <c r="G13" s="12"/>
      <c r="H13" s="12"/>
    </row>
    <row r="14" spans="1:8" ht="15.75" thickBot="1" x14ac:dyDescent="0.25">
      <c r="A14" s="11"/>
      <c r="B14" s="11"/>
      <c r="C14" s="12"/>
      <c r="D14" s="12"/>
      <c r="E14" s="12"/>
      <c r="F14" s="12"/>
      <c r="G14" s="12"/>
      <c r="H14" s="12"/>
    </row>
    <row r="15" spans="1:8" ht="15.75" thickBot="1" x14ac:dyDescent="0.25">
      <c r="A15" s="11"/>
      <c r="B15" s="11"/>
      <c r="C15" s="12"/>
      <c r="D15" s="12"/>
      <c r="E15" s="12"/>
      <c r="F15" s="12"/>
      <c r="G15" s="12"/>
      <c r="H15" s="12"/>
    </row>
    <row r="16" spans="1:8" ht="15.75" thickBot="1" x14ac:dyDescent="0.25">
      <c r="A16" s="11"/>
      <c r="B16" s="11"/>
      <c r="C16" s="12"/>
      <c r="D16" s="12"/>
      <c r="E16" s="12"/>
      <c r="F16" s="12"/>
      <c r="G16" s="12"/>
      <c r="H16" s="12"/>
    </row>
    <row r="17" spans="1:8" ht="15.75" thickBot="1" x14ac:dyDescent="0.25">
      <c r="A17" s="13"/>
      <c r="B17" s="13"/>
      <c r="C17" s="14"/>
      <c r="D17" s="14"/>
      <c r="E17" s="14"/>
      <c r="F17" s="14"/>
      <c r="G17" s="14"/>
      <c r="H17" s="14"/>
    </row>
    <row r="18" spans="1:8" ht="42" customHeight="1" x14ac:dyDescent="0.2">
      <c r="B18" s="15"/>
      <c r="C18" s="16"/>
      <c r="D18" s="16"/>
      <c r="E18" s="16"/>
      <c r="F18" s="16"/>
      <c r="G18" s="16"/>
      <c r="H18" s="16"/>
    </row>
    <row r="19" spans="1:8" ht="15" customHeight="1" x14ac:dyDescent="0.2">
      <c r="A19" s="125" t="s">
        <v>18</v>
      </c>
      <c r="B19" s="125"/>
      <c r="C19" s="125"/>
      <c r="D19" s="125"/>
      <c r="E19" s="125"/>
      <c r="F19" s="125"/>
      <c r="G19" s="125"/>
      <c r="H19" s="125"/>
    </row>
    <row r="20" spans="1:8" ht="14.25" x14ac:dyDescent="0.2">
      <c r="A20" s="126" t="s">
        <v>19</v>
      </c>
      <c r="B20" s="126"/>
      <c r="C20" s="126"/>
      <c r="D20" s="126"/>
      <c r="E20" s="126"/>
      <c r="F20" s="126"/>
      <c r="G20" s="126"/>
      <c r="H20" s="126"/>
    </row>
    <row r="21" spans="1:8" ht="15" x14ac:dyDescent="0.2">
      <c r="B21" s="8"/>
    </row>
    <row r="22" spans="1:8" ht="15" x14ac:dyDescent="0.2">
      <c r="B22" s="8"/>
    </row>
    <row r="23" spans="1:8" ht="15" x14ac:dyDescent="0.2">
      <c r="B23" s="8"/>
    </row>
    <row r="24" spans="1:8" ht="15" customHeight="1" x14ac:dyDescent="0.2">
      <c r="A24" s="127" t="s">
        <v>20</v>
      </c>
      <c r="B24" s="127"/>
      <c r="C24" s="127"/>
      <c r="D24" s="127"/>
      <c r="E24" s="127"/>
      <c r="F24" s="127"/>
      <c r="G24" s="127"/>
      <c r="H24" s="127"/>
    </row>
    <row r="25" spans="1:8" ht="15" customHeight="1" x14ac:dyDescent="0.2">
      <c r="A25" s="127" t="s">
        <v>21</v>
      </c>
      <c r="B25" s="127"/>
      <c r="C25" s="127"/>
      <c r="D25" s="127"/>
      <c r="E25" s="127"/>
      <c r="F25" s="127"/>
      <c r="G25" s="127"/>
      <c r="H25" s="127"/>
    </row>
    <row r="26" spans="1:8" ht="15" customHeight="1" x14ac:dyDescent="0.2">
      <c r="A26" s="120" t="s">
        <v>22</v>
      </c>
      <c r="B26" s="120"/>
      <c r="C26" s="120"/>
      <c r="D26" s="120"/>
      <c r="E26" s="120"/>
      <c r="F26" s="120"/>
      <c r="G26" s="120"/>
      <c r="H26" s="12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B1" zoomScale="80" zoomScaleNormal="80" workbookViewId="0">
      <selection activeCell="L14" sqref="L4:L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1.710937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104" t="s">
        <v>36</v>
      </c>
      <c r="B1" s="104"/>
      <c r="C1" s="104"/>
      <c r="D1" s="104" t="s">
        <v>31</v>
      </c>
      <c r="E1" s="104"/>
      <c r="F1" s="104"/>
      <c r="G1" s="104"/>
      <c r="H1" s="104"/>
      <c r="I1" s="104"/>
      <c r="J1" s="104"/>
      <c r="K1" s="104" t="s">
        <v>37</v>
      </c>
      <c r="L1" s="104"/>
      <c r="M1" s="104"/>
      <c r="N1" s="96" t="s">
        <v>98</v>
      </c>
      <c r="O1" s="96" t="s">
        <v>99</v>
      </c>
      <c r="P1" s="96" t="s">
        <v>127</v>
      </c>
      <c r="Q1" s="96" t="s">
        <v>128</v>
      </c>
      <c r="R1" s="96" t="s">
        <v>129</v>
      </c>
      <c r="S1" s="96" t="s">
        <v>39</v>
      </c>
      <c r="T1" s="96" t="s">
        <v>39</v>
      </c>
      <c r="U1" s="96" t="s">
        <v>39</v>
      </c>
      <c r="V1" s="96" t="s">
        <v>39</v>
      </c>
      <c r="W1" s="96" t="s">
        <v>39</v>
      </c>
      <c r="X1" s="96" t="s">
        <v>39</v>
      </c>
      <c r="Y1" s="96" t="s">
        <v>39</v>
      </c>
      <c r="Z1" s="96" t="s">
        <v>39</v>
      </c>
      <c r="AA1" s="96" t="s">
        <v>39</v>
      </c>
      <c r="AB1" s="96" t="s">
        <v>39</v>
      </c>
      <c r="AC1" s="96" t="s">
        <v>39</v>
      </c>
      <c r="AD1" s="96" t="s">
        <v>39</v>
      </c>
      <c r="AE1" s="96" t="s">
        <v>39</v>
      </c>
      <c r="AF1" s="96" t="s">
        <v>39</v>
      </c>
      <c r="AG1" s="96" t="s">
        <v>39</v>
      </c>
      <c r="AH1" s="96" t="s">
        <v>39</v>
      </c>
      <c r="AI1" s="96" t="s">
        <v>39</v>
      </c>
      <c r="AJ1" s="96" t="s">
        <v>39</v>
      </c>
    </row>
    <row r="2" spans="1:36" ht="21.75" customHeight="1" x14ac:dyDescent="0.2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43100</v>
      </c>
      <c r="O3" s="42">
        <v>43100</v>
      </c>
      <c r="P3" s="42">
        <v>43465</v>
      </c>
      <c r="Q3" s="42">
        <v>43465</v>
      </c>
      <c r="R3" s="42">
        <v>43465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97">
        <v>1</v>
      </c>
      <c r="B4" s="100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520</v>
      </c>
      <c r="L4" s="43">
        <f>K4-(SUM(N4:AA4))</f>
        <v>110</v>
      </c>
      <c r="M4" s="44" t="str">
        <f>IF(L4&lt;0,"ATENÇÃO","OK")</f>
        <v>OK</v>
      </c>
      <c r="N4" s="49">
        <v>100</v>
      </c>
      <c r="O4" s="49"/>
      <c r="P4" s="49">
        <v>80</v>
      </c>
      <c r="Q4" s="49">
        <v>80</v>
      </c>
      <c r="R4" s="49">
        <v>150</v>
      </c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98"/>
      <c r="B5" s="100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520</v>
      </c>
      <c r="L5" s="43">
        <f t="shared" ref="L5:L14" si="0">K5-(SUM(N5:AA5))</f>
        <v>520</v>
      </c>
      <c r="M5" s="44" t="str">
        <f>IF(L5&lt;0,"ATENÇÃO","OK")</f>
        <v>OK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98"/>
      <c r="B6" s="100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2250</v>
      </c>
      <c r="L6" s="43">
        <f t="shared" si="0"/>
        <v>1160</v>
      </c>
      <c r="M6" s="44" t="str">
        <f t="shared" ref="M6:M14" si="1">IF(L6&lt;0,"ATENÇÃO","OK")</f>
        <v>OK</v>
      </c>
      <c r="N6" s="49">
        <v>260</v>
      </c>
      <c r="O6" s="49"/>
      <c r="P6" s="49">
        <v>180</v>
      </c>
      <c r="Q6" s="49">
        <v>250</v>
      </c>
      <c r="R6" s="49">
        <v>400</v>
      </c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99"/>
      <c r="B7" s="100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1040</v>
      </c>
      <c r="L8" s="43">
        <f t="shared" si="0"/>
        <v>1000</v>
      </c>
      <c r="M8" s="44" t="str">
        <f t="shared" si="1"/>
        <v>OK</v>
      </c>
      <c r="N8" s="49"/>
      <c r="O8" s="49">
        <v>40</v>
      </c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101">
        <v>7</v>
      </c>
      <c r="B9" s="100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102"/>
      <c r="B10" s="100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102"/>
      <c r="B11" s="100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102"/>
      <c r="B12" s="100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102"/>
      <c r="B13" s="100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103"/>
      <c r="B14" s="100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A1:C1"/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</mergeCells>
  <conditionalFormatting sqref="S4:Y4">
    <cfRule type="cellIs" dxfId="182" priority="34" stopIfTrue="1" operator="greaterThan">
      <formula>0</formula>
    </cfRule>
    <cfRule type="cellIs" dxfId="181" priority="35" stopIfTrue="1" operator="greaterThan">
      <formula>0</formula>
    </cfRule>
    <cfRule type="cellIs" dxfId="180" priority="36" stopIfTrue="1" operator="greaterThan">
      <formula>0</formula>
    </cfRule>
  </conditionalFormatting>
  <conditionalFormatting sqref="S5:Y14">
    <cfRule type="cellIs" dxfId="179" priority="31" stopIfTrue="1" operator="greaterThan">
      <formula>0</formula>
    </cfRule>
    <cfRule type="cellIs" dxfId="178" priority="32" stopIfTrue="1" operator="greaterThan">
      <formula>0</formula>
    </cfRule>
    <cfRule type="cellIs" dxfId="177" priority="33" stopIfTrue="1" operator="greaterThan">
      <formula>0</formula>
    </cfRule>
  </conditionalFormatting>
  <conditionalFormatting sqref="Z4:AA4">
    <cfRule type="cellIs" dxfId="176" priority="28" stopIfTrue="1" operator="greaterThan">
      <formula>0</formula>
    </cfRule>
    <cfRule type="cellIs" dxfId="175" priority="29" stopIfTrue="1" operator="greaterThan">
      <formula>0</formula>
    </cfRule>
    <cfRule type="cellIs" dxfId="174" priority="30" stopIfTrue="1" operator="greaterThan">
      <formula>0</formula>
    </cfRule>
  </conditionalFormatting>
  <conditionalFormatting sqref="Z5:AA14">
    <cfRule type="cellIs" dxfId="173" priority="25" stopIfTrue="1" operator="greaterThan">
      <formula>0</formula>
    </cfRule>
    <cfRule type="cellIs" dxfId="172" priority="26" stopIfTrue="1" operator="greaterThan">
      <formula>0</formula>
    </cfRule>
    <cfRule type="cellIs" dxfId="171" priority="27" stopIfTrue="1" operator="greaterThan">
      <formula>0</formula>
    </cfRule>
  </conditionalFormatting>
  <conditionalFormatting sqref="N4">
    <cfRule type="cellIs" dxfId="170" priority="10" stopIfTrue="1" operator="greaterThan">
      <formula>0</formula>
    </cfRule>
    <cfRule type="cellIs" dxfId="169" priority="11" stopIfTrue="1" operator="greaterThan">
      <formula>0</formula>
    </cfRule>
    <cfRule type="cellIs" dxfId="168" priority="12" stopIfTrue="1" operator="greaterThan">
      <formula>0</formula>
    </cfRule>
  </conditionalFormatting>
  <conditionalFormatting sqref="N5:N14">
    <cfRule type="cellIs" dxfId="167" priority="7" stopIfTrue="1" operator="greaterThan">
      <formula>0</formula>
    </cfRule>
    <cfRule type="cellIs" dxfId="166" priority="8" stopIfTrue="1" operator="greaterThan">
      <formula>0</formula>
    </cfRule>
    <cfRule type="cellIs" dxfId="165" priority="9" stopIfTrue="1" operator="greaterThan">
      <formula>0</formula>
    </cfRule>
  </conditionalFormatting>
  <conditionalFormatting sqref="O4:R4">
    <cfRule type="cellIs" dxfId="164" priority="4" stopIfTrue="1" operator="greaterThan">
      <formula>0</formula>
    </cfRule>
    <cfRule type="cellIs" dxfId="163" priority="5" stopIfTrue="1" operator="greaterThan">
      <formula>0</formula>
    </cfRule>
    <cfRule type="cellIs" dxfId="162" priority="6" stopIfTrue="1" operator="greaterThan">
      <formula>0</formula>
    </cfRule>
  </conditionalFormatting>
  <conditionalFormatting sqref="O5:R14">
    <cfRule type="cellIs" dxfId="161" priority="1" stopIfTrue="1" operator="greaterThan">
      <formula>0</formula>
    </cfRule>
    <cfRule type="cellIs" dxfId="160" priority="2" stopIfTrue="1" operator="greaterThan">
      <formula>0</formula>
    </cfRule>
    <cfRule type="cellIs" dxfId="15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F30" zoomScale="80" zoomScaleNormal="80" workbookViewId="0">
      <selection activeCell="L4" sqref="L4:L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2.710937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104" t="s">
        <v>36</v>
      </c>
      <c r="B1" s="104"/>
      <c r="C1" s="104"/>
      <c r="D1" s="104" t="s">
        <v>31</v>
      </c>
      <c r="E1" s="104"/>
      <c r="F1" s="104"/>
      <c r="G1" s="104"/>
      <c r="H1" s="104"/>
      <c r="I1" s="104"/>
      <c r="J1" s="104"/>
      <c r="K1" s="104" t="s">
        <v>37</v>
      </c>
      <c r="L1" s="104"/>
      <c r="M1" s="104"/>
      <c r="N1" s="96" t="s">
        <v>89</v>
      </c>
      <c r="O1" s="96" t="s">
        <v>90</v>
      </c>
      <c r="P1" s="96" t="s">
        <v>121</v>
      </c>
      <c r="Q1" s="96" t="s">
        <v>122</v>
      </c>
      <c r="R1" s="96" t="s">
        <v>39</v>
      </c>
      <c r="S1" s="96" t="s">
        <v>39</v>
      </c>
      <c r="T1" s="96" t="s">
        <v>39</v>
      </c>
      <c r="U1" s="96" t="s">
        <v>39</v>
      </c>
      <c r="V1" s="96" t="s">
        <v>39</v>
      </c>
      <c r="W1" s="96" t="s">
        <v>39</v>
      </c>
      <c r="X1" s="96" t="s">
        <v>39</v>
      </c>
      <c r="Y1" s="96" t="s">
        <v>39</v>
      </c>
      <c r="Z1" s="96" t="s">
        <v>39</v>
      </c>
      <c r="AA1" s="96" t="s">
        <v>39</v>
      </c>
      <c r="AB1" s="96" t="s">
        <v>39</v>
      </c>
      <c r="AC1" s="96" t="s">
        <v>39</v>
      </c>
      <c r="AD1" s="96" t="s">
        <v>39</v>
      </c>
      <c r="AE1" s="96" t="s">
        <v>39</v>
      </c>
      <c r="AF1" s="96" t="s">
        <v>39</v>
      </c>
      <c r="AG1" s="96" t="s">
        <v>39</v>
      </c>
      <c r="AH1" s="96" t="s">
        <v>39</v>
      </c>
      <c r="AI1" s="96" t="s">
        <v>39</v>
      </c>
      <c r="AJ1" s="96" t="s">
        <v>39</v>
      </c>
    </row>
    <row r="2" spans="1:36" ht="21.75" customHeight="1" x14ac:dyDescent="0.2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42962</v>
      </c>
      <c r="O3" s="42">
        <v>42977</v>
      </c>
      <c r="P3" s="42">
        <v>43214</v>
      </c>
      <c r="Q3" s="42">
        <v>43214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97">
        <v>1</v>
      </c>
      <c r="B4" s="100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400</v>
      </c>
      <c r="L4" s="43">
        <f>K4-(SUM(N4:AA4))</f>
        <v>0</v>
      </c>
      <c r="M4" s="44" t="str">
        <f>IF(L4&lt;0,"ATENÇÃO","OK")</f>
        <v>OK</v>
      </c>
      <c r="N4" s="49"/>
      <c r="O4" s="49">
        <v>200</v>
      </c>
      <c r="P4" s="49">
        <v>200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98"/>
      <c r="B5" s="100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50</v>
      </c>
      <c r="L5" s="43">
        <f t="shared" ref="L5:L14" si="0">K5-(SUM(N5:AA5))</f>
        <v>0</v>
      </c>
      <c r="M5" s="44" t="str">
        <f>IF(L5&lt;0,"ATENÇÃO","OK")</f>
        <v>OK</v>
      </c>
      <c r="N5" s="49"/>
      <c r="O5" s="49">
        <v>50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98"/>
      <c r="B6" s="100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70</v>
      </c>
      <c r="L6" s="43">
        <f t="shared" si="0"/>
        <v>0</v>
      </c>
      <c r="M6" s="44" t="str">
        <f t="shared" ref="M6:M14" si="1">IF(L6&lt;0,"ATENÇÃO","OK")</f>
        <v>OK</v>
      </c>
      <c r="N6" s="49"/>
      <c r="O6" s="49">
        <v>70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99"/>
      <c r="B7" s="100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400</v>
      </c>
      <c r="L8" s="43">
        <f t="shared" si="0"/>
        <v>0</v>
      </c>
      <c r="M8" s="44" t="str">
        <f t="shared" si="1"/>
        <v>OK</v>
      </c>
      <c r="N8" s="49">
        <v>200</v>
      </c>
      <c r="O8" s="49"/>
      <c r="P8" s="49"/>
      <c r="Q8" s="49">
        <v>200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101">
        <v>7</v>
      </c>
      <c r="B9" s="100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102"/>
      <c r="B10" s="100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102"/>
      <c r="B11" s="100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102"/>
      <c r="B12" s="100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102"/>
      <c r="B13" s="100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103"/>
      <c r="B14" s="100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A1:C1"/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</mergeCells>
  <conditionalFormatting sqref="R4:Y4">
    <cfRule type="cellIs" dxfId="158" priority="34" stopIfTrue="1" operator="greaterThan">
      <formula>0</formula>
    </cfRule>
    <cfRule type="cellIs" dxfId="157" priority="35" stopIfTrue="1" operator="greaterThan">
      <formula>0</formula>
    </cfRule>
    <cfRule type="cellIs" dxfId="156" priority="36" stopIfTrue="1" operator="greaterThan">
      <formula>0</formula>
    </cfRule>
  </conditionalFormatting>
  <conditionalFormatting sqref="R5:Y14">
    <cfRule type="cellIs" dxfId="155" priority="31" stopIfTrue="1" operator="greaterThan">
      <formula>0</formula>
    </cfRule>
    <cfRule type="cellIs" dxfId="154" priority="32" stopIfTrue="1" operator="greaterThan">
      <formula>0</formula>
    </cfRule>
    <cfRule type="cellIs" dxfId="153" priority="33" stopIfTrue="1" operator="greaterThan">
      <formula>0</formula>
    </cfRule>
  </conditionalFormatting>
  <conditionalFormatting sqref="Z4:AA4">
    <cfRule type="cellIs" dxfId="152" priority="28" stopIfTrue="1" operator="greaterThan">
      <formula>0</formula>
    </cfRule>
    <cfRule type="cellIs" dxfId="151" priority="29" stopIfTrue="1" operator="greaterThan">
      <formula>0</formula>
    </cfRule>
    <cfRule type="cellIs" dxfId="150" priority="30" stopIfTrue="1" operator="greaterThan">
      <formula>0</formula>
    </cfRule>
  </conditionalFormatting>
  <conditionalFormatting sqref="Z5:AA14">
    <cfRule type="cellIs" dxfId="149" priority="25" stopIfTrue="1" operator="greaterThan">
      <formula>0</formula>
    </cfRule>
    <cfRule type="cellIs" dxfId="148" priority="26" stopIfTrue="1" operator="greaterThan">
      <formula>0</formula>
    </cfRule>
    <cfRule type="cellIs" dxfId="147" priority="27" stopIfTrue="1" operator="greaterThan">
      <formula>0</formula>
    </cfRule>
  </conditionalFormatting>
  <conditionalFormatting sqref="N4">
    <cfRule type="cellIs" dxfId="146" priority="10" stopIfTrue="1" operator="greaterThan">
      <formula>0</formula>
    </cfRule>
    <cfRule type="cellIs" dxfId="145" priority="11" stopIfTrue="1" operator="greaterThan">
      <formula>0</formula>
    </cfRule>
    <cfRule type="cellIs" dxfId="144" priority="12" stopIfTrue="1" operator="greaterThan">
      <formula>0</formula>
    </cfRule>
  </conditionalFormatting>
  <conditionalFormatting sqref="N5:N14">
    <cfRule type="cellIs" dxfId="143" priority="7" stopIfTrue="1" operator="greaterThan">
      <formula>0</formula>
    </cfRule>
    <cfRule type="cellIs" dxfId="142" priority="8" stopIfTrue="1" operator="greaterThan">
      <formula>0</formula>
    </cfRule>
    <cfRule type="cellIs" dxfId="141" priority="9" stopIfTrue="1" operator="greaterThan">
      <formula>0</formula>
    </cfRule>
  </conditionalFormatting>
  <conditionalFormatting sqref="O4:Q4">
    <cfRule type="cellIs" dxfId="140" priority="4" stopIfTrue="1" operator="greaterThan">
      <formula>0</formula>
    </cfRule>
    <cfRule type="cellIs" dxfId="139" priority="5" stopIfTrue="1" operator="greaterThan">
      <formula>0</formula>
    </cfRule>
    <cfRule type="cellIs" dxfId="138" priority="6" stopIfTrue="1" operator="greaterThan">
      <formula>0</formula>
    </cfRule>
  </conditionalFormatting>
  <conditionalFormatting sqref="O5:Q14">
    <cfRule type="cellIs" dxfId="137" priority="1" stopIfTrue="1" operator="greaterThan">
      <formula>0</formula>
    </cfRule>
    <cfRule type="cellIs" dxfId="136" priority="2" stopIfTrue="1" operator="greaterThan">
      <formula>0</formula>
    </cfRule>
    <cfRule type="cellIs" dxfId="13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H1" zoomScale="80" zoomScaleNormal="80" workbookViewId="0">
      <selection activeCell="L14" sqref="L4:L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2.57031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104" t="s">
        <v>36</v>
      </c>
      <c r="B1" s="104"/>
      <c r="C1" s="104"/>
      <c r="D1" s="104" t="s">
        <v>31</v>
      </c>
      <c r="E1" s="104"/>
      <c r="F1" s="104"/>
      <c r="G1" s="104"/>
      <c r="H1" s="104"/>
      <c r="I1" s="104"/>
      <c r="J1" s="104"/>
      <c r="K1" s="104" t="s">
        <v>37</v>
      </c>
      <c r="L1" s="104"/>
      <c r="M1" s="104"/>
      <c r="N1" s="96" t="s">
        <v>86</v>
      </c>
      <c r="O1" s="96" t="s">
        <v>87</v>
      </c>
      <c r="P1" s="96" t="s">
        <v>88</v>
      </c>
      <c r="Q1" s="96" t="s">
        <v>117</v>
      </c>
      <c r="R1" s="96" t="s">
        <v>118</v>
      </c>
      <c r="S1" s="96" t="s">
        <v>119</v>
      </c>
      <c r="T1" s="96" t="s">
        <v>120</v>
      </c>
      <c r="U1" s="96" t="s">
        <v>39</v>
      </c>
      <c r="V1" s="96" t="s">
        <v>39</v>
      </c>
      <c r="W1" s="96" t="s">
        <v>39</v>
      </c>
      <c r="X1" s="96" t="s">
        <v>39</v>
      </c>
      <c r="Y1" s="96" t="s">
        <v>39</v>
      </c>
      <c r="Z1" s="96" t="s">
        <v>39</v>
      </c>
      <c r="AA1" s="96" t="s">
        <v>39</v>
      </c>
      <c r="AB1" s="96" t="s">
        <v>39</v>
      </c>
      <c r="AC1" s="96" t="s">
        <v>39</v>
      </c>
      <c r="AD1" s="96" t="s">
        <v>39</v>
      </c>
      <c r="AE1" s="96" t="s">
        <v>39</v>
      </c>
      <c r="AF1" s="96" t="s">
        <v>39</v>
      </c>
      <c r="AG1" s="96" t="s">
        <v>39</v>
      </c>
      <c r="AH1" s="96" t="s">
        <v>39</v>
      </c>
      <c r="AI1" s="96" t="s">
        <v>39</v>
      </c>
      <c r="AJ1" s="96" t="s">
        <v>39</v>
      </c>
    </row>
    <row r="2" spans="1:36" ht="21.75" customHeight="1" x14ac:dyDescent="0.2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42916</v>
      </c>
      <c r="O3" s="42">
        <v>42916</v>
      </c>
      <c r="P3" s="42">
        <v>43026</v>
      </c>
      <c r="Q3" s="42">
        <v>43139</v>
      </c>
      <c r="R3" s="42">
        <v>43139</v>
      </c>
      <c r="S3" s="42">
        <v>43214</v>
      </c>
      <c r="T3" s="42">
        <v>43264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97">
        <v>1</v>
      </c>
      <c r="B4" s="100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435</v>
      </c>
      <c r="L4" s="43">
        <f>K4-(SUM(N4:AA4))</f>
        <v>0</v>
      </c>
      <c r="M4" s="44" t="str">
        <f>IF(L4&lt;0,"ATENÇÃO","OK")</f>
        <v>OK</v>
      </c>
      <c r="N4" s="49"/>
      <c r="O4" s="49">
        <v>160</v>
      </c>
      <c r="P4" s="49">
        <v>10</v>
      </c>
      <c r="Q4" s="49">
        <v>265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98"/>
      <c r="B5" s="100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/>
      <c r="L5" s="43">
        <f t="shared" ref="L5:L14" si="0">K5-(SUM(N5:AA5))</f>
        <v>0</v>
      </c>
      <c r="M5" s="44" t="str">
        <f>IF(L5&lt;0,"ATENÇÃO","OK")</f>
        <v>OK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98"/>
      <c r="B6" s="100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179</v>
      </c>
      <c r="L6" s="43">
        <f t="shared" si="0"/>
        <v>0</v>
      </c>
      <c r="M6" s="44" t="str">
        <f t="shared" ref="M6:M14" si="1">IF(L6&lt;0,"ATENÇÃO","OK")</f>
        <v>OK</v>
      </c>
      <c r="N6" s="49"/>
      <c r="O6" s="49">
        <v>50</v>
      </c>
      <c r="P6" s="49">
        <v>50</v>
      </c>
      <c r="Q6" s="49">
        <v>60</v>
      </c>
      <c r="R6" s="49"/>
      <c r="S6" s="49"/>
      <c r="T6" s="49">
        <v>19</v>
      </c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99"/>
      <c r="B7" s="100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660</v>
      </c>
      <c r="L8" s="43">
        <f t="shared" si="0"/>
        <v>250</v>
      </c>
      <c r="M8" s="44" t="str">
        <f t="shared" si="1"/>
        <v>OK</v>
      </c>
      <c r="N8" s="49">
        <v>160</v>
      </c>
      <c r="O8" s="49"/>
      <c r="P8" s="49"/>
      <c r="Q8" s="49"/>
      <c r="R8" s="49">
        <v>160</v>
      </c>
      <c r="S8" s="49">
        <v>90</v>
      </c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101">
        <v>7</v>
      </c>
      <c r="B9" s="100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102"/>
      <c r="B10" s="100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102"/>
      <c r="B11" s="100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102"/>
      <c r="B12" s="100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102"/>
      <c r="B13" s="100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103"/>
      <c r="B14" s="100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A1:C1"/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</mergeCells>
  <conditionalFormatting sqref="U4:Y4">
    <cfRule type="cellIs" dxfId="134" priority="34" stopIfTrue="1" operator="greaterThan">
      <formula>0</formula>
    </cfRule>
    <cfRule type="cellIs" dxfId="133" priority="35" stopIfTrue="1" operator="greaterThan">
      <formula>0</formula>
    </cfRule>
    <cfRule type="cellIs" dxfId="132" priority="36" stopIfTrue="1" operator="greaterThan">
      <formula>0</formula>
    </cfRule>
  </conditionalFormatting>
  <conditionalFormatting sqref="U5:Y14">
    <cfRule type="cellIs" dxfId="131" priority="31" stopIfTrue="1" operator="greaterThan">
      <formula>0</formula>
    </cfRule>
    <cfRule type="cellIs" dxfId="130" priority="32" stopIfTrue="1" operator="greaterThan">
      <formula>0</formula>
    </cfRule>
    <cfRule type="cellIs" dxfId="129" priority="33" stopIfTrue="1" operator="greaterThan">
      <formula>0</formula>
    </cfRule>
  </conditionalFormatting>
  <conditionalFormatting sqref="Z4:AA4">
    <cfRule type="cellIs" dxfId="128" priority="28" stopIfTrue="1" operator="greaterThan">
      <formula>0</formula>
    </cfRule>
    <cfRule type="cellIs" dxfId="127" priority="29" stopIfTrue="1" operator="greaterThan">
      <formula>0</formula>
    </cfRule>
    <cfRule type="cellIs" dxfId="126" priority="30" stopIfTrue="1" operator="greaterThan">
      <formula>0</formula>
    </cfRule>
  </conditionalFormatting>
  <conditionalFormatting sqref="Z5:AA14">
    <cfRule type="cellIs" dxfId="125" priority="25" stopIfTrue="1" operator="greaterThan">
      <formula>0</formula>
    </cfRule>
    <cfRule type="cellIs" dxfId="124" priority="26" stopIfTrue="1" operator="greaterThan">
      <formula>0</formula>
    </cfRule>
    <cfRule type="cellIs" dxfId="123" priority="27" stopIfTrue="1" operator="greaterThan">
      <formula>0</formula>
    </cfRule>
  </conditionalFormatting>
  <conditionalFormatting sqref="N4">
    <cfRule type="cellIs" dxfId="122" priority="10" stopIfTrue="1" operator="greaterThan">
      <formula>0</formula>
    </cfRule>
    <cfRule type="cellIs" dxfId="121" priority="11" stopIfTrue="1" operator="greaterThan">
      <formula>0</formula>
    </cfRule>
    <cfRule type="cellIs" dxfId="120" priority="12" stopIfTrue="1" operator="greaterThan">
      <formula>0</formula>
    </cfRule>
  </conditionalFormatting>
  <conditionalFormatting sqref="N5:N14">
    <cfRule type="cellIs" dxfId="119" priority="7" stopIfTrue="1" operator="greaterThan">
      <formula>0</formula>
    </cfRule>
    <cfRule type="cellIs" dxfId="118" priority="8" stopIfTrue="1" operator="greaterThan">
      <formula>0</formula>
    </cfRule>
    <cfRule type="cellIs" dxfId="117" priority="9" stopIfTrue="1" operator="greaterThan">
      <formula>0</formula>
    </cfRule>
  </conditionalFormatting>
  <conditionalFormatting sqref="O4:T4">
    <cfRule type="cellIs" dxfId="116" priority="4" stopIfTrue="1" operator="greaterThan">
      <formula>0</formula>
    </cfRule>
    <cfRule type="cellIs" dxfId="115" priority="5" stopIfTrue="1" operator="greaterThan">
      <formula>0</formula>
    </cfRule>
    <cfRule type="cellIs" dxfId="114" priority="6" stopIfTrue="1" operator="greaterThan">
      <formula>0</formula>
    </cfRule>
  </conditionalFormatting>
  <conditionalFormatting sqref="O5:T14">
    <cfRule type="cellIs" dxfId="113" priority="1" stopIfTrue="1" operator="greaterThan">
      <formula>0</formula>
    </cfRule>
    <cfRule type="cellIs" dxfId="112" priority="2" stopIfTrue="1" operator="greaterThan">
      <formula>0</formula>
    </cfRule>
    <cfRule type="cellIs" dxfId="11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E1" zoomScale="80" zoomScaleNormal="80" workbookViewId="0">
      <selection activeCell="L4" sqref="L4:L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2.8554687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104" t="s">
        <v>36</v>
      </c>
      <c r="B1" s="104"/>
      <c r="C1" s="104"/>
      <c r="D1" s="104" t="s">
        <v>31</v>
      </c>
      <c r="E1" s="104"/>
      <c r="F1" s="104"/>
      <c r="G1" s="104"/>
      <c r="H1" s="104"/>
      <c r="I1" s="104"/>
      <c r="J1" s="104"/>
      <c r="K1" s="104" t="s">
        <v>37</v>
      </c>
      <c r="L1" s="104"/>
      <c r="M1" s="104"/>
      <c r="N1" s="96" t="s">
        <v>93</v>
      </c>
      <c r="O1" s="96" t="s">
        <v>94</v>
      </c>
      <c r="P1" s="96" t="s">
        <v>95</v>
      </c>
      <c r="Q1" s="96" t="s">
        <v>96</v>
      </c>
      <c r="R1" s="96" t="s">
        <v>97</v>
      </c>
      <c r="S1" s="96" t="s">
        <v>123</v>
      </c>
      <c r="T1" s="96" t="s">
        <v>124</v>
      </c>
      <c r="U1" s="96" t="s">
        <v>39</v>
      </c>
      <c r="V1" s="96" t="s">
        <v>125</v>
      </c>
      <c r="W1" s="96" t="s">
        <v>126</v>
      </c>
      <c r="X1" s="96" t="s">
        <v>39</v>
      </c>
      <c r="Y1" s="96" t="s">
        <v>39</v>
      </c>
      <c r="Z1" s="96" t="s">
        <v>39</v>
      </c>
      <c r="AA1" s="96" t="s">
        <v>39</v>
      </c>
      <c r="AB1" s="96" t="s">
        <v>39</v>
      </c>
      <c r="AC1" s="96" t="s">
        <v>39</v>
      </c>
      <c r="AD1" s="96" t="s">
        <v>39</v>
      </c>
      <c r="AE1" s="96" t="s">
        <v>39</v>
      </c>
      <c r="AF1" s="96" t="s">
        <v>39</v>
      </c>
      <c r="AG1" s="96" t="s">
        <v>39</v>
      </c>
      <c r="AH1" s="96" t="s">
        <v>39</v>
      </c>
      <c r="AI1" s="96" t="s">
        <v>39</v>
      </c>
      <c r="AJ1" s="96" t="s">
        <v>39</v>
      </c>
    </row>
    <row r="2" spans="1:36" ht="21.75" customHeight="1" x14ac:dyDescent="0.2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42919</v>
      </c>
      <c r="O3" s="42">
        <v>42920</v>
      </c>
      <c r="P3" s="42">
        <v>42965</v>
      </c>
      <c r="Q3" s="42">
        <v>43026</v>
      </c>
      <c r="R3" s="42">
        <v>43045</v>
      </c>
      <c r="S3" s="42">
        <v>43137</v>
      </c>
      <c r="T3" s="42">
        <v>43178</v>
      </c>
      <c r="U3" s="42">
        <v>43181</v>
      </c>
      <c r="V3" s="42">
        <v>43227</v>
      </c>
      <c r="W3" s="42">
        <v>43227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97">
        <v>1</v>
      </c>
      <c r="B4" s="100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800</v>
      </c>
      <c r="L4" s="43">
        <f>K4-(SUM(N4:AA4))</f>
        <v>0</v>
      </c>
      <c r="M4" s="44" t="str">
        <f>IF(L4&lt;0,"ATENÇÃO","OK")</f>
        <v>OK</v>
      </c>
      <c r="N4" s="49">
        <v>150</v>
      </c>
      <c r="O4" s="49"/>
      <c r="P4" s="49">
        <v>150</v>
      </c>
      <c r="Q4" s="49">
        <v>100</v>
      </c>
      <c r="R4" s="49"/>
      <c r="S4" s="49">
        <v>150</v>
      </c>
      <c r="T4" s="49">
        <v>120</v>
      </c>
      <c r="U4" s="49"/>
      <c r="V4" s="49"/>
      <c r="W4" s="49">
        <v>130</v>
      </c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98"/>
      <c r="B5" s="100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60</v>
      </c>
      <c r="L5" s="43">
        <f t="shared" ref="L5:L14" si="0">K5-(SUM(N5:AA5))</f>
        <v>20</v>
      </c>
      <c r="M5" s="44" t="str">
        <f>IF(L5&lt;0,"ATENÇÃO","OK")</f>
        <v>OK</v>
      </c>
      <c r="N5" s="49">
        <v>20</v>
      </c>
      <c r="O5" s="49"/>
      <c r="P5" s="49"/>
      <c r="Q5" s="49"/>
      <c r="R5" s="49"/>
      <c r="S5" s="49"/>
      <c r="T5" s="49">
        <v>20</v>
      </c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98"/>
      <c r="B6" s="100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140</v>
      </c>
      <c r="L6" s="43">
        <f t="shared" si="0"/>
        <v>50</v>
      </c>
      <c r="M6" s="44" t="str">
        <f t="shared" ref="M6:M14" si="1">IF(L6&lt;0,"ATENÇÃO","OK")</f>
        <v>OK</v>
      </c>
      <c r="N6" s="49">
        <v>20</v>
      </c>
      <c r="O6" s="49"/>
      <c r="P6" s="49"/>
      <c r="Q6" s="49">
        <v>30</v>
      </c>
      <c r="R6" s="49"/>
      <c r="S6" s="49"/>
      <c r="T6" s="49">
        <v>40</v>
      </c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99"/>
      <c r="B7" s="100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1100</v>
      </c>
      <c r="L8" s="43">
        <f t="shared" si="0"/>
        <v>400</v>
      </c>
      <c r="M8" s="44" t="str">
        <f t="shared" si="1"/>
        <v>OK</v>
      </c>
      <c r="N8" s="49"/>
      <c r="O8" s="49">
        <v>200</v>
      </c>
      <c r="P8" s="49"/>
      <c r="Q8" s="49"/>
      <c r="R8" s="49">
        <v>200</v>
      </c>
      <c r="S8" s="49"/>
      <c r="T8" s="49"/>
      <c r="U8" s="49">
        <v>100</v>
      </c>
      <c r="V8" s="49">
        <v>200</v>
      </c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101">
        <v>7</v>
      </c>
      <c r="B9" s="100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102"/>
      <c r="B10" s="100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102"/>
      <c r="B11" s="100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102"/>
      <c r="B12" s="100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102"/>
      <c r="B13" s="100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103"/>
      <c r="B14" s="100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A1:C1"/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</mergeCells>
  <conditionalFormatting sqref="X4:Y4">
    <cfRule type="cellIs" dxfId="110" priority="34" stopIfTrue="1" operator="greaterThan">
      <formula>0</formula>
    </cfRule>
    <cfRule type="cellIs" dxfId="109" priority="35" stopIfTrue="1" operator="greaterThan">
      <formula>0</formula>
    </cfRule>
    <cfRule type="cellIs" dxfId="108" priority="36" stopIfTrue="1" operator="greaterThan">
      <formula>0</formula>
    </cfRule>
  </conditionalFormatting>
  <conditionalFormatting sqref="X5:Y14">
    <cfRule type="cellIs" dxfId="107" priority="31" stopIfTrue="1" operator="greaterThan">
      <formula>0</formula>
    </cfRule>
    <cfRule type="cellIs" dxfId="106" priority="32" stopIfTrue="1" operator="greaterThan">
      <formula>0</formula>
    </cfRule>
    <cfRule type="cellIs" dxfId="105" priority="33" stopIfTrue="1" operator="greaterThan">
      <formula>0</formula>
    </cfRule>
  </conditionalFormatting>
  <conditionalFormatting sqref="Z4:AA4">
    <cfRule type="cellIs" dxfId="104" priority="28" stopIfTrue="1" operator="greaterThan">
      <formula>0</formula>
    </cfRule>
    <cfRule type="cellIs" dxfId="103" priority="29" stopIfTrue="1" operator="greaterThan">
      <formula>0</formula>
    </cfRule>
    <cfRule type="cellIs" dxfId="102" priority="30" stopIfTrue="1" operator="greaterThan">
      <formula>0</formula>
    </cfRule>
  </conditionalFormatting>
  <conditionalFormatting sqref="Z5:AA14">
    <cfRule type="cellIs" dxfId="101" priority="25" stopIfTrue="1" operator="greaterThan">
      <formula>0</formula>
    </cfRule>
    <cfRule type="cellIs" dxfId="100" priority="26" stopIfTrue="1" operator="greaterThan">
      <formula>0</formula>
    </cfRule>
    <cfRule type="cellIs" dxfId="99" priority="27" stopIfTrue="1" operator="greaterThan">
      <formula>0</formula>
    </cfRule>
  </conditionalFormatting>
  <conditionalFormatting sqref="N4">
    <cfRule type="cellIs" dxfId="98" priority="10" stopIfTrue="1" operator="greaterThan">
      <formula>0</formula>
    </cfRule>
    <cfRule type="cellIs" dxfId="97" priority="11" stopIfTrue="1" operator="greaterThan">
      <formula>0</formula>
    </cfRule>
    <cfRule type="cellIs" dxfId="96" priority="12" stopIfTrue="1" operator="greaterThan">
      <formula>0</formula>
    </cfRule>
  </conditionalFormatting>
  <conditionalFormatting sqref="N5:N14">
    <cfRule type="cellIs" dxfId="95" priority="7" stopIfTrue="1" operator="greaterThan">
      <formula>0</formula>
    </cfRule>
    <cfRule type="cellIs" dxfId="94" priority="8" stopIfTrue="1" operator="greaterThan">
      <formula>0</formula>
    </cfRule>
    <cfRule type="cellIs" dxfId="93" priority="9" stopIfTrue="1" operator="greaterThan">
      <formula>0</formula>
    </cfRule>
  </conditionalFormatting>
  <conditionalFormatting sqref="O4:W4">
    <cfRule type="cellIs" dxfId="92" priority="4" stopIfTrue="1" operator="greaterThan">
      <formula>0</formula>
    </cfRule>
    <cfRule type="cellIs" dxfId="91" priority="5" stopIfTrue="1" operator="greaterThan">
      <formula>0</formula>
    </cfRule>
    <cfRule type="cellIs" dxfId="90" priority="6" stopIfTrue="1" operator="greaterThan">
      <formula>0</formula>
    </cfRule>
  </conditionalFormatting>
  <conditionalFormatting sqref="O5:W14">
    <cfRule type="cellIs" dxfId="89" priority="1" stopIfTrue="1" operator="greaterThan">
      <formula>0</formula>
    </cfRule>
    <cfRule type="cellIs" dxfId="88" priority="2" stopIfTrue="1" operator="greaterThan">
      <formula>0</formula>
    </cfRule>
    <cfRule type="cellIs" dxfId="87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F1" zoomScale="80" zoomScaleNormal="80" workbookViewId="0">
      <selection activeCell="L4" sqref="L4:L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2.710937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104" t="s">
        <v>36</v>
      </c>
      <c r="B1" s="104"/>
      <c r="C1" s="104"/>
      <c r="D1" s="104" t="s">
        <v>31</v>
      </c>
      <c r="E1" s="104"/>
      <c r="F1" s="104"/>
      <c r="G1" s="104"/>
      <c r="H1" s="104"/>
      <c r="I1" s="104"/>
      <c r="J1" s="104"/>
      <c r="K1" s="104" t="s">
        <v>37</v>
      </c>
      <c r="L1" s="104"/>
      <c r="M1" s="104"/>
      <c r="N1" s="96" t="s">
        <v>100</v>
      </c>
      <c r="O1" s="96" t="s">
        <v>101</v>
      </c>
      <c r="P1" s="96" t="s">
        <v>102</v>
      </c>
      <c r="Q1" s="96" t="s">
        <v>130</v>
      </c>
      <c r="R1" s="96" t="s">
        <v>131</v>
      </c>
      <c r="S1" s="96" t="s">
        <v>132</v>
      </c>
      <c r="T1" s="96" t="s">
        <v>39</v>
      </c>
      <c r="U1" s="96" t="s">
        <v>39</v>
      </c>
      <c r="V1" s="96" t="s">
        <v>39</v>
      </c>
      <c r="W1" s="96" t="s">
        <v>39</v>
      </c>
      <c r="X1" s="96" t="s">
        <v>39</v>
      </c>
      <c r="Y1" s="96" t="s">
        <v>39</v>
      </c>
      <c r="Z1" s="96" t="s">
        <v>39</v>
      </c>
      <c r="AA1" s="96" t="s">
        <v>39</v>
      </c>
      <c r="AB1" s="96" t="s">
        <v>39</v>
      </c>
      <c r="AC1" s="96" t="s">
        <v>39</v>
      </c>
      <c r="AD1" s="96" t="s">
        <v>39</v>
      </c>
      <c r="AE1" s="96" t="s">
        <v>39</v>
      </c>
      <c r="AF1" s="96" t="s">
        <v>39</v>
      </c>
      <c r="AG1" s="96" t="s">
        <v>39</v>
      </c>
      <c r="AH1" s="96" t="s">
        <v>39</v>
      </c>
      <c r="AI1" s="96" t="s">
        <v>39</v>
      </c>
      <c r="AJ1" s="96" t="s">
        <v>39</v>
      </c>
    </row>
    <row r="2" spans="1:36" ht="21.75" customHeight="1" x14ac:dyDescent="0.2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42982</v>
      </c>
      <c r="O3" s="42">
        <v>43011</v>
      </c>
      <c r="P3" s="42">
        <v>43046</v>
      </c>
      <c r="Q3" s="42">
        <v>43192</v>
      </c>
      <c r="R3" s="42">
        <v>43194</v>
      </c>
      <c r="S3" s="42">
        <v>43264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97">
        <v>1</v>
      </c>
      <c r="B4" s="100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2500</v>
      </c>
      <c r="L4" s="43">
        <f>K4-(SUM(N4:AA4))</f>
        <v>1050</v>
      </c>
      <c r="M4" s="44" t="str">
        <f>IF(L4&lt;0,"ATENÇÃO","OK")</f>
        <v>OK</v>
      </c>
      <c r="N4" s="49">
        <v>400</v>
      </c>
      <c r="O4" s="49"/>
      <c r="P4" s="49">
        <v>250</v>
      </c>
      <c r="Q4" s="49"/>
      <c r="R4" s="49">
        <v>400</v>
      </c>
      <c r="S4" s="49">
        <v>400</v>
      </c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98"/>
      <c r="B5" s="100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50</v>
      </c>
      <c r="L5" s="43">
        <f t="shared" ref="L5:L14" si="0">K5-(SUM(N5:AA5))</f>
        <v>41</v>
      </c>
      <c r="M5" s="44" t="str">
        <f>IF(L5&lt;0,"ATENÇÃO","OK")</f>
        <v>OK</v>
      </c>
      <c r="N5" s="49"/>
      <c r="O5" s="49"/>
      <c r="P5" s="49">
        <v>4</v>
      </c>
      <c r="Q5" s="49"/>
      <c r="R5" s="49">
        <v>5</v>
      </c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98"/>
      <c r="B6" s="100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500</v>
      </c>
      <c r="L6" s="43">
        <f t="shared" si="0"/>
        <v>370</v>
      </c>
      <c r="M6" s="44" t="str">
        <f t="shared" ref="M6:M14" si="1">IF(L6&lt;0,"ATENÇÃO","OK")</f>
        <v>OK</v>
      </c>
      <c r="N6" s="49"/>
      <c r="O6" s="49"/>
      <c r="P6" s="49">
        <v>30</v>
      </c>
      <c r="Q6" s="49"/>
      <c r="R6" s="49">
        <v>25</v>
      </c>
      <c r="S6" s="49">
        <v>75</v>
      </c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99"/>
      <c r="B7" s="100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1500</v>
      </c>
      <c r="L8" s="43">
        <f t="shared" si="0"/>
        <v>1000</v>
      </c>
      <c r="M8" s="44" t="str">
        <f t="shared" si="1"/>
        <v>OK</v>
      </c>
      <c r="N8" s="49"/>
      <c r="O8" s="49">
        <v>200</v>
      </c>
      <c r="P8" s="49"/>
      <c r="Q8" s="49">
        <v>300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101">
        <v>7</v>
      </c>
      <c r="B9" s="100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102"/>
      <c r="B10" s="100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102"/>
      <c r="B11" s="100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102"/>
      <c r="B12" s="100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102"/>
      <c r="B13" s="100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103"/>
      <c r="B14" s="100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9:A14"/>
    <mergeCell ref="B9:B14"/>
    <mergeCell ref="AG1:AG2"/>
    <mergeCell ref="AH1:AH2"/>
    <mergeCell ref="AI1:AI2"/>
    <mergeCell ref="D1:J1"/>
    <mergeCell ref="K1:M1"/>
    <mergeCell ref="R1:R2"/>
    <mergeCell ref="N1:N2"/>
    <mergeCell ref="O1:O2"/>
    <mergeCell ref="P1:P2"/>
    <mergeCell ref="Q1:Q2"/>
    <mergeCell ref="A1:C1"/>
    <mergeCell ref="A4:A7"/>
    <mergeCell ref="B4:B7"/>
    <mergeCell ref="AJ1:AJ2"/>
    <mergeCell ref="A2:M2"/>
    <mergeCell ref="AB1:AB2"/>
    <mergeCell ref="AC1:AC2"/>
    <mergeCell ref="AD1:AD2"/>
    <mergeCell ref="AE1:AE2"/>
    <mergeCell ref="AF1:AF2"/>
    <mergeCell ref="W1:W2"/>
    <mergeCell ref="X1:X2"/>
    <mergeCell ref="Y1:Y2"/>
    <mergeCell ref="Z1:Z2"/>
    <mergeCell ref="AA1:AA2"/>
    <mergeCell ref="U1:U2"/>
    <mergeCell ref="V1:V2"/>
    <mergeCell ref="S1:S2"/>
    <mergeCell ref="T1:T2"/>
  </mergeCells>
  <conditionalFormatting sqref="N9:N14">
    <cfRule type="cellIs" dxfId="86" priority="31" stopIfTrue="1" operator="greaterThan">
      <formula>0</formula>
    </cfRule>
    <cfRule type="cellIs" dxfId="85" priority="32" stopIfTrue="1" operator="greaterThan">
      <formula>0</formula>
    </cfRule>
    <cfRule type="cellIs" dxfId="84" priority="33" stopIfTrue="1" operator="greaterThan">
      <formula>0</formula>
    </cfRule>
  </conditionalFormatting>
  <conditionalFormatting sqref="T4:Y4">
    <cfRule type="cellIs" dxfId="83" priority="28" stopIfTrue="1" operator="greaterThan">
      <formula>0</formula>
    </cfRule>
    <cfRule type="cellIs" dxfId="82" priority="29" stopIfTrue="1" operator="greaterThan">
      <formula>0</formula>
    </cfRule>
    <cfRule type="cellIs" dxfId="81" priority="30" stopIfTrue="1" operator="greaterThan">
      <formula>0</formula>
    </cfRule>
  </conditionalFormatting>
  <conditionalFormatting sqref="O9:Y14 T5:Y8">
    <cfRule type="cellIs" dxfId="80" priority="25" stopIfTrue="1" operator="greaterThan">
      <formula>0</formula>
    </cfRule>
    <cfRule type="cellIs" dxfId="79" priority="26" stopIfTrue="1" operator="greaterThan">
      <formula>0</formula>
    </cfRule>
    <cfRule type="cellIs" dxfId="78" priority="27" stopIfTrue="1" operator="greaterThan">
      <formula>0</formula>
    </cfRule>
  </conditionalFormatting>
  <conditionalFormatting sqref="Z4:AA4">
    <cfRule type="cellIs" dxfId="77" priority="22" stopIfTrue="1" operator="greaterThan">
      <formula>0</formula>
    </cfRule>
    <cfRule type="cellIs" dxfId="76" priority="23" stopIfTrue="1" operator="greaterThan">
      <formula>0</formula>
    </cfRule>
    <cfRule type="cellIs" dxfId="75" priority="24" stopIfTrue="1" operator="greaterThan">
      <formula>0</formula>
    </cfRule>
  </conditionalFormatting>
  <conditionalFormatting sqref="Z5:AA14">
    <cfRule type="cellIs" dxfId="74" priority="19" stopIfTrue="1" operator="greaterThan">
      <formula>0</formula>
    </cfRule>
    <cfRule type="cellIs" dxfId="73" priority="20" stopIfTrue="1" operator="greaterThan">
      <formula>0</formula>
    </cfRule>
    <cfRule type="cellIs" dxfId="72" priority="21" stopIfTrue="1" operator="greaterThan">
      <formula>0</formula>
    </cfRule>
  </conditionalFormatting>
  <conditionalFormatting sqref="N4 O4:S8">
    <cfRule type="cellIs" dxfId="71" priority="4" stopIfTrue="1" operator="greaterThan">
      <formula>0</formula>
    </cfRule>
    <cfRule type="cellIs" dxfId="70" priority="5" stopIfTrue="1" operator="greaterThan">
      <formula>0</formula>
    </cfRule>
    <cfRule type="cellIs" dxfId="69" priority="6" stopIfTrue="1" operator="greaterThan">
      <formula>0</formula>
    </cfRule>
  </conditionalFormatting>
  <conditionalFormatting sqref="N5:N8">
    <cfRule type="cellIs" dxfId="68" priority="1" stopIfTrue="1" operator="greaterThan">
      <formula>0</formula>
    </cfRule>
    <cfRule type="cellIs" dxfId="67" priority="2" stopIfTrue="1" operator="greaterThan">
      <formula>0</formula>
    </cfRule>
    <cfRule type="cellIs" dxfId="6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D20" zoomScale="80" zoomScaleNormal="80" workbookViewId="0">
      <selection activeCell="L4" sqref="L4:L14"/>
    </sheetView>
  </sheetViews>
  <sheetFormatPr defaultColWidth="14" defaultRowHeight="15" x14ac:dyDescent="0.25"/>
  <cols>
    <col min="1" max="1" width="14" style="1"/>
    <col min="2" max="2" width="14" style="2"/>
    <col min="3" max="3" width="14" style="19"/>
    <col min="4" max="9" width="14" style="2"/>
    <col min="10" max="10" width="14" style="18"/>
    <col min="11" max="11" width="14" style="20"/>
    <col min="12" max="12" width="14" style="3"/>
    <col min="13" max="13" width="14" style="21"/>
    <col min="14" max="27" width="14" style="22"/>
    <col min="28" max="16384" width="14" style="17"/>
  </cols>
  <sheetData>
    <row r="1" spans="1:36" ht="33" customHeight="1" x14ac:dyDescent="0.25">
      <c r="A1" s="104" t="s">
        <v>36</v>
      </c>
      <c r="B1" s="104"/>
      <c r="C1" s="104"/>
      <c r="D1" s="104" t="s">
        <v>31</v>
      </c>
      <c r="E1" s="104"/>
      <c r="F1" s="104"/>
      <c r="G1" s="104"/>
      <c r="H1" s="104"/>
      <c r="I1" s="104"/>
      <c r="J1" s="104"/>
      <c r="K1" s="104" t="s">
        <v>37</v>
      </c>
      <c r="L1" s="104"/>
      <c r="M1" s="104"/>
      <c r="N1" s="96" t="s">
        <v>92</v>
      </c>
      <c r="O1" s="96" t="s">
        <v>134</v>
      </c>
      <c r="P1" s="96" t="s">
        <v>135</v>
      </c>
      <c r="Q1" s="96" t="s">
        <v>39</v>
      </c>
      <c r="R1" s="96" t="s">
        <v>39</v>
      </c>
      <c r="S1" s="96" t="s">
        <v>39</v>
      </c>
      <c r="T1" s="96" t="s">
        <v>39</v>
      </c>
      <c r="U1" s="96" t="s">
        <v>39</v>
      </c>
      <c r="V1" s="96" t="s">
        <v>39</v>
      </c>
      <c r="W1" s="96" t="s">
        <v>39</v>
      </c>
      <c r="X1" s="96" t="s">
        <v>39</v>
      </c>
      <c r="Y1" s="96" t="s">
        <v>39</v>
      </c>
      <c r="Z1" s="96" t="s">
        <v>39</v>
      </c>
      <c r="AA1" s="96" t="s">
        <v>39</v>
      </c>
      <c r="AB1" s="96" t="s">
        <v>39</v>
      </c>
      <c r="AC1" s="96" t="s">
        <v>39</v>
      </c>
      <c r="AD1" s="96" t="s">
        <v>39</v>
      </c>
      <c r="AE1" s="96" t="s">
        <v>39</v>
      </c>
      <c r="AF1" s="96" t="s">
        <v>39</v>
      </c>
      <c r="AG1" s="96" t="s">
        <v>39</v>
      </c>
      <c r="AH1" s="96" t="s">
        <v>39</v>
      </c>
      <c r="AI1" s="96" t="s">
        <v>39</v>
      </c>
      <c r="AJ1" s="96" t="s">
        <v>39</v>
      </c>
    </row>
    <row r="2" spans="1:36" ht="21.75" customHeight="1" x14ac:dyDescent="0.2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 t="s">
        <v>40</v>
      </c>
      <c r="O3" s="42" t="s">
        <v>40</v>
      </c>
      <c r="P3" s="42" t="s">
        <v>40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97">
        <v>1</v>
      </c>
      <c r="B4" s="100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200</v>
      </c>
      <c r="L4" s="43">
        <f>K4-(SUM(N4:AA4))</f>
        <v>0</v>
      </c>
      <c r="M4" s="44" t="str">
        <f>IF(L4&lt;0,"ATENÇÃO","OK")</f>
        <v>OK</v>
      </c>
      <c r="N4" s="49">
        <v>50</v>
      </c>
      <c r="O4" s="49">
        <v>60</v>
      </c>
      <c r="P4" s="49">
        <v>90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98"/>
      <c r="B5" s="100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>
        <v>100</v>
      </c>
      <c r="L5" s="43">
        <f t="shared" ref="L5:L14" si="0">K5-(SUM(N5:AA5))</f>
        <v>75</v>
      </c>
      <c r="M5" s="44" t="str">
        <f>IF(L5&lt;0,"ATENÇÃO","OK")</f>
        <v>OK</v>
      </c>
      <c r="N5" s="49">
        <v>25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98"/>
      <c r="B6" s="100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200</v>
      </c>
      <c r="L6" s="43">
        <f t="shared" si="0"/>
        <v>90</v>
      </c>
      <c r="M6" s="44" t="str">
        <f t="shared" ref="M6:M14" si="1">IF(L6&lt;0,"ATENÇÃO","OK")</f>
        <v>OK</v>
      </c>
      <c r="N6" s="49">
        <v>60</v>
      </c>
      <c r="O6" s="49">
        <v>50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157.5" x14ac:dyDescent="0.25">
      <c r="A7" s="99"/>
      <c r="B7" s="100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600</v>
      </c>
      <c r="L8" s="43">
        <f t="shared" si="0"/>
        <v>600</v>
      </c>
      <c r="M8" s="44" t="str">
        <f t="shared" si="1"/>
        <v>OK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220.5" x14ac:dyDescent="0.25">
      <c r="A9" s="101">
        <v>7</v>
      </c>
      <c r="B9" s="100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173.25" x14ac:dyDescent="0.25">
      <c r="A10" s="102"/>
      <c r="B10" s="100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173.25" x14ac:dyDescent="0.25">
      <c r="A11" s="102"/>
      <c r="B11" s="100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173.25" x14ac:dyDescent="0.25">
      <c r="A12" s="102"/>
      <c r="B12" s="100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173.25" x14ac:dyDescent="0.25">
      <c r="A13" s="102"/>
      <c r="B13" s="100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204.75" x14ac:dyDescent="0.25">
      <c r="A14" s="103"/>
      <c r="B14" s="100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A1:C1"/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</mergeCells>
  <conditionalFormatting sqref="Q4:Y4">
    <cfRule type="cellIs" dxfId="65" priority="34" stopIfTrue="1" operator="greaterThan">
      <formula>0</formula>
    </cfRule>
    <cfRule type="cellIs" dxfId="64" priority="35" stopIfTrue="1" operator="greaterThan">
      <formula>0</formula>
    </cfRule>
    <cfRule type="cellIs" dxfId="63" priority="36" stopIfTrue="1" operator="greaterThan">
      <formula>0</formula>
    </cfRule>
  </conditionalFormatting>
  <conditionalFormatting sqref="Q5:Y14">
    <cfRule type="cellIs" dxfId="62" priority="31" stopIfTrue="1" operator="greaterThan">
      <formula>0</formula>
    </cfRule>
    <cfRule type="cellIs" dxfId="61" priority="32" stopIfTrue="1" operator="greaterThan">
      <formula>0</formula>
    </cfRule>
    <cfRule type="cellIs" dxfId="60" priority="33" stopIfTrue="1" operator="greaterThan">
      <formula>0</formula>
    </cfRule>
  </conditionalFormatting>
  <conditionalFormatting sqref="Z4:AA4">
    <cfRule type="cellIs" dxfId="59" priority="28" stopIfTrue="1" operator="greaterThan">
      <formula>0</formula>
    </cfRule>
    <cfRule type="cellIs" dxfId="58" priority="29" stopIfTrue="1" operator="greaterThan">
      <formula>0</formula>
    </cfRule>
    <cfRule type="cellIs" dxfId="57" priority="30" stopIfTrue="1" operator="greaterThan">
      <formula>0</formula>
    </cfRule>
  </conditionalFormatting>
  <conditionalFormatting sqref="Z5:AA14">
    <cfRule type="cellIs" dxfId="56" priority="25" stopIfTrue="1" operator="greaterThan">
      <formula>0</formula>
    </cfRule>
    <cfRule type="cellIs" dxfId="55" priority="26" stopIfTrue="1" operator="greaterThan">
      <formula>0</formula>
    </cfRule>
    <cfRule type="cellIs" dxfId="54" priority="27" stopIfTrue="1" operator="greaterThan">
      <formula>0</formula>
    </cfRule>
  </conditionalFormatting>
  <conditionalFormatting sqref="N4">
    <cfRule type="cellIs" dxfId="53" priority="10" stopIfTrue="1" operator="greaterThan">
      <formula>0</formula>
    </cfRule>
    <cfRule type="cellIs" dxfId="52" priority="11" stopIfTrue="1" operator="greaterThan">
      <formula>0</formula>
    </cfRule>
    <cfRule type="cellIs" dxfId="51" priority="12" stopIfTrue="1" operator="greaterThan">
      <formula>0</formula>
    </cfRule>
  </conditionalFormatting>
  <conditionalFormatting sqref="N5:N14">
    <cfRule type="cellIs" dxfId="50" priority="7" stopIfTrue="1" operator="greaterThan">
      <formula>0</formula>
    </cfRule>
    <cfRule type="cellIs" dxfId="49" priority="8" stopIfTrue="1" operator="greaterThan">
      <formula>0</formula>
    </cfRule>
    <cfRule type="cellIs" dxfId="48" priority="9" stopIfTrue="1" operator="greaterThan">
      <formula>0</formula>
    </cfRule>
  </conditionalFormatting>
  <conditionalFormatting sqref="O4:P4">
    <cfRule type="cellIs" dxfId="47" priority="4" stopIfTrue="1" operator="greaterThan">
      <formula>0</formula>
    </cfRule>
    <cfRule type="cellIs" dxfId="46" priority="5" stopIfTrue="1" operator="greaterThan">
      <formula>0</formula>
    </cfRule>
    <cfRule type="cellIs" dxfId="45" priority="6" stopIfTrue="1" operator="greaterThan">
      <formula>0</formula>
    </cfRule>
  </conditionalFormatting>
  <conditionalFormatting sqref="O5:P14">
    <cfRule type="cellIs" dxfId="44" priority="1" stopIfTrue="1" operator="greaterThan">
      <formula>0</formula>
    </cfRule>
    <cfRule type="cellIs" dxfId="43" priority="2" stopIfTrue="1" operator="greaterThan">
      <formula>0</formula>
    </cfRule>
    <cfRule type="cellIs" dxfId="4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F9" zoomScale="80" zoomScaleNormal="80" workbookViewId="0">
      <selection activeCell="L4" sqref="L4:L14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1.8554687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104" t="s">
        <v>36</v>
      </c>
      <c r="B1" s="104"/>
      <c r="C1" s="104"/>
      <c r="D1" s="104" t="s">
        <v>31</v>
      </c>
      <c r="E1" s="104"/>
      <c r="F1" s="104"/>
      <c r="G1" s="104"/>
      <c r="H1" s="104"/>
      <c r="I1" s="104"/>
      <c r="J1" s="104"/>
      <c r="K1" s="104" t="s">
        <v>37</v>
      </c>
      <c r="L1" s="104"/>
      <c r="M1" s="104"/>
      <c r="N1" s="96" t="s">
        <v>91</v>
      </c>
      <c r="O1" s="96" t="s">
        <v>133</v>
      </c>
      <c r="P1" s="96" t="s">
        <v>39</v>
      </c>
      <c r="Q1" s="96" t="s">
        <v>39</v>
      </c>
      <c r="R1" s="96" t="s">
        <v>39</v>
      </c>
      <c r="S1" s="96" t="s">
        <v>39</v>
      </c>
      <c r="T1" s="96" t="s">
        <v>39</v>
      </c>
      <c r="U1" s="96" t="s">
        <v>39</v>
      </c>
      <c r="V1" s="96" t="s">
        <v>39</v>
      </c>
      <c r="W1" s="96" t="s">
        <v>39</v>
      </c>
      <c r="X1" s="96" t="s">
        <v>39</v>
      </c>
      <c r="Y1" s="96" t="s">
        <v>39</v>
      </c>
      <c r="Z1" s="96" t="s">
        <v>39</v>
      </c>
      <c r="AA1" s="96" t="s">
        <v>39</v>
      </c>
      <c r="AB1" s="96" t="s">
        <v>39</v>
      </c>
      <c r="AC1" s="96" t="s">
        <v>39</v>
      </c>
      <c r="AD1" s="96" t="s">
        <v>39</v>
      </c>
      <c r="AE1" s="96" t="s">
        <v>39</v>
      </c>
      <c r="AF1" s="96" t="s">
        <v>39</v>
      </c>
      <c r="AG1" s="96" t="s">
        <v>39</v>
      </c>
      <c r="AH1" s="96" t="s">
        <v>39</v>
      </c>
      <c r="AI1" s="96" t="s">
        <v>39</v>
      </c>
      <c r="AJ1" s="96" t="s">
        <v>39</v>
      </c>
    </row>
    <row r="2" spans="1:36" ht="21.75" customHeight="1" x14ac:dyDescent="0.2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>
        <v>42982</v>
      </c>
      <c r="O3" s="42">
        <v>43172</v>
      </c>
      <c r="P3" s="42">
        <v>43230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97">
        <v>1</v>
      </c>
      <c r="B4" s="100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>
        <v>480</v>
      </c>
      <c r="L4" s="43">
        <f>K4-(SUM(N4:AA4))</f>
        <v>110</v>
      </c>
      <c r="M4" s="44" t="str">
        <f>IF(L4&lt;0,"ATENÇÃO","OK")</f>
        <v>OK</v>
      </c>
      <c r="N4" s="49">
        <v>250</v>
      </c>
      <c r="O4" s="49">
        <v>70</v>
      </c>
      <c r="P4" s="49">
        <v>50</v>
      </c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98"/>
      <c r="B5" s="100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/>
      <c r="L5" s="43">
        <f t="shared" ref="L5:L14" si="0">K5-(SUM(N5:AA5))</f>
        <v>0</v>
      </c>
      <c r="M5" s="44" t="str">
        <f>IF(L5&lt;0,"ATENÇÃO","OK")</f>
        <v>OK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98"/>
      <c r="B6" s="100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>
        <v>720</v>
      </c>
      <c r="L6" s="43">
        <f t="shared" si="0"/>
        <v>630</v>
      </c>
      <c r="M6" s="44" t="str">
        <f t="shared" ref="M6:M14" si="1">IF(L6&lt;0,"ATENÇÃO","OK")</f>
        <v>OK</v>
      </c>
      <c r="N6" s="49">
        <v>30</v>
      </c>
      <c r="O6" s="49">
        <v>30</v>
      </c>
      <c r="P6" s="49">
        <v>30</v>
      </c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99"/>
      <c r="B7" s="100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>
        <v>40</v>
      </c>
      <c r="L7" s="43">
        <f t="shared" si="0"/>
        <v>0</v>
      </c>
      <c r="M7" s="44" t="str">
        <f t="shared" si="1"/>
        <v>OK</v>
      </c>
      <c r="N7" s="49"/>
      <c r="O7" s="49">
        <v>40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250</v>
      </c>
      <c r="L8" s="43">
        <f t="shared" si="0"/>
        <v>250</v>
      </c>
      <c r="M8" s="44" t="str">
        <f t="shared" si="1"/>
        <v>OK</v>
      </c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101">
        <v>7</v>
      </c>
      <c r="B9" s="100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102"/>
      <c r="B10" s="100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102"/>
      <c r="B11" s="100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102"/>
      <c r="B12" s="100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102"/>
      <c r="B13" s="100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103"/>
      <c r="B14" s="100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A1:C1"/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</mergeCells>
  <conditionalFormatting sqref="Q4:Y4">
    <cfRule type="cellIs" dxfId="41" priority="28" stopIfTrue="1" operator="greaterThan">
      <formula>0</formula>
    </cfRule>
    <cfRule type="cellIs" dxfId="40" priority="29" stopIfTrue="1" operator="greaterThan">
      <formula>0</formula>
    </cfRule>
    <cfRule type="cellIs" dxfId="39" priority="30" stopIfTrue="1" operator="greaterThan">
      <formula>0</formula>
    </cfRule>
  </conditionalFormatting>
  <conditionalFormatting sqref="Q5:Y14">
    <cfRule type="cellIs" dxfId="38" priority="25" stopIfTrue="1" operator="greaterThan">
      <formula>0</formula>
    </cfRule>
    <cfRule type="cellIs" dxfId="37" priority="26" stopIfTrue="1" operator="greaterThan">
      <formula>0</formula>
    </cfRule>
    <cfRule type="cellIs" dxfId="36" priority="27" stopIfTrue="1" operator="greaterThan">
      <formula>0</formula>
    </cfRule>
  </conditionalFormatting>
  <conditionalFormatting sqref="Z4:AA4">
    <cfRule type="cellIs" dxfId="35" priority="22" stopIfTrue="1" operator="greaterThan">
      <formula>0</formula>
    </cfRule>
    <cfRule type="cellIs" dxfId="34" priority="23" stopIfTrue="1" operator="greaterThan">
      <formula>0</formula>
    </cfRule>
    <cfRule type="cellIs" dxfId="33" priority="24" stopIfTrue="1" operator="greaterThan">
      <formula>0</formula>
    </cfRule>
  </conditionalFormatting>
  <conditionalFormatting sqref="Z5:AA14">
    <cfRule type="cellIs" dxfId="32" priority="19" stopIfTrue="1" operator="greaterThan">
      <formula>0</formula>
    </cfRule>
    <cfRule type="cellIs" dxfId="31" priority="20" stopIfTrue="1" operator="greaterThan">
      <formula>0</formula>
    </cfRule>
    <cfRule type="cellIs" dxfId="30" priority="21" stopIfTrue="1" operator="greaterThan">
      <formula>0</formula>
    </cfRule>
  </conditionalFormatting>
  <conditionalFormatting sqref="N4">
    <cfRule type="cellIs" dxfId="29" priority="10" stopIfTrue="1" operator="greaterThan">
      <formula>0</formula>
    </cfRule>
    <cfRule type="cellIs" dxfId="28" priority="11" stopIfTrue="1" operator="greaterThan">
      <formula>0</formula>
    </cfRule>
    <cfRule type="cellIs" dxfId="27" priority="12" stopIfTrue="1" operator="greaterThan">
      <formula>0</formula>
    </cfRule>
  </conditionalFormatting>
  <conditionalFormatting sqref="N5:N14">
    <cfRule type="cellIs" dxfId="26" priority="7" stopIfTrue="1" operator="greaterThan">
      <formula>0</formula>
    </cfRule>
    <cfRule type="cellIs" dxfId="25" priority="8" stopIfTrue="1" operator="greaterThan">
      <formula>0</formula>
    </cfRule>
    <cfRule type="cellIs" dxfId="24" priority="9" stopIfTrue="1" operator="greaterThan">
      <formula>0</formula>
    </cfRule>
  </conditionalFormatting>
  <conditionalFormatting sqref="O4:P4">
    <cfRule type="cellIs" dxfId="23" priority="4" stopIfTrue="1" operator="greaterThan">
      <formula>0</formula>
    </cfRule>
    <cfRule type="cellIs" dxfId="22" priority="5" stopIfTrue="1" operator="greaterThan">
      <formula>0</formula>
    </cfRule>
    <cfRule type="cellIs" dxfId="21" priority="6" stopIfTrue="1" operator="greaterThan">
      <formula>0</formula>
    </cfRule>
  </conditionalFormatting>
  <conditionalFormatting sqref="O5:P14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9"/>
  <sheetViews>
    <sheetView topLeftCell="E1" zoomScale="80" zoomScaleNormal="80" workbookViewId="0">
      <selection activeCell="O5" sqref="O5"/>
    </sheetView>
  </sheetViews>
  <sheetFormatPr defaultColWidth="9.7109375" defaultRowHeight="15" x14ac:dyDescent="0.25"/>
  <cols>
    <col min="1" max="1" width="6.28515625" style="1" customWidth="1"/>
    <col min="2" max="2" width="19.5703125" style="2" customWidth="1"/>
    <col min="3" max="3" width="6" style="19" bestFit="1" customWidth="1"/>
    <col min="4" max="4" width="53.85546875" style="2" bestFit="1" customWidth="1"/>
    <col min="5" max="5" width="12" style="2" customWidth="1"/>
    <col min="6" max="6" width="11.5703125" style="2" customWidth="1"/>
    <col min="7" max="7" width="9.28515625" style="2" customWidth="1"/>
    <col min="8" max="8" width="13.85546875" style="2" customWidth="1"/>
    <col min="9" max="9" width="11.28515625" style="2" customWidth="1"/>
    <col min="10" max="10" width="12.7109375" style="18" bestFit="1" customWidth="1"/>
    <col min="11" max="11" width="13.140625" style="20" customWidth="1"/>
    <col min="12" max="12" width="13.28515625" style="3" customWidth="1"/>
    <col min="13" max="13" width="12.5703125" style="21" customWidth="1"/>
    <col min="14" max="14" width="14" style="22" customWidth="1"/>
    <col min="15" max="16" width="14.85546875" style="22" customWidth="1"/>
    <col min="17" max="17" width="15" style="22" customWidth="1"/>
    <col min="18" max="18" width="14.28515625" style="22" customWidth="1"/>
    <col min="19" max="19" width="15.28515625" style="22" customWidth="1"/>
    <col min="20" max="21" width="14.42578125" style="22" customWidth="1"/>
    <col min="22" max="22" width="14.5703125" style="22" customWidth="1"/>
    <col min="23" max="23" width="14.7109375" style="22" customWidth="1"/>
    <col min="24" max="24" width="14.28515625" style="22" customWidth="1"/>
    <col min="25" max="26" width="14.42578125" style="22" customWidth="1"/>
    <col min="27" max="27" width="13.7109375" style="22" customWidth="1"/>
    <col min="28" max="36" width="13.7109375" style="17" customWidth="1"/>
    <col min="37" max="16384" width="9.7109375" style="17"/>
  </cols>
  <sheetData>
    <row r="1" spans="1:36" ht="33" customHeight="1" x14ac:dyDescent="0.25">
      <c r="A1" s="104" t="s">
        <v>36</v>
      </c>
      <c r="B1" s="104"/>
      <c r="C1" s="104"/>
      <c r="D1" s="104" t="s">
        <v>31</v>
      </c>
      <c r="E1" s="104"/>
      <c r="F1" s="104"/>
      <c r="G1" s="104"/>
      <c r="H1" s="104"/>
      <c r="I1" s="104"/>
      <c r="J1" s="104"/>
      <c r="K1" s="104" t="s">
        <v>37</v>
      </c>
      <c r="L1" s="104"/>
      <c r="M1" s="104"/>
      <c r="N1" s="96" t="s">
        <v>136</v>
      </c>
      <c r="O1" s="96" t="s">
        <v>39</v>
      </c>
      <c r="P1" s="96" t="s">
        <v>39</v>
      </c>
      <c r="Q1" s="96" t="s">
        <v>39</v>
      </c>
      <c r="R1" s="96" t="s">
        <v>39</v>
      </c>
      <c r="S1" s="96" t="s">
        <v>39</v>
      </c>
      <c r="T1" s="96" t="s">
        <v>39</v>
      </c>
      <c r="U1" s="96" t="s">
        <v>39</v>
      </c>
      <c r="V1" s="96" t="s">
        <v>39</v>
      </c>
      <c r="W1" s="96" t="s">
        <v>39</v>
      </c>
      <c r="X1" s="96" t="s">
        <v>39</v>
      </c>
      <c r="Y1" s="96" t="s">
        <v>39</v>
      </c>
      <c r="Z1" s="96" t="s">
        <v>39</v>
      </c>
      <c r="AA1" s="96" t="s">
        <v>39</v>
      </c>
      <c r="AB1" s="96" t="s">
        <v>39</v>
      </c>
      <c r="AC1" s="96" t="s">
        <v>39</v>
      </c>
      <c r="AD1" s="96" t="s">
        <v>39</v>
      </c>
      <c r="AE1" s="96" t="s">
        <v>39</v>
      </c>
      <c r="AF1" s="96" t="s">
        <v>39</v>
      </c>
      <c r="AG1" s="96" t="s">
        <v>39</v>
      </c>
      <c r="AH1" s="96" t="s">
        <v>39</v>
      </c>
      <c r="AI1" s="96" t="s">
        <v>39</v>
      </c>
      <c r="AJ1" s="96" t="s">
        <v>39</v>
      </c>
    </row>
    <row r="2" spans="1:36" ht="21.75" customHeight="1" x14ac:dyDescent="0.25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</row>
    <row r="3" spans="1:36" s="18" customFormat="1" ht="57.75" x14ac:dyDescent="0.2">
      <c r="A3" s="67" t="s">
        <v>5</v>
      </c>
      <c r="B3" s="67" t="s">
        <v>41</v>
      </c>
      <c r="C3" s="68" t="s">
        <v>3</v>
      </c>
      <c r="D3" s="69" t="s">
        <v>42</v>
      </c>
      <c r="E3" s="69" t="s">
        <v>4</v>
      </c>
      <c r="F3" s="69" t="s">
        <v>43</v>
      </c>
      <c r="G3" s="70" t="s">
        <v>44</v>
      </c>
      <c r="H3" s="71" t="s">
        <v>45</v>
      </c>
      <c r="I3" s="71" t="s">
        <v>82</v>
      </c>
      <c r="J3" s="72" t="s">
        <v>1</v>
      </c>
      <c r="K3" s="40" t="s">
        <v>24</v>
      </c>
      <c r="L3" s="41" t="s">
        <v>0</v>
      </c>
      <c r="M3" s="39" t="s">
        <v>2</v>
      </c>
      <c r="N3" s="42" t="s">
        <v>40</v>
      </c>
      <c r="O3" s="42" t="s">
        <v>40</v>
      </c>
      <c r="P3" s="42" t="s">
        <v>40</v>
      </c>
      <c r="Q3" s="42" t="s">
        <v>40</v>
      </c>
      <c r="R3" s="42" t="s">
        <v>40</v>
      </c>
      <c r="S3" s="42" t="s">
        <v>40</v>
      </c>
      <c r="T3" s="42" t="s">
        <v>40</v>
      </c>
      <c r="U3" s="42" t="s">
        <v>40</v>
      </c>
      <c r="V3" s="42" t="s">
        <v>40</v>
      </c>
      <c r="W3" s="42" t="s">
        <v>40</v>
      </c>
      <c r="X3" s="42" t="s">
        <v>40</v>
      </c>
      <c r="Y3" s="42" t="s">
        <v>40</v>
      </c>
      <c r="Z3" s="42" t="s">
        <v>40</v>
      </c>
      <c r="AA3" s="42" t="s">
        <v>40</v>
      </c>
      <c r="AB3" s="42" t="s">
        <v>40</v>
      </c>
      <c r="AC3" s="42" t="s">
        <v>40</v>
      </c>
      <c r="AD3" s="42" t="s">
        <v>40</v>
      </c>
      <c r="AE3" s="42" t="s">
        <v>40</v>
      </c>
      <c r="AF3" s="42" t="s">
        <v>40</v>
      </c>
      <c r="AG3" s="42" t="s">
        <v>40</v>
      </c>
      <c r="AH3" s="42" t="s">
        <v>40</v>
      </c>
      <c r="AI3" s="42" t="s">
        <v>40</v>
      </c>
      <c r="AJ3" s="42" t="s">
        <v>40</v>
      </c>
    </row>
    <row r="4" spans="1:36" ht="59.25" customHeight="1" x14ac:dyDescent="0.25">
      <c r="A4" s="97">
        <v>1</v>
      </c>
      <c r="B4" s="100" t="s">
        <v>81</v>
      </c>
      <c r="C4" s="51">
        <v>1</v>
      </c>
      <c r="D4" s="52" t="s">
        <v>46</v>
      </c>
      <c r="E4" s="53" t="s">
        <v>47</v>
      </c>
      <c r="F4" s="53" t="s">
        <v>48</v>
      </c>
      <c r="G4" s="54" t="s">
        <v>49</v>
      </c>
      <c r="H4" s="55" t="s">
        <v>50</v>
      </c>
      <c r="I4" s="56" t="s">
        <v>32</v>
      </c>
      <c r="J4" s="37">
        <v>6.87</v>
      </c>
      <c r="K4" s="45"/>
      <c r="L4" s="43">
        <f>K4-(SUM(N4:AA4))</f>
        <v>0</v>
      </c>
      <c r="M4" s="44" t="str">
        <f>IF(L4&lt;0,"ATENÇÃO","OK")</f>
        <v>OK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9"/>
      <c r="AC4" s="59"/>
      <c r="AD4" s="59"/>
      <c r="AE4" s="59"/>
      <c r="AF4" s="59"/>
      <c r="AG4" s="59"/>
      <c r="AH4" s="59"/>
      <c r="AI4" s="59"/>
      <c r="AJ4" s="59"/>
    </row>
    <row r="5" spans="1:36" ht="109.5" customHeight="1" x14ac:dyDescent="0.25">
      <c r="A5" s="98"/>
      <c r="B5" s="100"/>
      <c r="C5" s="51">
        <v>2</v>
      </c>
      <c r="D5" s="57" t="s">
        <v>51</v>
      </c>
      <c r="E5" s="53" t="s">
        <v>52</v>
      </c>
      <c r="F5" s="53" t="s">
        <v>48</v>
      </c>
      <c r="G5" s="54" t="s">
        <v>49</v>
      </c>
      <c r="H5" s="55" t="s">
        <v>53</v>
      </c>
      <c r="I5" s="56" t="s">
        <v>32</v>
      </c>
      <c r="J5" s="37">
        <v>9.5</v>
      </c>
      <c r="K5" s="45"/>
      <c r="L5" s="43">
        <f t="shared" ref="L5:L14" si="0">K5-(SUM(N5:AA5))</f>
        <v>0</v>
      </c>
      <c r="M5" s="44" t="str">
        <f>IF(L5&lt;0,"ATENÇÃO","OK")</f>
        <v>OK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9"/>
      <c r="AC5" s="59"/>
      <c r="AD5" s="59"/>
      <c r="AE5" s="59"/>
      <c r="AF5" s="59"/>
      <c r="AG5" s="59"/>
      <c r="AH5" s="59"/>
      <c r="AI5" s="59"/>
      <c r="AJ5" s="59"/>
    </row>
    <row r="6" spans="1:36" ht="107.25" customHeight="1" x14ac:dyDescent="0.25">
      <c r="A6" s="98"/>
      <c r="B6" s="100"/>
      <c r="C6" s="51">
        <v>3</v>
      </c>
      <c r="D6" s="52" t="s">
        <v>54</v>
      </c>
      <c r="E6" s="53" t="s">
        <v>52</v>
      </c>
      <c r="F6" s="53" t="s">
        <v>48</v>
      </c>
      <c r="G6" s="54" t="s">
        <v>49</v>
      </c>
      <c r="H6" s="55" t="s">
        <v>55</v>
      </c>
      <c r="I6" s="56" t="s">
        <v>32</v>
      </c>
      <c r="J6" s="24">
        <v>9</v>
      </c>
      <c r="K6" s="46"/>
      <c r="L6" s="43">
        <f t="shared" si="0"/>
        <v>0</v>
      </c>
      <c r="M6" s="44" t="str">
        <f t="shared" ref="M6:M14" si="1">IF(L6&lt;0,"ATENÇÃO","OK")</f>
        <v>OK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9"/>
      <c r="AC6" s="59"/>
      <c r="AD6" s="59"/>
      <c r="AE6" s="59"/>
      <c r="AF6" s="59"/>
      <c r="AG6" s="59"/>
      <c r="AH6" s="59"/>
      <c r="AI6" s="59"/>
      <c r="AJ6" s="59"/>
    </row>
    <row r="7" spans="1:36" ht="31.5" x14ac:dyDescent="0.25">
      <c r="A7" s="99"/>
      <c r="B7" s="100"/>
      <c r="C7" s="51">
        <v>4</v>
      </c>
      <c r="D7" s="58" t="s">
        <v>56</v>
      </c>
      <c r="E7" s="51" t="s">
        <v>57</v>
      </c>
      <c r="F7" s="53" t="s">
        <v>48</v>
      </c>
      <c r="G7" s="54" t="s">
        <v>58</v>
      </c>
      <c r="H7" s="55" t="s">
        <v>59</v>
      </c>
      <c r="I7" s="56" t="s">
        <v>60</v>
      </c>
      <c r="J7" s="24">
        <v>15.2</v>
      </c>
      <c r="K7" s="46"/>
      <c r="L7" s="43">
        <f t="shared" si="0"/>
        <v>0</v>
      </c>
      <c r="M7" s="44" t="str">
        <f t="shared" si="1"/>
        <v>OK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9"/>
      <c r="AC7" s="59"/>
      <c r="AD7" s="59"/>
      <c r="AE7" s="59"/>
      <c r="AF7" s="59"/>
      <c r="AG7" s="59"/>
      <c r="AH7" s="59"/>
      <c r="AI7" s="59"/>
      <c r="AJ7" s="59"/>
    </row>
    <row r="8" spans="1:36" ht="141" customHeight="1" x14ac:dyDescent="0.25">
      <c r="A8" s="60">
        <v>3</v>
      </c>
      <c r="B8" s="50" t="s">
        <v>61</v>
      </c>
      <c r="C8" s="61">
        <v>7</v>
      </c>
      <c r="D8" s="62" t="s">
        <v>62</v>
      </c>
      <c r="E8" s="63" t="s">
        <v>63</v>
      </c>
      <c r="F8" s="63" t="s">
        <v>64</v>
      </c>
      <c r="G8" s="64" t="s">
        <v>49</v>
      </c>
      <c r="H8" s="65" t="s">
        <v>65</v>
      </c>
      <c r="I8" s="66" t="s">
        <v>32</v>
      </c>
      <c r="J8" s="25">
        <v>16</v>
      </c>
      <c r="K8" s="46">
        <v>400</v>
      </c>
      <c r="L8" s="43">
        <f t="shared" si="0"/>
        <v>280</v>
      </c>
      <c r="M8" s="44" t="str">
        <f t="shared" si="1"/>
        <v>OK</v>
      </c>
      <c r="N8" s="49">
        <v>120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59"/>
      <c r="AC8" s="59"/>
      <c r="AD8" s="59"/>
      <c r="AE8" s="59"/>
      <c r="AF8" s="59"/>
      <c r="AG8" s="59"/>
      <c r="AH8" s="59"/>
      <c r="AI8" s="59"/>
      <c r="AJ8" s="59"/>
    </row>
    <row r="9" spans="1:36" ht="63" x14ac:dyDescent="0.25">
      <c r="A9" s="101">
        <v>7</v>
      </c>
      <c r="B9" s="100" t="s">
        <v>66</v>
      </c>
      <c r="C9" s="51">
        <v>16</v>
      </c>
      <c r="D9" s="58" t="s">
        <v>67</v>
      </c>
      <c r="E9" s="51" t="s">
        <v>68</v>
      </c>
      <c r="F9" s="53" t="s">
        <v>69</v>
      </c>
      <c r="G9" s="54" t="s">
        <v>49</v>
      </c>
      <c r="H9" s="55" t="s">
        <v>70</v>
      </c>
      <c r="I9" s="56" t="s">
        <v>32</v>
      </c>
      <c r="J9" s="24">
        <v>4.82</v>
      </c>
      <c r="K9" s="46"/>
      <c r="L9" s="43">
        <f t="shared" si="0"/>
        <v>0</v>
      </c>
      <c r="M9" s="44" t="str">
        <f t="shared" si="1"/>
        <v>OK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9"/>
      <c r="AC9" s="59"/>
      <c r="AD9" s="59"/>
      <c r="AE9" s="59"/>
      <c r="AF9" s="59"/>
      <c r="AG9" s="59"/>
      <c r="AH9" s="59"/>
      <c r="AI9" s="59"/>
      <c r="AJ9" s="59"/>
    </row>
    <row r="10" spans="1:36" ht="47.25" x14ac:dyDescent="0.25">
      <c r="A10" s="102"/>
      <c r="B10" s="100"/>
      <c r="C10" s="51">
        <v>17</v>
      </c>
      <c r="D10" s="58" t="s">
        <v>71</v>
      </c>
      <c r="E10" s="51" t="s">
        <v>68</v>
      </c>
      <c r="F10" s="53" t="s">
        <v>69</v>
      </c>
      <c r="G10" s="54" t="s">
        <v>49</v>
      </c>
      <c r="H10" s="55" t="s">
        <v>72</v>
      </c>
      <c r="I10" s="56" t="s">
        <v>32</v>
      </c>
      <c r="J10" s="24">
        <v>1.9</v>
      </c>
      <c r="K10" s="46"/>
      <c r="L10" s="43">
        <f t="shared" si="0"/>
        <v>0</v>
      </c>
      <c r="M10" s="44" t="str">
        <f t="shared" si="1"/>
        <v>OK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ht="47.25" x14ac:dyDescent="0.25">
      <c r="A11" s="102"/>
      <c r="B11" s="100"/>
      <c r="C11" s="51">
        <v>18</v>
      </c>
      <c r="D11" s="58" t="s">
        <v>73</v>
      </c>
      <c r="E11" s="51" t="s">
        <v>68</v>
      </c>
      <c r="F11" s="53" t="s">
        <v>69</v>
      </c>
      <c r="G11" s="54" t="s">
        <v>49</v>
      </c>
      <c r="H11" s="55" t="s">
        <v>72</v>
      </c>
      <c r="I11" s="56" t="s">
        <v>32</v>
      </c>
      <c r="J11" s="24">
        <v>1.9</v>
      </c>
      <c r="K11" s="46"/>
      <c r="L11" s="43">
        <f t="shared" si="0"/>
        <v>0</v>
      </c>
      <c r="M11" s="44" t="str">
        <f t="shared" si="1"/>
        <v>OK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ht="47.25" x14ac:dyDescent="0.25">
      <c r="A12" s="102"/>
      <c r="B12" s="100"/>
      <c r="C12" s="51">
        <v>19</v>
      </c>
      <c r="D12" s="58" t="s">
        <v>74</v>
      </c>
      <c r="E12" s="51" t="s">
        <v>68</v>
      </c>
      <c r="F12" s="53" t="s">
        <v>75</v>
      </c>
      <c r="G12" s="54" t="s">
        <v>49</v>
      </c>
      <c r="H12" s="55" t="s">
        <v>76</v>
      </c>
      <c r="I12" s="56" t="s">
        <v>32</v>
      </c>
      <c r="J12" s="24">
        <v>1.71</v>
      </c>
      <c r="K12" s="46"/>
      <c r="L12" s="43">
        <f t="shared" si="0"/>
        <v>0</v>
      </c>
      <c r="M12" s="44" t="str">
        <f t="shared" si="1"/>
        <v>OK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ht="47.25" x14ac:dyDescent="0.25">
      <c r="A13" s="102"/>
      <c r="B13" s="100"/>
      <c r="C13" s="51">
        <v>20</v>
      </c>
      <c r="D13" s="58" t="s">
        <v>77</v>
      </c>
      <c r="E13" s="51" t="s">
        <v>68</v>
      </c>
      <c r="F13" s="53" t="s">
        <v>75</v>
      </c>
      <c r="G13" s="54" t="s">
        <v>49</v>
      </c>
      <c r="H13" s="55" t="s">
        <v>76</v>
      </c>
      <c r="I13" s="56" t="s">
        <v>32</v>
      </c>
      <c r="J13" s="24">
        <v>1.71</v>
      </c>
      <c r="K13" s="46"/>
      <c r="L13" s="43">
        <f t="shared" si="0"/>
        <v>0</v>
      </c>
      <c r="M13" s="44" t="str">
        <f t="shared" si="1"/>
        <v>OK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ht="47.25" x14ac:dyDescent="0.25">
      <c r="A14" s="103"/>
      <c r="B14" s="100"/>
      <c r="C14" s="51">
        <v>21</v>
      </c>
      <c r="D14" s="58" t="s">
        <v>78</v>
      </c>
      <c r="E14" s="51" t="s">
        <v>68</v>
      </c>
      <c r="F14" s="53" t="s">
        <v>79</v>
      </c>
      <c r="G14" s="54" t="s">
        <v>49</v>
      </c>
      <c r="H14" s="55" t="s">
        <v>80</v>
      </c>
      <c r="I14" s="56" t="s">
        <v>32</v>
      </c>
      <c r="J14" s="24">
        <v>3.42</v>
      </c>
      <c r="K14" s="46"/>
      <c r="L14" s="43">
        <f t="shared" si="0"/>
        <v>0</v>
      </c>
      <c r="M14" s="44" t="str">
        <f t="shared" si="1"/>
        <v>OK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9"/>
      <c r="AC14" s="59"/>
      <c r="AD14" s="59"/>
      <c r="AE14" s="59"/>
      <c r="AF14" s="59"/>
      <c r="AG14" s="59"/>
      <c r="AH14" s="59"/>
      <c r="AI14" s="59"/>
      <c r="AJ14" s="59"/>
    </row>
    <row r="17" spans="4:4" x14ac:dyDescent="0.25">
      <c r="D17" s="23"/>
    </row>
    <row r="18" spans="4:4" x14ac:dyDescent="0.25">
      <c r="D18" s="23"/>
    </row>
    <row r="19" spans="4:4" x14ac:dyDescent="0.25">
      <c r="D19" s="23"/>
    </row>
  </sheetData>
  <mergeCells count="31">
    <mergeCell ref="AH1:AH2"/>
    <mergeCell ref="AI1:AI2"/>
    <mergeCell ref="AJ1:AJ2"/>
    <mergeCell ref="A2:M2"/>
    <mergeCell ref="A4:A7"/>
    <mergeCell ref="B4:B7"/>
    <mergeCell ref="AC1:AC2"/>
    <mergeCell ref="AD1:AD2"/>
    <mergeCell ref="AE1:AE2"/>
    <mergeCell ref="AF1:AF2"/>
    <mergeCell ref="AG1:AG2"/>
    <mergeCell ref="X1:X2"/>
    <mergeCell ref="Y1:Y2"/>
    <mergeCell ref="Z1:Z2"/>
    <mergeCell ref="AA1:AA2"/>
    <mergeCell ref="AB1:AB2"/>
    <mergeCell ref="V1:V2"/>
    <mergeCell ref="W1:W2"/>
    <mergeCell ref="T1:T2"/>
    <mergeCell ref="U1:U2"/>
    <mergeCell ref="A1:C1"/>
    <mergeCell ref="A9:A14"/>
    <mergeCell ref="D1:J1"/>
    <mergeCell ref="K1:M1"/>
    <mergeCell ref="S1:S2"/>
    <mergeCell ref="N1:N2"/>
    <mergeCell ref="O1:O2"/>
    <mergeCell ref="P1:P2"/>
    <mergeCell ref="Q1:Q2"/>
    <mergeCell ref="R1:R2"/>
    <mergeCell ref="B9:B14"/>
  </mergeCells>
  <conditionalFormatting sqref="O4:Y4">
    <cfRule type="cellIs" dxfId="17" priority="16" stopIfTrue="1" operator="greaterThan">
      <formula>0</formula>
    </cfRule>
    <cfRule type="cellIs" dxfId="16" priority="17" stopIfTrue="1" operator="greaterThan">
      <formula>0</formula>
    </cfRule>
    <cfRule type="cellIs" dxfId="15" priority="18" stopIfTrue="1" operator="greaterThan">
      <formula>0</formula>
    </cfRule>
  </conditionalFormatting>
  <conditionalFormatting sqref="O5:Y14">
    <cfRule type="cellIs" dxfId="14" priority="13" stopIfTrue="1" operator="greaterThan">
      <formula>0</formula>
    </cfRule>
    <cfRule type="cellIs" dxfId="13" priority="14" stopIfTrue="1" operator="greaterThan">
      <formula>0</formula>
    </cfRule>
    <cfRule type="cellIs" dxfId="12" priority="15" stopIfTrue="1" operator="greaterThan">
      <formula>0</formula>
    </cfRule>
  </conditionalFormatting>
  <conditionalFormatting sqref="Z4:AA4">
    <cfRule type="cellIs" dxfId="11" priority="10" stopIfTrue="1" operator="greaterThan">
      <formula>0</formula>
    </cfRule>
    <cfRule type="cellIs" dxfId="10" priority="11" stopIfTrue="1" operator="greaterThan">
      <formula>0</formula>
    </cfRule>
    <cfRule type="cellIs" dxfId="9" priority="12" stopIfTrue="1" operator="greaterThan">
      <formula>0</formula>
    </cfRule>
  </conditionalFormatting>
  <conditionalFormatting sqref="Z5:AA1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N4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N5:N1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</vt:lpstr>
      <vt:lpstr>ESAG</vt:lpstr>
      <vt:lpstr>CEAD</vt:lpstr>
      <vt:lpstr>CEART</vt:lpstr>
      <vt:lpstr>FAED</vt:lpstr>
      <vt:lpstr>CEFID</vt:lpstr>
      <vt:lpstr>CESFI</vt:lpstr>
      <vt:lpstr>CERES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MARCELO DARCI DE SOUZA</cp:lastModifiedBy>
  <cp:lastPrinted>2014-06-04T18:55:53Z</cp:lastPrinted>
  <dcterms:created xsi:type="dcterms:W3CDTF">2010-06-19T20:43:11Z</dcterms:created>
  <dcterms:modified xsi:type="dcterms:W3CDTF">2018-07-11T19:23:34Z</dcterms:modified>
</cp:coreProperties>
</file>