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15\PP 1512.2015 - UDESC - AQUISIÇÃO DE EQUIPAMENTOS DE INFORMÁTICA - VIG 06.06.2017-\"/>
    </mc:Choice>
  </mc:AlternateContent>
  <bookViews>
    <workbookView xWindow="0" yWindow="0" windowWidth="20490" windowHeight="7155" tabRatio="921" firstSheet="1" activeTab="16"/>
  </bookViews>
  <sheets>
    <sheet name="REIT_SETIC" sheetId="75" r:id="rId1"/>
    <sheet name="ESAG" sheetId="97" r:id="rId2"/>
    <sheet name="CEART" sheetId="79" r:id="rId3"/>
    <sheet name="FAED" sheetId="80" r:id="rId4"/>
    <sheet name="CEAD" sheetId="81" r:id="rId5"/>
    <sheet name="CEFID" sheetId="82" r:id="rId6"/>
    <sheet name="CERES" sheetId="85" r:id="rId7"/>
    <sheet name="CEPLAN" sheetId="84" r:id="rId8"/>
    <sheet name="CCT" sheetId="98" r:id="rId9"/>
    <sheet name="CAV" sheetId="99" r:id="rId10"/>
    <sheet name="CEO" sheetId="100" r:id="rId11"/>
    <sheet name="CESFI" sheetId="101" r:id="rId12"/>
    <sheet name="CEAVI" sheetId="102" r:id="rId13"/>
    <sheet name="Projeto 02" sheetId="104" r:id="rId14"/>
    <sheet name="Projeto 03" sheetId="105" r:id="rId15"/>
    <sheet name="Projeto 10" sheetId="103" r:id="rId16"/>
    <sheet name="GESTOR" sheetId="90" r:id="rId17"/>
    <sheet name="Modelo Anexo II IN 002_2014" sheetId="77" r:id="rId18"/>
  </sheets>
  <definedNames>
    <definedName name="_xlnm._FilterDatabase" localSheetId="16" hidden="1">GESTOR!$A$3:$M$3</definedName>
    <definedName name="diasuteis" localSheetId="4">#REF!</definedName>
    <definedName name="diasuteis" localSheetId="2">#REF!</definedName>
    <definedName name="diasuteis" localSheetId="5">#REF!</definedName>
    <definedName name="diasuteis" localSheetId="7">#REF!</definedName>
    <definedName name="diasuteis" localSheetId="6">#REF!</definedName>
    <definedName name="diasuteis" localSheetId="1">#REF!</definedName>
    <definedName name="diasuteis" localSheetId="3">#REF!</definedName>
    <definedName name="diasuteis" localSheetId="16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7">#REF!</definedName>
    <definedName name="Ferias" localSheetId="6">#REF!</definedName>
    <definedName name="Ferias" localSheetId="1">#REF!</definedName>
    <definedName name="Ferias" localSheetId="3">#REF!</definedName>
    <definedName name="Ferias" localSheetId="16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4" i="98" l="1"/>
  <c r="L5" i="98" l="1"/>
  <c r="L6" i="98"/>
  <c r="L7" i="98"/>
  <c r="L8" i="98"/>
  <c r="L4" i="82" l="1"/>
  <c r="L4" i="99" l="1"/>
  <c r="L4" i="85" l="1"/>
  <c r="L4" i="75"/>
  <c r="L5" i="75"/>
  <c r="L6" i="75"/>
  <c r="L7" i="75"/>
  <c r="L8" i="75"/>
  <c r="K5" i="90" l="1"/>
  <c r="K6" i="90"/>
  <c r="K7" i="90"/>
  <c r="K8" i="90"/>
  <c r="K4" i="90"/>
  <c r="L5" i="81" l="1"/>
  <c r="L6" i="81"/>
  <c r="L7" i="81"/>
  <c r="M7" i="81" s="1"/>
  <c r="L8" i="81"/>
  <c r="L4" i="81"/>
  <c r="M4" i="81" s="1"/>
  <c r="M8" i="81"/>
  <c r="M6" i="81"/>
  <c r="M5" i="81"/>
  <c r="M4" i="75" l="1"/>
  <c r="M5" i="75"/>
  <c r="M6" i="75"/>
  <c r="M7" i="75"/>
  <c r="M8" i="75"/>
  <c r="O17" i="90" l="1"/>
  <c r="N5" i="90" l="1"/>
  <c r="N6" i="90"/>
  <c r="N7" i="90"/>
  <c r="N8" i="90"/>
  <c r="N4" i="90"/>
  <c r="L8" i="105"/>
  <c r="L7" i="105"/>
  <c r="L6" i="105"/>
  <c r="L5" i="105"/>
  <c r="L4" i="105"/>
  <c r="L8" i="104"/>
  <c r="L7" i="104"/>
  <c r="L6" i="104"/>
  <c r="L5" i="104"/>
  <c r="L4" i="104"/>
  <c r="L8" i="103"/>
  <c r="M8" i="103" s="1"/>
  <c r="L7" i="103"/>
  <c r="M7" i="103" s="1"/>
  <c r="L6" i="103"/>
  <c r="M6" i="103" s="1"/>
  <c r="L5" i="103"/>
  <c r="M5" i="103" s="1"/>
  <c r="L4" i="103"/>
  <c r="M4" i="103" s="1"/>
  <c r="L8" i="102"/>
  <c r="M8" i="102" s="1"/>
  <c r="L7" i="102"/>
  <c r="M7" i="102" s="1"/>
  <c r="L6" i="102"/>
  <c r="M6" i="102" s="1"/>
  <c r="L5" i="102"/>
  <c r="M5" i="102" s="1"/>
  <c r="L4" i="102"/>
  <c r="M4" i="102" s="1"/>
  <c r="L8" i="101"/>
  <c r="M8" i="101" s="1"/>
  <c r="L7" i="101"/>
  <c r="M7" i="101" s="1"/>
  <c r="L6" i="101"/>
  <c r="M6" i="101" s="1"/>
  <c r="L5" i="101"/>
  <c r="M5" i="101" s="1"/>
  <c r="L4" i="101"/>
  <c r="M4" i="101" s="1"/>
  <c r="L8" i="100"/>
  <c r="M8" i="100" s="1"/>
  <c r="L7" i="100"/>
  <c r="M7" i="100" s="1"/>
  <c r="L6" i="100"/>
  <c r="M6" i="100" s="1"/>
  <c r="L5" i="100"/>
  <c r="M5" i="100" s="1"/>
  <c r="L4" i="100"/>
  <c r="M4" i="100" s="1"/>
  <c r="L8" i="99"/>
  <c r="M8" i="99" s="1"/>
  <c r="L7" i="99"/>
  <c r="M7" i="99" s="1"/>
  <c r="L6" i="99"/>
  <c r="M6" i="99" s="1"/>
  <c r="L5" i="99"/>
  <c r="M5" i="99" s="1"/>
  <c r="M4" i="99"/>
  <c r="M8" i="98"/>
  <c r="M7" i="98"/>
  <c r="M6" i="98"/>
  <c r="M5" i="98"/>
  <c r="M4" i="98"/>
  <c r="L8" i="84"/>
  <c r="M8" i="84" s="1"/>
  <c r="L7" i="84"/>
  <c r="M7" i="84" s="1"/>
  <c r="L6" i="84"/>
  <c r="M6" i="84" s="1"/>
  <c r="L5" i="84"/>
  <c r="M5" i="84" s="1"/>
  <c r="L4" i="84"/>
  <c r="M4" i="84" s="1"/>
  <c r="L8" i="85"/>
  <c r="M8" i="85" s="1"/>
  <c r="L7" i="85"/>
  <c r="M7" i="85" s="1"/>
  <c r="L6" i="85"/>
  <c r="M6" i="85" s="1"/>
  <c r="L5" i="85"/>
  <c r="M5" i="85" s="1"/>
  <c r="M4" i="85"/>
  <c r="L8" i="82"/>
  <c r="M8" i="82" s="1"/>
  <c r="L7" i="82"/>
  <c r="M7" i="82" s="1"/>
  <c r="L6" i="82"/>
  <c r="M6" i="82" s="1"/>
  <c r="L5" i="82"/>
  <c r="M5" i="82" s="1"/>
  <c r="M4" i="82"/>
  <c r="L8" i="80"/>
  <c r="M8" i="80" s="1"/>
  <c r="L7" i="80"/>
  <c r="M7" i="80" s="1"/>
  <c r="L6" i="80"/>
  <c r="M6" i="80" s="1"/>
  <c r="L5" i="80"/>
  <c r="M5" i="80" s="1"/>
  <c r="L4" i="80"/>
  <c r="M4" i="80" s="1"/>
  <c r="L8" i="79"/>
  <c r="M8" i="79" s="1"/>
  <c r="L7" i="79"/>
  <c r="M7" i="79" s="1"/>
  <c r="L6" i="79"/>
  <c r="M6" i="79" s="1"/>
  <c r="L5" i="79"/>
  <c r="M5" i="79" s="1"/>
  <c r="L4" i="79"/>
  <c r="M4" i="79" s="1"/>
  <c r="L8" i="97"/>
  <c r="M8" i="97" s="1"/>
  <c r="L7" i="97"/>
  <c r="M7" i="97" s="1"/>
  <c r="L6" i="97"/>
  <c r="M6" i="97" s="1"/>
  <c r="L5" i="97"/>
  <c r="M5" i="97" s="1"/>
  <c r="L4" i="97"/>
  <c r="M4" i="97" s="1"/>
  <c r="M4" i="104" l="1"/>
  <c r="L4" i="90"/>
  <c r="O4" i="90" s="1"/>
  <c r="M5" i="104"/>
  <c r="L5" i="90"/>
  <c r="O5" i="90" s="1"/>
  <c r="M7" i="104"/>
  <c r="L7" i="90"/>
  <c r="O7" i="90" s="1"/>
  <c r="M8" i="104"/>
  <c r="L8" i="90"/>
  <c r="M6" i="104"/>
  <c r="L6" i="90"/>
  <c r="O6" i="90" s="1"/>
  <c r="M6" i="105"/>
  <c r="M4" i="105"/>
  <c r="M8" i="105"/>
  <c r="M7" i="105"/>
  <c r="M5" i="105"/>
  <c r="N9" i="90"/>
  <c r="O15" i="90" s="1"/>
  <c r="M7" i="90" l="1"/>
  <c r="M5" i="90"/>
  <c r="M8" i="90"/>
  <c r="O8" i="90"/>
  <c r="O9" i="90" s="1"/>
  <c r="M4" i="90"/>
  <c r="M6" i="90"/>
  <c r="O16" i="90" l="1"/>
  <c r="O18" i="90" s="1"/>
</calcChain>
</file>

<file path=xl/comments1.xml><?xml version="1.0" encoding="utf-8"?>
<comments xmlns="http://schemas.openxmlformats.org/spreadsheetml/2006/main">
  <authors>
    <author>ITAMAR IVO DA CONCEICAO FILHO</author>
  </authors>
  <commentList>
    <comment ref="T4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Clínica </t>
        </r>
      </text>
    </comment>
    <comment ref="P5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Núcleo de cardiologia</t>
        </r>
      </text>
    </comment>
    <comment ref="N8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Empenho estornado. Sigef 007504/2016.</t>
        </r>
      </text>
    </comment>
    <comment ref="Q8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Profª Camila. Convênio MEC Sesu</t>
        </r>
      </text>
    </comment>
    <comment ref="R8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Prof Suzana - PAEX</t>
        </r>
      </text>
    </comment>
    <comment ref="S8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PAEX Profº Francisco Rosa Neto</t>
        </r>
      </text>
    </comment>
  </commentList>
</comments>
</file>

<file path=xl/comments2.xml><?xml version="1.0" encoding="utf-8"?>
<comments xmlns="http://schemas.openxmlformats.org/spreadsheetml/2006/main">
  <authors>
    <author>ANA PAULA FACHINETTO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ANA PAULA FACHINETTO:</t>
        </r>
        <r>
          <rPr>
            <sz val="9"/>
            <color indexed="81"/>
            <rFont val="Tahoma"/>
            <family val="2"/>
          </rPr>
          <t xml:space="preserve">
Solicitação PRAPEG para Direção de Ensino - Ivete. </t>
        </r>
      </text>
    </comment>
  </commentList>
</comments>
</file>

<file path=xl/comments3.xml><?xml version="1.0" encoding="utf-8"?>
<comments xmlns="http://schemas.openxmlformats.org/spreadsheetml/2006/main">
  <authors>
    <author>Camila de Almeida Luca</author>
  </authors>
  <commentList>
    <comment ref="K6" authorId="0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5 ITENS CEDIDOS AO CAV</t>
        </r>
      </text>
    </comment>
  </commentList>
</comments>
</file>

<file path=xl/sharedStrings.xml><?xml version="1.0" encoding="utf-8"?>
<sst xmlns="http://schemas.openxmlformats.org/spreadsheetml/2006/main" count="1327" uniqueCount="153">
  <si>
    <t>Saldo / Automático</t>
  </si>
  <si>
    <t>LOTE</t>
  </si>
  <si>
    <t>...../...../......</t>
  </si>
  <si>
    <t>FORNECEDOR</t>
  </si>
  <si>
    <t>Entrega 
(Dias)</t>
  </si>
  <si>
    <t>ITEM</t>
  </si>
  <si>
    <t>Preço UNITÁRIO (R$)</t>
  </si>
  <si>
    <t>UNIDADE</t>
  </si>
  <si>
    <t>ALERTA</t>
  </si>
  <si>
    <t>Item</t>
  </si>
  <si>
    <t>Unidade</t>
  </si>
  <si>
    <t>Lote</t>
  </si>
  <si>
    <t>Pagto. (Dias)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</si>
  <si>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</si>
  <si>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</si>
  <si>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</si>
  <si>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</si>
  <si>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</si>
  <si>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</si>
  <si>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</si>
  <si>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</si>
  <si>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</si>
  <si>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</si>
  <si>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</si>
  <si>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</si>
  <si>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</si>
  <si>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</si>
  <si>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</si>
  <si>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</si>
  <si>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</si>
  <si>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 xml:space="preserve"> AF/OS nº  xxxx/2014 Qtde. DT</t>
  </si>
  <si>
    <t>ELEMENTO</t>
  </si>
  <si>
    <t>CENTRO PARTICIPANTE: ESAG</t>
  </si>
  <si>
    <t>CENTRO PARTICIPANTE: CEART</t>
  </si>
  <si>
    <t>CENTRO PARTICIPANTE: FAED</t>
  </si>
  <si>
    <t>CENTRO PARTICIPANTE: CEAD</t>
  </si>
  <si>
    <t>CENTRO PARTICIPANTE: CEFID</t>
  </si>
  <si>
    <t>CENTRO PARTICIPANTE: CESFI</t>
  </si>
  <si>
    <t>CENTRO PARTICIPANTE: CERES</t>
  </si>
  <si>
    <t>CENTRO PARTICIPANTE: GESTOR</t>
  </si>
  <si>
    <t>Quantidade Utilizada</t>
  </si>
  <si>
    <t>SALDO</t>
  </si>
  <si>
    <t>Valor Total Utilizado</t>
  </si>
  <si>
    <t>Valor Utilizado</t>
  </si>
  <si>
    <t>% Aditivos</t>
  </si>
  <si>
    <t>% Utilizado</t>
  </si>
  <si>
    <t>Valor Total da Ata com Aditivo</t>
  </si>
  <si>
    <t>Qtde REGISTRADA</t>
  </si>
  <si>
    <t>Especificação - conforme complementação memorial descritivo</t>
  </si>
  <si>
    <t>449052.35</t>
  </si>
  <si>
    <t>Peça</t>
  </si>
  <si>
    <t>*Prazo de Entrega e Pagamento conforme Termo de Referência</t>
  </si>
  <si>
    <t>CENTRO PARTICIPANTE: CEPLAN</t>
  </si>
  <si>
    <t>CENTRO PARTICIPANTE: CCT</t>
  </si>
  <si>
    <t>CENTRO PARTICIPANTE: CAV</t>
  </si>
  <si>
    <t>CENTRO PARTICIPANTE: CEO</t>
  </si>
  <si>
    <t>CENTRO PARTICIPANTE: CEAVI</t>
  </si>
  <si>
    <t>OBJETO: Aquisição de equipamentos de informática para a UDESC</t>
  </si>
  <si>
    <t>Microcomputador Básico (Dgov)</t>
  </si>
  <si>
    <t xml:space="preserve">Microcomputador Avançado (Dgov) </t>
  </si>
  <si>
    <t>LEGENDA PROJETOS (DEVERÃO SER EMITIDAS NOTAS FISCAIS INDIVIDUAIS POR PROJETOS):</t>
  </si>
  <si>
    <t>MARCA/MODELO</t>
  </si>
  <si>
    <t>CENTRO PARTICIPANTE: REITORIA/SETIC</t>
  </si>
  <si>
    <t>Aquisição de equipamentos de informática para a UDESC</t>
  </si>
  <si>
    <t>CENTRO PARTICIPANTE: Projeto 01 - PRAPEG CEAVI - Complementação Lab. De CAD II - Jarbas Cleber Ferrari</t>
  </si>
  <si>
    <t>CENTRO PARTICIPANTE: Projeto 02 - PRAPEG CEAVI -  Complementação Lab. De CAD I - Rogério Simões</t>
  </si>
  <si>
    <t>CENTRO PARTICIPANTE: Projeto 03 - PRAPEG CEAVI - Laboratório de Aplicativos Móveis - Jaison Sevegnani</t>
  </si>
  <si>
    <t>Valor Total Registrado com Aditivos</t>
  </si>
  <si>
    <t>Projeto 01 - (CEPLAN) Projeto de Avaliação da eficiência energética de protótipo veicular / CEPLAN Extensão/ Ernesto Garbe</t>
  </si>
  <si>
    <t>Projeto 02 - (CEPLAN) Desenvolvimento produção/ serviços com base topológica/ CEPLAN-Ensino/ Fernanda Beuren</t>
  </si>
  <si>
    <t>Projeto 03 - (CEPLAN) Curso de introdução à simulação computacional para MFLU / CEPLAN - Ensino/ Fernanda Disconzi</t>
  </si>
  <si>
    <t>Projeto 04 - (CEART) Construção de instruções didáticas para ensino de softaware - CEART -  Prof. Walter da Silveira Neto</t>
  </si>
  <si>
    <t>Projeto 05 - (CERES) Difundindo Conhecimento e 'Bem Estar' - CERES -  Prof. Anselmo Fábio de Moraes</t>
  </si>
  <si>
    <t>Projeto 06 - (CERES) Dança é vida - CERES -  Prof. Eric Zettermann Dias de Azevedo</t>
  </si>
  <si>
    <t>Projeto 07 - (CERES) Gentilezas urbanas - CERES -  Profa. Michelle Souza Benedet</t>
  </si>
  <si>
    <t>Projeto 08 - (CERES) Observatório da Pesca 2015 - CERES -  Profa. Patrícia Sfair Sunye</t>
  </si>
  <si>
    <t>Projeto 09 - (CERES) Comunidade RETRO III - CERES -  Prof. Douglas Emerson Deicke Heidtmann Junior</t>
  </si>
  <si>
    <t>Projeto 10 - (CERES) Convênio 769374/2012 - CERES -  Profa. Michelle Souza Benedet</t>
  </si>
  <si>
    <t>Projeto 11 - (CERES) Convênio 782428/2013 - CERES -  Profa. Michelle Souza Benedet</t>
  </si>
  <si>
    <t>*Lotes 3,7,8,9,10,11,12,13 e 14 Desertos</t>
  </si>
  <si>
    <t>Microcomputador Básico Sem Monitor (Dgov)</t>
  </si>
  <si>
    <t>Microcomputador Avançado Sem Monitor (Dgov)</t>
  </si>
  <si>
    <t>Notebook Ultrafino</t>
  </si>
  <si>
    <t>DELL COMPUTADORES DO BRASIL LTDA</t>
  </si>
  <si>
    <t>HP BRASIL IND. E COM. DE EQUIP. ELETRÔNICOS LTDA</t>
  </si>
  <si>
    <t xml:space="preserve">Marca: HP
Fabricante: HP
Brasil.
Procedência:
Nacional
Modelo: EliteBook
745 G2
</t>
  </si>
  <si>
    <t>DELL OPTIPLEX 7020SFF + DELL P2016</t>
  </si>
  <si>
    <t>DELL OPTIPLEX 7020SFF + DELL P2314H</t>
  </si>
  <si>
    <t>DELL OPTIPLEX 7020SFF</t>
  </si>
  <si>
    <t>PROCESSO: 1512/2015/UDESC</t>
  </si>
  <si>
    <t>VIGÊNCIA DA ATA:  07/06/2016 até 06/06/17</t>
  </si>
  <si>
    <t xml:space="preserve">OBJETO: AQUISIÇÃO DE EQUIPAMENTOS DE INFORMÁTICA PARA A UDESC. </t>
  </si>
  <si>
    <t>Pregão 1512/2015/UDESC - SRP</t>
  </si>
  <si>
    <t xml:space="preserve"> AF/OS nº  962/2016 Qtde. DT</t>
  </si>
  <si>
    <t xml:space="preserve"> AF/OS nº  1685/2016 Qtde. DT</t>
  </si>
  <si>
    <t xml:space="preserve"> AF/OS nº  783/2016 Qtde. DT</t>
  </si>
  <si>
    <t xml:space="preserve"> AF/OS nº  1545/2016 Qtde. DT</t>
  </si>
  <si>
    <t xml:space="preserve"> AF/OS nº  1571/2016 Qtde. DT</t>
  </si>
  <si>
    <t xml:space="preserve"> AF/OS nº  815/2016  Paex</t>
  </si>
  <si>
    <t xml:space="preserve"> AF/OS nº  816/2016 PROEXT 2013</t>
  </si>
  <si>
    <t xml:space="preserve"> AF/OS nº  826/2016 PAEX</t>
  </si>
  <si>
    <t xml:space="preserve"> AF/OS nº  953/2016 proext 2011</t>
  </si>
  <si>
    <t xml:space="preserve"> AF/OS nº  1024/2016 Qtde. DT</t>
  </si>
  <si>
    <t xml:space="preserve"> AF/OS nº  1132/2016 Qtde. DT</t>
  </si>
  <si>
    <t xml:space="preserve"> AF/OS nº  1162/2016 Qtde. DT</t>
  </si>
  <si>
    <t xml:space="preserve"> AF/OS nº  681/2016</t>
  </si>
  <si>
    <t xml:space="preserve"> AF/OS nº  682/2016</t>
  </si>
  <si>
    <t xml:space="preserve"> AF/OS nº  684/2016</t>
  </si>
  <si>
    <t xml:space="preserve"> AF/OS nº  1074/2016 Qtde. DT</t>
  </si>
  <si>
    <t xml:space="preserve"> AF/OS nº  1106/2016 Qtde. DT</t>
  </si>
  <si>
    <t xml:space="preserve"> AF/OS nº  1107/2016 Qtde. DT</t>
  </si>
  <si>
    <t xml:space="preserve"> AF/OS nº  1501/2016 Qtde. DT</t>
  </si>
  <si>
    <t xml:space="preserve"> AF/OS nº  1554/2016 Qtde. DT</t>
  </si>
  <si>
    <t xml:space="preserve"> AF/OS nº  1556/2016Qtde. DT</t>
  </si>
  <si>
    <t xml:space="preserve"> AF/OS nº  1564/2016 Qtde. DT</t>
  </si>
  <si>
    <t xml:space="preserve"> AF/OS nº  1565/2016 Qtde. DT</t>
  </si>
  <si>
    <t xml:space="preserve"> AF/OS nº  1621/2016 Qtde. DT</t>
  </si>
  <si>
    <t xml:space="preserve"> AF/OS nº  1714/2016 Qtde. DT</t>
  </si>
  <si>
    <t xml:space="preserve"> AF/OS nº  469/2017 Qtde. DT - PAEX - Prof. Rosa Martins</t>
  </si>
  <si>
    <t xml:space="preserve"> AF/OS nº  470/2017 Qtde. DT - PAEX - Prof. Rodrigo Ribas</t>
  </si>
  <si>
    <t xml:space="preserve"> AF/OS nº  560/2017 Qtde. DT - PAEX Prof. Luisa Tombini</t>
  </si>
  <si>
    <t xml:space="preserve"> AF/OS nº  0430/2017 Qtde. DT</t>
  </si>
  <si>
    <t xml:space="preserve"> AF/OS nº  0497/2017 Qtde. DT</t>
  </si>
  <si>
    <t>não recebemos  Obs. 01</t>
  </si>
  <si>
    <t>não recebemos  obs.2</t>
  </si>
  <si>
    <t>Obs. 1: AF826/2016 - Não recebemos o equipamento: 01 unid. Item 06, lote 06. Pedido de punição no sgpe: 7001/2017</t>
  </si>
  <si>
    <t>Obs.: 2: AF1568/2016 - Não recebemos os equipamentos: 07 unid. Item 01, lote 01 e 01 unid. Item 02, lote 02. Pedido de punição no SGPE: 6887/2017</t>
  </si>
  <si>
    <t xml:space="preserve"> AF/OS nº  676/2016 Qtde. DT</t>
  </si>
  <si>
    <t xml:space="preserve"> AF/OS nº  695/2016 Qtde. DT</t>
  </si>
  <si>
    <t xml:space="preserve"> AF/OS nº  832/2016 Qtde. DT</t>
  </si>
  <si>
    <t xml:space="preserve"> AF/OS nº  834/2016 Qtde. DT</t>
  </si>
  <si>
    <t xml:space="preserve"> AF/OS nº  1322/2016 Qtde. DT</t>
  </si>
  <si>
    <t xml:space="preserve"> AF/OS nº  251/2017 Qtde. DT</t>
  </si>
  <si>
    <t xml:space="preserve"> AF/OS nº  305/2017 Qtde. DT</t>
  </si>
  <si>
    <t xml:space="preserve">27/10/2016 - </t>
  </si>
  <si>
    <t xml:space="preserve"> AF/OS nº  313/2017 Qtde. DT</t>
  </si>
  <si>
    <t xml:space="preserve"> AF/OS nº  339/2017 Qtde. DT</t>
  </si>
  <si>
    <t xml:space="preserve"> AF/OS nº  438/2017 Qtde. DT</t>
  </si>
  <si>
    <t xml:space="preserve"> AF/OS nº  627/2017 Qtde. DT</t>
  </si>
  <si>
    <t xml:space="preserve"> AF/OS nº 617/2017 </t>
  </si>
  <si>
    <t xml:space="preserve"> AF/OS nº 679/2017</t>
  </si>
  <si>
    <t xml:space="preserve"> AF/OS nº  210/2017 Qtde. DT PRAPEG</t>
  </si>
  <si>
    <t xml:space="preserve"> AF/OS nº  0396/2017 Qtde. DT</t>
  </si>
  <si>
    <t xml:space="preserve"> AF/OS nº  0398/2017 Qtde. DT</t>
  </si>
  <si>
    <t xml:space="preserve"> AF/OS nº  0410/2017 Qtde. DT</t>
  </si>
  <si>
    <t xml:space="preserve"> AF/OS nº  0597/2017 Qtde. DT</t>
  </si>
  <si>
    <t xml:space="preserve"> AF/OS nº  0600/2017 Qtde. DT</t>
  </si>
  <si>
    <t xml:space="preserve"> AF/OS nº  0678/2017 Qtde. DT</t>
  </si>
  <si>
    <t>ITEM CANCELADO</t>
  </si>
  <si>
    <t xml:space="preserve"> AF/OS nº  33/2017 Qtde. DT</t>
  </si>
  <si>
    <t xml:space="preserve"> AF/OS nº  472/2017 Qtde. DT</t>
  </si>
  <si>
    <t>Resumo Atualizado em Julho/2017</t>
  </si>
  <si>
    <t xml:space="preserve"> AF/OS nº  1568/2016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</si>
</sst>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1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Border="1"/>
    <xf numFmtId="0" fontId="5" fillId="0" borderId="0" xfId="0" applyFont="1"/>
    <xf numFmtId="0" fontId="5" fillId="0" borderId="0" xfId="1" applyFont="1" applyFill="1" applyAlignment="1" applyProtection="1">
      <protection locked="0"/>
    </xf>
    <xf numFmtId="3" fontId="5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 applyProtection="1">
      <alignment horizontal="center" vertical="center"/>
      <protection locked="0"/>
    </xf>
    <xf numFmtId="167" fontId="5" fillId="1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5" fillId="13" borderId="1" xfId="1" applyFont="1" applyFill="1" applyBorder="1"/>
    <xf numFmtId="0" fontId="5" fillId="13" borderId="1" xfId="1" applyFont="1" applyFill="1" applyBorder="1" applyAlignment="1">
      <alignment horizontal="center" vertical="center"/>
    </xf>
    <xf numFmtId="2" fontId="5" fillId="13" borderId="1" xfId="1" applyNumberFormat="1" applyFont="1" applyFill="1" applyBorder="1"/>
    <xf numFmtId="0" fontId="5" fillId="15" borderId="1" xfId="0" applyFont="1" applyFill="1" applyBorder="1" applyAlignment="1">
      <alignment horizontal="center" vertical="center" wrapText="1"/>
    </xf>
    <xf numFmtId="0" fontId="5" fillId="15" borderId="0" xfId="1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15" borderId="1" xfId="0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 applyProtection="1">
      <alignment horizontal="center" vertical="center" wrapText="1"/>
    </xf>
    <xf numFmtId="166" fontId="5" fillId="5" borderId="1" xfId="0" applyNumberFormat="1" applyFont="1" applyFill="1" applyBorder="1" applyAlignment="1" applyProtection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</xf>
    <xf numFmtId="167" fontId="5" fillId="2" borderId="1" xfId="3" applyNumberFormat="1" applyFont="1" applyFill="1" applyBorder="1" applyAlignment="1" applyProtection="1">
      <alignment horizontal="center" vertical="center" wrapText="1"/>
    </xf>
    <xf numFmtId="167" fontId="5" fillId="13" borderId="1" xfId="3" applyNumberFormat="1" applyFont="1" applyFill="1" applyBorder="1" applyAlignment="1" applyProtection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3" fontId="5" fillId="9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10" fontId="5" fillId="0" borderId="0" xfId="5" applyNumberFormat="1" applyFont="1" applyFill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3" fontId="5" fillId="12" borderId="2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3" fontId="5" fillId="0" borderId="20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43" fontId="5" fillId="15" borderId="20" xfId="0" applyNumberFormat="1" applyFont="1" applyFill="1" applyBorder="1" applyAlignment="1">
      <alignment horizontal="center" vertical="center"/>
    </xf>
    <xf numFmtId="43" fontId="5" fillId="12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center"/>
    </xf>
    <xf numFmtId="0" fontId="5" fillId="15" borderId="0" xfId="0" applyFont="1" applyFill="1"/>
    <xf numFmtId="43" fontId="5" fillId="15" borderId="2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 applyProtection="1">
      <alignment horizontal="center" vertical="center" wrapText="1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2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3" fontId="5" fillId="15" borderId="20" xfId="0" applyNumberFormat="1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5" fillId="15" borderId="1" xfId="0" applyFont="1" applyFill="1" applyBorder="1" applyAlignment="1" applyProtection="1">
      <alignment horizontal="center" vertical="center"/>
    </xf>
    <xf numFmtId="43" fontId="5" fillId="15" borderId="21" xfId="0" applyNumberFormat="1" applyFont="1" applyFill="1" applyBorder="1" applyAlignment="1" applyProtection="1">
      <alignment horizontal="center" vertical="center"/>
    </xf>
    <xf numFmtId="41" fontId="5" fillId="8" borderId="1" xfId="0" applyNumberFormat="1" applyFont="1" applyFill="1" applyBorder="1" applyAlignment="1">
      <alignment horizontal="center" vertical="center"/>
    </xf>
    <xf numFmtId="167" fontId="5" fillId="11" borderId="7" xfId="1" applyNumberFormat="1" applyFont="1" applyFill="1" applyBorder="1" applyAlignment="1" applyProtection="1">
      <alignment horizontal="right"/>
      <protection locked="0"/>
    </xf>
    <xf numFmtId="167" fontId="5" fillId="11" borderId="8" xfId="1" applyNumberFormat="1" applyFont="1" applyFill="1" applyBorder="1" applyAlignment="1" applyProtection="1">
      <alignment horizontal="right"/>
      <protection locked="0"/>
    </xf>
    <xf numFmtId="2" fontId="5" fillId="11" borderId="8" xfId="1" applyNumberFormat="1" applyFont="1" applyFill="1" applyBorder="1" applyAlignment="1">
      <alignment horizontal="right"/>
    </xf>
    <xf numFmtId="0" fontId="18" fillId="0" borderId="0" xfId="1" applyFont="1"/>
    <xf numFmtId="0" fontId="18" fillId="0" borderId="0" xfId="0" applyFont="1"/>
    <xf numFmtId="0" fontId="18" fillId="0" borderId="0" xfId="1" applyFont="1" applyBorder="1"/>
    <xf numFmtId="0" fontId="19" fillId="2" borderId="1" xfId="1" applyNumberFormat="1" applyFont="1" applyFill="1" applyBorder="1" applyAlignment="1" applyProtection="1">
      <alignment horizontal="center" vertical="center" wrapText="1"/>
      <protection locked="0"/>
    </xf>
    <xf numFmtId="43" fontId="15" fillId="0" borderId="0" xfId="0" applyNumberFormat="1" applyFont="1" applyFill="1"/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22" fillId="4" borderId="1" xfId="1" applyNumberFormat="1" applyFont="1" applyFill="1" applyBorder="1" applyAlignment="1" applyProtection="1">
      <alignment horizontal="center" vertical="center" wrapText="1"/>
      <protection locked="0"/>
    </xf>
    <xf numFmtId="9" fontId="5" fillId="11" borderId="2" xfId="5" applyNumberFormat="1" applyFont="1" applyFill="1" applyBorder="1" applyAlignment="1" applyProtection="1">
      <alignment horizontal="right"/>
      <protection locked="0"/>
    </xf>
    <xf numFmtId="0" fontId="5" fillId="14" borderId="0" xfId="0" applyFont="1" applyFill="1" applyBorder="1" applyAlignment="1">
      <alignment horizontal="left" vertical="center"/>
    </xf>
    <xf numFmtId="0" fontId="5" fillId="15" borderId="0" xfId="0" applyFont="1" applyFill="1" applyBorder="1" applyAlignment="1">
      <alignment horizontal="left" vertical="center"/>
    </xf>
    <xf numFmtId="0" fontId="5" fillId="7" borderId="9" xfId="0" applyNumberFormat="1" applyFont="1" applyFill="1" applyBorder="1" applyAlignment="1">
      <alignment horizontal="left" vertical="center" wrapText="1"/>
    </xf>
    <xf numFmtId="0" fontId="5" fillId="7" borderId="11" xfId="0" applyNumberFormat="1" applyFont="1" applyFill="1" applyBorder="1" applyAlignment="1">
      <alignment horizontal="left" vertical="center" wrapText="1"/>
    </xf>
    <xf numFmtId="0" fontId="5" fillId="7" borderId="10" xfId="0" applyNumberFormat="1" applyFont="1" applyFill="1" applyBorder="1" applyAlignment="1">
      <alignment horizontal="left" vertical="center" wrapText="1"/>
    </xf>
    <xf numFmtId="3" fontId="5" fillId="6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NumberFormat="1" applyFont="1" applyFill="1" applyBorder="1" applyAlignment="1">
      <alignment horizontal="left" vertical="center" wrapText="1"/>
    </xf>
    <xf numFmtId="0" fontId="5" fillId="11" borderId="9" xfId="1" applyFont="1" applyFill="1" applyBorder="1" applyAlignment="1" applyProtection="1">
      <alignment horizontal="left"/>
      <protection locked="0"/>
    </xf>
    <xf numFmtId="0" fontId="5" fillId="11" borderId="11" xfId="1" applyFont="1" applyFill="1" applyBorder="1" applyAlignment="1" applyProtection="1">
      <alignment horizontal="left"/>
      <protection locked="0"/>
    </xf>
    <xf numFmtId="0" fontId="5" fillId="11" borderId="10" xfId="1" applyFont="1" applyFill="1" applyBorder="1" applyAlignment="1" applyProtection="1">
      <alignment horizontal="left"/>
      <protection locked="0"/>
    </xf>
    <xf numFmtId="0" fontId="5" fillId="11" borderId="12" xfId="1" applyFont="1" applyFill="1" applyBorder="1" applyAlignment="1" applyProtection="1">
      <alignment horizontal="left"/>
      <protection locked="0"/>
    </xf>
    <xf numFmtId="0" fontId="5" fillId="11" borderId="19" xfId="1" applyFont="1" applyFill="1" applyBorder="1" applyAlignment="1" applyProtection="1">
      <alignment horizontal="left"/>
      <protection locked="0"/>
    </xf>
    <xf numFmtId="0" fontId="5" fillId="11" borderId="14" xfId="1" applyFont="1" applyFill="1" applyBorder="1" applyAlignment="1" applyProtection="1">
      <alignment horizontal="left"/>
      <protection locked="0"/>
    </xf>
    <xf numFmtId="0" fontId="5" fillId="11" borderId="0" xfId="1" applyFont="1" applyFill="1" applyBorder="1" applyAlignment="1" applyProtection="1">
      <alignment horizontal="left"/>
      <protection locked="0"/>
    </xf>
    <xf numFmtId="0" fontId="5" fillId="11" borderId="16" xfId="1" applyFont="1" applyFill="1" applyBorder="1" applyAlignment="1" applyProtection="1">
      <alignment horizontal="left"/>
      <protection locked="0"/>
    </xf>
    <xf numFmtId="0" fontId="5" fillId="11" borderId="18" xfId="1" applyFont="1" applyFill="1" applyBorder="1" applyAlignment="1" applyProtection="1">
      <alignment horizontal="left"/>
      <protection locked="0"/>
    </xf>
    <xf numFmtId="0" fontId="5" fillId="11" borderId="12" xfId="1" applyFont="1" applyFill="1" applyBorder="1" applyAlignment="1">
      <alignment horizontal="left" vertical="center" wrapText="1"/>
    </xf>
    <xf numFmtId="0" fontId="5" fillId="11" borderId="19" xfId="1" applyFont="1" applyFill="1" applyBorder="1" applyAlignment="1">
      <alignment horizontal="left" vertical="center" wrapText="1"/>
    </xf>
    <xf numFmtId="0" fontId="5" fillId="11" borderId="13" xfId="1" applyFont="1" applyFill="1" applyBorder="1" applyAlignment="1">
      <alignment horizontal="left" vertical="center" wrapText="1"/>
    </xf>
    <xf numFmtId="0" fontId="5" fillId="11" borderId="14" xfId="1" applyFont="1" applyFill="1" applyBorder="1" applyAlignment="1">
      <alignment horizontal="left" vertical="center" wrapText="1"/>
    </xf>
    <xf numFmtId="0" fontId="5" fillId="11" borderId="0" xfId="1" applyFont="1" applyFill="1" applyBorder="1" applyAlignment="1">
      <alignment horizontal="left" vertical="center" wrapText="1"/>
    </xf>
    <xf numFmtId="0" fontId="5" fillId="11" borderId="15" xfId="1" applyFont="1" applyFill="1" applyBorder="1" applyAlignment="1">
      <alignment horizontal="left" vertical="center" wrapText="1"/>
    </xf>
    <xf numFmtId="0" fontId="5" fillId="11" borderId="16" xfId="1" applyFont="1" applyFill="1" applyBorder="1" applyAlignment="1">
      <alignment horizontal="left" vertical="center" wrapText="1"/>
    </xf>
    <xf numFmtId="0" fontId="5" fillId="11" borderId="18" xfId="1" applyFont="1" applyFill="1" applyBorder="1" applyAlignment="1">
      <alignment horizontal="left" vertical="center" wrapText="1"/>
    </xf>
    <xf numFmtId="0" fontId="5" fillId="11" borderId="17" xfId="1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 builtinId="0"/>
    <cellStyle name="Normal 2" xfId="1"/>
    <cellStyle name="Porcentagem" xfId="5" builtinId="5"/>
    <cellStyle name="Separador de milhares 2" xfId="2"/>
    <cellStyle name="Separador de milhares 3" xfId="3"/>
    <cellStyle name="Título 5" xfId="4"/>
  </cellStyles>
  <dxfs count="18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3" name="Retângulo de cantos arredondados 2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Y37"/>
  <sheetViews>
    <sheetView zoomScale="80" zoomScaleNormal="80" workbookViewId="0">
      <selection activeCell="D4" sqref="D4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51" ht="30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4" t="s">
        <v>30</v>
      </c>
      <c r="O1" s="104" t="s">
        <v>30</v>
      </c>
      <c r="P1" s="104" t="s">
        <v>30</v>
      </c>
      <c r="Q1" s="104" t="s">
        <v>30</v>
      </c>
      <c r="R1" s="104" t="s">
        <v>30</v>
      </c>
      <c r="S1" s="104" t="s">
        <v>30</v>
      </c>
      <c r="T1" s="104" t="s">
        <v>30</v>
      </c>
      <c r="U1" s="104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51" ht="30" customHeight="1" x14ac:dyDescent="0.25">
      <c r="A2" s="101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5"/>
      <c r="O2" s="105"/>
      <c r="P2" s="105"/>
      <c r="Q2" s="105"/>
      <c r="R2" s="105"/>
      <c r="S2" s="105"/>
      <c r="T2" s="105"/>
      <c r="U2" s="105"/>
      <c r="V2" s="106"/>
      <c r="W2" s="106"/>
      <c r="X2" s="106"/>
      <c r="Y2" s="106"/>
    </row>
    <row r="3" spans="1:51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51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67">
        <v>3097.35</v>
      </c>
      <c r="K4" s="68">
        <v>50</v>
      </c>
      <c r="L4" s="43">
        <f>K4-(SUM(N4:X4))</f>
        <v>50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51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69">
        <v>4455.22</v>
      </c>
      <c r="K5" s="68">
        <v>70</v>
      </c>
      <c r="L5" s="43">
        <f t="shared" ref="L5:L8" si="0">K5-(SUM(N5:X5))</f>
        <v>70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51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67">
        <v>2850</v>
      </c>
      <c r="K6" s="68">
        <v>50</v>
      </c>
      <c r="L6" s="43">
        <f t="shared" si="0"/>
        <v>50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51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30</v>
      </c>
      <c r="L7" s="43">
        <f t="shared" si="0"/>
        <v>30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51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2">
        <v>5111.76</v>
      </c>
      <c r="K8" s="68">
        <v>59</v>
      </c>
      <c r="L8" s="43">
        <f t="shared" si="0"/>
        <v>59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10" spans="1:51" x14ac:dyDescent="0.25">
      <c r="D10" s="46" t="s">
        <v>79</v>
      </c>
    </row>
    <row r="12" spans="1:51" x14ac:dyDescent="0.25">
      <c r="D12" s="48" t="s">
        <v>51</v>
      </c>
    </row>
    <row r="14" spans="1:51" s="74" customFormat="1" x14ac:dyDescent="0.25">
      <c r="A14" s="99" t="s">
        <v>60</v>
      </c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</row>
    <row r="15" spans="1:51" s="74" customFormat="1" x14ac:dyDescent="0.25">
      <c r="A15" s="73" t="s">
        <v>68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74" customFormat="1" x14ac:dyDescent="0.25">
      <c r="A16" s="74" t="s">
        <v>69</v>
      </c>
      <c r="C16" s="75"/>
      <c r="E16" s="76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</row>
    <row r="17" spans="1:51" s="74" customFormat="1" x14ac:dyDescent="0.25">
      <c r="A17" s="74" t="s">
        <v>70</v>
      </c>
      <c r="C17" s="75"/>
      <c r="E17" s="76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74" customFormat="1" x14ac:dyDescent="0.25">
      <c r="A18" s="77" t="s">
        <v>71</v>
      </c>
      <c r="C18" s="75"/>
      <c r="E18" s="76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</row>
    <row r="19" spans="1:51" s="74" customFormat="1" x14ac:dyDescent="0.25">
      <c r="A19" s="74" t="s">
        <v>72</v>
      </c>
      <c r="C19" s="75"/>
      <c r="E19" s="76"/>
      <c r="F19" s="76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4" customFormat="1" x14ac:dyDescent="0.25">
      <c r="A20" s="74" t="s">
        <v>73</v>
      </c>
      <c r="C20" s="75"/>
      <c r="E20" s="76"/>
      <c r="F20" s="76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4" customFormat="1" x14ac:dyDescent="0.25">
      <c r="A21" s="74" t="s">
        <v>74</v>
      </c>
      <c r="C21" s="75"/>
      <c r="E21" s="76"/>
      <c r="F21" s="76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4" customFormat="1" x14ac:dyDescent="0.25">
      <c r="A22" s="74" t="s">
        <v>75</v>
      </c>
      <c r="C22" s="75"/>
      <c r="E22" s="76"/>
      <c r="F22" s="76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4" customFormat="1" x14ac:dyDescent="0.25">
      <c r="A23" s="74" t="s">
        <v>76</v>
      </c>
      <c r="C23" s="75"/>
      <c r="E23" s="76"/>
      <c r="F23" s="76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4" customFormat="1" x14ac:dyDescent="0.25">
      <c r="A24" s="74" t="s">
        <v>77</v>
      </c>
      <c r="C24" s="75"/>
      <c r="E24" s="76"/>
      <c r="F24" s="76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51" s="74" customFormat="1" x14ac:dyDescent="0.25">
      <c r="A25" s="74" t="s">
        <v>78</v>
      </c>
      <c r="C25" s="75"/>
      <c r="E25" s="76"/>
      <c r="F25" s="76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</row>
    <row r="26" spans="1:51" s="74" customFormat="1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</row>
    <row r="27" spans="1:51" s="74" customForma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4"/>
      <c r="O27" s="1"/>
      <c r="P27" s="1"/>
      <c r="Q27" s="1"/>
      <c r="R27" s="5"/>
      <c r="S27" s="4"/>
      <c r="T27" s="1"/>
      <c r="U27" s="1"/>
      <c r="V27" s="1"/>
      <c r="W27" s="5"/>
      <c r="X27" s="1"/>
      <c r="Y27" s="1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</row>
    <row r="28" spans="1:51" s="74" customForma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4"/>
      <c r="O28" s="1"/>
      <c r="P28" s="1"/>
      <c r="Q28" s="1"/>
      <c r="R28" s="5"/>
      <c r="S28" s="4"/>
      <c r="T28" s="1"/>
      <c r="U28" s="1"/>
      <c r="V28" s="1"/>
      <c r="W28" s="5"/>
      <c r="X28" s="1"/>
      <c r="Y28" s="1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</row>
    <row r="29" spans="1:51" s="74" customForma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4"/>
      <c r="O29" s="1"/>
      <c r="P29" s="1"/>
      <c r="Q29" s="1"/>
      <c r="R29" s="5"/>
      <c r="S29" s="4"/>
      <c r="T29" s="1"/>
      <c r="U29" s="1"/>
      <c r="V29" s="1"/>
      <c r="W29" s="5"/>
      <c r="X29" s="1"/>
      <c r="Y29" s="1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51" s="74" customForma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4"/>
      <c r="O30" s="1"/>
      <c r="P30" s="1"/>
      <c r="Q30" s="1"/>
      <c r="R30" s="5"/>
      <c r="S30" s="4"/>
      <c r="T30" s="1"/>
      <c r="U30" s="1"/>
      <c r="V30" s="1"/>
      <c r="W30" s="5"/>
      <c r="X30" s="1"/>
      <c r="Y30" s="1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</row>
    <row r="31" spans="1:51" s="74" customForma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4"/>
      <c r="O31" s="1"/>
      <c r="P31" s="1"/>
      <c r="Q31" s="1"/>
      <c r="R31" s="5"/>
      <c r="S31" s="4"/>
      <c r="T31" s="1"/>
      <c r="U31" s="1"/>
      <c r="V31" s="1"/>
      <c r="W31" s="5"/>
      <c r="X31" s="1"/>
      <c r="Y31" s="1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</row>
    <row r="32" spans="1:51" s="74" customFormat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4"/>
      <c r="O32" s="1"/>
      <c r="P32" s="1"/>
      <c r="Q32" s="1"/>
      <c r="R32" s="5"/>
      <c r="S32" s="4"/>
      <c r="T32" s="1"/>
      <c r="U32" s="1"/>
      <c r="V32" s="1"/>
      <c r="W32" s="5"/>
      <c r="X32" s="1"/>
      <c r="Y32" s="1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</row>
    <row r="33" spans="1:51" s="74" customFormat="1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4"/>
      <c r="O33" s="1"/>
      <c r="P33" s="1"/>
      <c r="Q33" s="1"/>
      <c r="R33" s="5"/>
      <c r="S33" s="4"/>
      <c r="T33" s="1"/>
      <c r="U33" s="1"/>
      <c r="V33" s="1"/>
      <c r="W33" s="5"/>
      <c r="X33" s="1"/>
      <c r="Y33" s="1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</row>
    <row r="34" spans="1:51" s="74" customForma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4"/>
      <c r="O34" s="1"/>
      <c r="P34" s="1"/>
      <c r="Q34" s="1"/>
      <c r="R34" s="5"/>
      <c r="S34" s="4"/>
      <c r="T34" s="1"/>
      <c r="U34" s="1"/>
      <c r="V34" s="1"/>
      <c r="W34" s="5"/>
      <c r="X34" s="1"/>
      <c r="Y34" s="1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</row>
    <row r="35" spans="1:51" s="74" customFormat="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4"/>
      <c r="O35" s="1"/>
      <c r="P35" s="1"/>
      <c r="Q35" s="1"/>
      <c r="R35" s="5"/>
      <c r="S35" s="4"/>
      <c r="T35" s="1"/>
      <c r="U35" s="1"/>
      <c r="V35" s="1"/>
      <c r="W35" s="5"/>
      <c r="X35" s="1"/>
      <c r="Y35" s="1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</row>
    <row r="36" spans="1:51" s="74" customFormat="1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4"/>
      <c r="O36" s="1"/>
      <c r="P36" s="1"/>
      <c r="Q36" s="1"/>
      <c r="R36" s="5"/>
      <c r="S36" s="4"/>
      <c r="T36" s="1"/>
      <c r="U36" s="1"/>
      <c r="V36" s="1"/>
      <c r="W36" s="5"/>
      <c r="X36" s="1"/>
      <c r="Y36" s="1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</row>
    <row r="37" spans="1:51" s="74" customFormat="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4"/>
      <c r="O37" s="1"/>
      <c r="P37" s="1"/>
      <c r="Q37" s="1"/>
      <c r="R37" s="5"/>
      <c r="S37" s="4"/>
      <c r="T37" s="1"/>
      <c r="U37" s="1"/>
      <c r="V37" s="1"/>
      <c r="W37" s="5"/>
      <c r="X37" s="1"/>
      <c r="Y37" s="1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</row>
  </sheetData>
  <mergeCells count="17">
    <mergeCell ref="X1:X2"/>
    <mergeCell ref="A14:AC14"/>
    <mergeCell ref="A1:C1"/>
    <mergeCell ref="K1:M1"/>
    <mergeCell ref="D1:J1"/>
    <mergeCell ref="A2:M2"/>
    <mergeCell ref="N1:N2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R1:R2"/>
  </mergeCells>
  <phoneticPr fontId="0" type="noConversion"/>
  <conditionalFormatting sqref="S4:Y8">
    <cfRule type="cellIs" dxfId="179" priority="4" stopIfTrue="1" operator="greaterThan">
      <formula>0</formula>
    </cfRule>
    <cfRule type="cellIs" dxfId="178" priority="5" stopIfTrue="1" operator="greaterThan">
      <formula>0</formula>
    </cfRule>
    <cfRule type="cellIs" dxfId="177" priority="6" stopIfTrue="1" operator="greaterThan">
      <formula>0</formula>
    </cfRule>
  </conditionalFormatting>
  <conditionalFormatting sqref="N4:R8">
    <cfRule type="cellIs" dxfId="176" priority="1" stopIfTrue="1" operator="greaterThan">
      <formula>0</formula>
    </cfRule>
    <cfRule type="cellIs" dxfId="175" priority="2" stopIfTrue="1" operator="greaterThan">
      <formula>0</formula>
    </cfRule>
    <cfRule type="cellIs" dxfId="17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Q5" sqref="Q5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8.140625" style="4" bestFit="1" customWidth="1"/>
    <col min="15" max="17" width="18.140625" style="4" customWidth="1"/>
    <col min="18" max="18" width="12.42578125" style="1" customWidth="1"/>
    <col min="19" max="20" width="18.140625" style="1" bestFit="1" customWidth="1"/>
    <col min="21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30.7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127</v>
      </c>
      <c r="O1" s="106" t="s">
        <v>128</v>
      </c>
      <c r="P1" s="106" t="s">
        <v>129</v>
      </c>
      <c r="Q1" s="106" t="s">
        <v>130</v>
      </c>
      <c r="R1" s="106" t="s">
        <v>131</v>
      </c>
      <c r="S1" s="106" t="s">
        <v>132</v>
      </c>
      <c r="T1" s="106" t="s">
        <v>133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30.75" customHeight="1" x14ac:dyDescent="0.2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50">
        <v>42544</v>
      </c>
      <c r="O3" s="50">
        <v>42549</v>
      </c>
      <c r="P3" s="50">
        <v>42578</v>
      </c>
      <c r="Q3" s="50">
        <v>42578</v>
      </c>
      <c r="R3" s="50" t="s">
        <v>134</v>
      </c>
      <c r="S3" s="50">
        <v>42828</v>
      </c>
      <c r="T3" s="50">
        <v>42828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50</v>
      </c>
      <c r="L4" s="43">
        <f>K4-(SUM(N4:Y4))</f>
        <v>47</v>
      </c>
      <c r="M4" s="44" t="str">
        <f>IF(L4&lt;0,"ATENÇÃO","OK")</f>
        <v>OK</v>
      </c>
      <c r="N4" s="23">
        <v>0</v>
      </c>
      <c r="O4" s="23"/>
      <c r="P4" s="23"/>
      <c r="Q4" s="23"/>
      <c r="R4" s="23">
        <v>0</v>
      </c>
      <c r="S4" s="23">
        <v>3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50</v>
      </c>
      <c r="L5" s="43">
        <f t="shared" ref="L5:L8" si="0">K5-(SUM(N5:Y5))</f>
        <v>45</v>
      </c>
      <c r="M5" s="44" t="str">
        <f t="shared" ref="M5:M8" si="1">IF(L5&lt;0,"ATENÇÃO","OK")</f>
        <v>OK</v>
      </c>
      <c r="N5" s="23">
        <v>1</v>
      </c>
      <c r="O5" s="23"/>
      <c r="P5" s="23"/>
      <c r="Q5" s="23"/>
      <c r="R5" s="23">
        <v>3</v>
      </c>
      <c r="S5" s="23">
        <v>0</v>
      </c>
      <c r="T5" s="23">
        <v>1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/>
      <c r="P6" s="23"/>
      <c r="Q6" s="23"/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/>
      <c r="P7" s="23"/>
      <c r="Q7" s="23"/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112</v>
      </c>
      <c r="L8" s="43">
        <f t="shared" si="0"/>
        <v>109</v>
      </c>
      <c r="M8" s="44" t="str">
        <f t="shared" si="1"/>
        <v>OK</v>
      </c>
      <c r="N8" s="23"/>
      <c r="O8" s="23">
        <v>1</v>
      </c>
      <c r="P8" s="23">
        <v>1</v>
      </c>
      <c r="Q8" s="23">
        <v>1</v>
      </c>
      <c r="R8" s="23"/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9" x14ac:dyDescent="0.25">
      <c r="J9" s="32"/>
    </row>
    <row r="10" spans="1:29" x14ac:dyDescent="0.25">
      <c r="J10" s="32"/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49"/>
      <c r="P16" s="49"/>
      <c r="Q16" s="49"/>
      <c r="R16" s="49"/>
      <c r="S16" s="49"/>
      <c r="T16" s="4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27"/>
      <c r="P17" s="27"/>
      <c r="Q17" s="27"/>
      <c r="R17" s="27"/>
      <c r="S17" s="27"/>
      <c r="T17" s="27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27"/>
      <c r="P18" s="27"/>
      <c r="Q18" s="27"/>
      <c r="R18" s="27"/>
      <c r="S18" s="27"/>
      <c r="T18" s="27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27"/>
      <c r="P19" s="27"/>
      <c r="Q19" s="27"/>
      <c r="R19" s="27"/>
      <c r="S19" s="27"/>
      <c r="T19" s="27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27"/>
      <c r="P20" s="27"/>
      <c r="Q20" s="27"/>
      <c r="R20" s="27"/>
      <c r="S20" s="27"/>
      <c r="T20" s="27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27"/>
      <c r="P21" s="27"/>
      <c r="Q21" s="27"/>
      <c r="R21" s="27"/>
      <c r="S21" s="27"/>
      <c r="T21" s="27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27"/>
      <c r="P22" s="27"/>
      <c r="Q22" s="27"/>
      <c r="R22" s="27"/>
      <c r="S22" s="27"/>
      <c r="T22" s="27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27"/>
      <c r="P23" s="27"/>
      <c r="Q23" s="27"/>
      <c r="R23" s="27"/>
      <c r="S23" s="27"/>
      <c r="T23" s="27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27"/>
      <c r="P24" s="27"/>
      <c r="Q24" s="27"/>
      <c r="R24" s="27"/>
      <c r="S24" s="27"/>
      <c r="T24" s="27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27"/>
      <c r="P25" s="27"/>
      <c r="Q25" s="27"/>
      <c r="R25" s="27"/>
      <c r="S25" s="27"/>
      <c r="T25" s="27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27"/>
      <c r="P26" s="27"/>
      <c r="Q26" s="27"/>
      <c r="R26" s="27"/>
      <c r="S26" s="27"/>
      <c r="T26" s="27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V1:V2"/>
    <mergeCell ref="A15:AC15"/>
    <mergeCell ref="A2:M2"/>
    <mergeCell ref="Q1:Q2"/>
    <mergeCell ref="R1:R2"/>
    <mergeCell ref="A1:C1"/>
    <mergeCell ref="D1:J1"/>
    <mergeCell ref="K1:M1"/>
    <mergeCell ref="N1:N2"/>
    <mergeCell ref="O1:O2"/>
    <mergeCell ref="P1:P2"/>
    <mergeCell ref="W1:W2"/>
    <mergeCell ref="X1:X2"/>
    <mergeCell ref="Y1:Y2"/>
    <mergeCell ref="S1:S2"/>
    <mergeCell ref="T1:T2"/>
    <mergeCell ref="U1:U2"/>
  </mergeCells>
  <conditionalFormatting sqref="U4:Y8">
    <cfRule type="cellIs" dxfId="95" priority="13" stopIfTrue="1" operator="greaterThan">
      <formula>0</formula>
    </cfRule>
    <cfRule type="cellIs" dxfId="94" priority="14" stopIfTrue="1" operator="greaterThan">
      <formula>0</formula>
    </cfRule>
    <cfRule type="cellIs" dxfId="93" priority="15" stopIfTrue="1" operator="greaterThan">
      <formula>0</formula>
    </cfRule>
  </conditionalFormatting>
  <conditionalFormatting sqref="N4:T8">
    <cfRule type="cellIs" dxfId="92" priority="1" stopIfTrue="1" operator="greaterThan">
      <formula>0</formula>
    </cfRule>
    <cfRule type="cellIs" dxfId="91" priority="2" stopIfTrue="1" operator="greaterThan">
      <formula>0</formula>
    </cfRule>
    <cfRule type="cellIs" dxfId="9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zoomScale="80" zoomScaleNormal="80" workbookViewId="0">
      <selection activeCell="K5" sqref="K5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5.140625" style="4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6" ht="29.2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141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6" ht="29.25" customHeight="1" x14ac:dyDescent="0.2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6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50">
        <v>42824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6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30</v>
      </c>
      <c r="L4" s="43">
        <f>K4-(SUM(N4:V4))</f>
        <v>30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6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25</v>
      </c>
      <c r="L5" s="43">
        <f>K5-(SUM(N5:V5))</f>
        <v>25</v>
      </c>
      <c r="M5" s="44" t="str">
        <f t="shared" ref="M5:M8" si="0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6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>K6-(SUM(N6:V6))</f>
        <v>0</v>
      </c>
      <c r="M6" s="44" t="str">
        <f t="shared" si="0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6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>K7-(SUM(N7:V7))</f>
        <v>0</v>
      </c>
      <c r="M7" s="44" t="str">
        <f t="shared" si="0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6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55</v>
      </c>
      <c r="L8" s="43">
        <f>K8-(SUM(N8:V8))</f>
        <v>54</v>
      </c>
      <c r="M8" s="44" t="str">
        <f t="shared" si="0"/>
        <v>OK</v>
      </c>
      <c r="N8" s="23">
        <v>1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6" x14ac:dyDescent="0.25">
      <c r="J9" s="32"/>
    </row>
    <row r="10" spans="1:26" x14ac:dyDescent="0.25">
      <c r="J10" s="32"/>
    </row>
    <row r="11" spans="1:26" x14ac:dyDescent="0.25">
      <c r="D11" s="46" t="s">
        <v>79</v>
      </c>
    </row>
    <row r="13" spans="1:26" x14ac:dyDescent="0.25">
      <c r="D13" s="48" t="s">
        <v>51</v>
      </c>
    </row>
    <row r="15" spans="1:26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</sheetData>
  <mergeCells count="17">
    <mergeCell ref="S1:S2"/>
    <mergeCell ref="A15:Z15"/>
    <mergeCell ref="W1:W2"/>
    <mergeCell ref="X1:X2"/>
    <mergeCell ref="Y1:Y2"/>
    <mergeCell ref="A2:M2"/>
    <mergeCell ref="N1:N2"/>
    <mergeCell ref="O1:O2"/>
    <mergeCell ref="A1:C1"/>
    <mergeCell ref="D1:J1"/>
    <mergeCell ref="K1:M1"/>
    <mergeCell ref="T1:T2"/>
    <mergeCell ref="U1:U2"/>
    <mergeCell ref="V1:V2"/>
    <mergeCell ref="P1:P2"/>
    <mergeCell ref="Q1:Q2"/>
    <mergeCell ref="R1:R2"/>
  </mergeCells>
  <conditionalFormatting sqref="S4:Y8">
    <cfRule type="cellIs" dxfId="89" priority="7" stopIfTrue="1" operator="greaterThan">
      <formula>0</formula>
    </cfRule>
    <cfRule type="cellIs" dxfId="88" priority="8" stopIfTrue="1" operator="greaterThan">
      <formula>0</formula>
    </cfRule>
    <cfRule type="cellIs" dxfId="87" priority="9" stopIfTrue="1" operator="greaterThan">
      <formula>0</formula>
    </cfRule>
  </conditionalFormatting>
  <conditionalFormatting sqref="O4:R8">
    <cfRule type="cellIs" dxfId="86" priority="4" stopIfTrue="1" operator="greaterThan">
      <formula>0</formula>
    </cfRule>
    <cfRule type="cellIs" dxfId="85" priority="5" stopIfTrue="1" operator="greaterThan">
      <formula>0</formula>
    </cfRule>
    <cfRule type="cellIs" dxfId="84" priority="6" stopIfTrue="1" operator="greaterThan">
      <formula>0</formula>
    </cfRule>
  </conditionalFormatting>
  <conditionalFormatting sqref="N4:N8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>
      <selection activeCell="O6" sqref="O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6.7109375" style="4" bestFit="1" customWidth="1"/>
    <col min="15" max="15" width="17.7109375" style="1" bestFit="1" customWidth="1"/>
    <col min="16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7" ht="28.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149</v>
      </c>
      <c r="O1" s="106" t="s">
        <v>150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7" ht="28.5" customHeight="1" x14ac:dyDescent="0.25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50">
        <v>42766</v>
      </c>
      <c r="O3" s="50">
        <v>42852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7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0</v>
      </c>
      <c r="L4" s="43">
        <f>K4-(SUM(N4:W4))</f>
        <v>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7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80</v>
      </c>
      <c r="L5" s="43">
        <f>K5-(SUM(N5:W5))</f>
        <v>65</v>
      </c>
      <c r="M5" s="44" t="str">
        <f t="shared" ref="M5:M8" si="0">IF(L5&lt;0,"ATENÇÃO","OK")</f>
        <v>OK</v>
      </c>
      <c r="N5" s="23">
        <v>15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7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>K6-(SUM(N6:W6))</f>
        <v>0</v>
      </c>
      <c r="M6" s="44" t="str">
        <f t="shared" si="0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7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>K7-(SUM(N7:W7))</f>
        <v>0</v>
      </c>
      <c r="M7" s="44" t="str">
        <f t="shared" si="0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7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12</v>
      </c>
      <c r="L8" s="43">
        <f>K8-(SUM(N8:W8))</f>
        <v>11</v>
      </c>
      <c r="M8" s="44" t="str">
        <f t="shared" si="0"/>
        <v>OK</v>
      </c>
      <c r="N8" s="23">
        <v>0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7" x14ac:dyDescent="0.25">
      <c r="J9" s="32"/>
    </row>
    <row r="10" spans="1:27" x14ac:dyDescent="0.25">
      <c r="J10" s="32"/>
    </row>
    <row r="11" spans="1:27" x14ac:dyDescent="0.25">
      <c r="D11" s="46" t="s">
        <v>79</v>
      </c>
    </row>
    <row r="13" spans="1:27" x14ac:dyDescent="0.25">
      <c r="D13" s="48" t="s">
        <v>51</v>
      </c>
    </row>
    <row r="15" spans="1:27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1:27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49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27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27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27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27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27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27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27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27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27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27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27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</sheetData>
  <mergeCells count="17">
    <mergeCell ref="T1:T2"/>
    <mergeCell ref="A15:AA15"/>
    <mergeCell ref="X1:X2"/>
    <mergeCell ref="Y1:Y2"/>
    <mergeCell ref="A2:M2"/>
    <mergeCell ref="O1:O2"/>
    <mergeCell ref="P1:P2"/>
    <mergeCell ref="A1:C1"/>
    <mergeCell ref="D1:J1"/>
    <mergeCell ref="K1:M1"/>
    <mergeCell ref="N1:N2"/>
    <mergeCell ref="U1:U2"/>
    <mergeCell ref="V1:V2"/>
    <mergeCell ref="W1:W2"/>
    <mergeCell ref="Q1:Q2"/>
    <mergeCell ref="R1:R2"/>
    <mergeCell ref="S1:S2"/>
  </mergeCells>
  <conditionalFormatting sqref="S4:Y8">
    <cfRule type="cellIs" dxfId="80" priority="10" stopIfTrue="1" operator="greaterThan">
      <formula>0</formula>
    </cfRule>
    <cfRule type="cellIs" dxfId="79" priority="11" stopIfTrue="1" operator="greaterThan">
      <formula>0</formula>
    </cfRule>
    <cfRule type="cellIs" dxfId="78" priority="12" stopIfTrue="1" operator="greaterThan">
      <formula>0</formula>
    </cfRule>
  </conditionalFormatting>
  <conditionalFormatting sqref="P4:R8">
    <cfRule type="cellIs" dxfId="77" priority="7" stopIfTrue="1" operator="greaterThan">
      <formula>0</formula>
    </cfRule>
    <cfRule type="cellIs" dxfId="76" priority="8" stopIfTrue="1" operator="greaterThan">
      <formula>0</formula>
    </cfRule>
    <cfRule type="cellIs" dxfId="75" priority="9" stopIfTrue="1" operator="greaterThan">
      <formula>0</formula>
    </cfRule>
  </conditionalFormatting>
  <conditionalFormatting sqref="N4:O8">
    <cfRule type="cellIs" dxfId="74" priority="1" stopIfTrue="1" operator="greaterThan">
      <formula>0</formula>
    </cfRule>
    <cfRule type="cellIs" dxfId="73" priority="2" stopIfTrue="1" operator="greaterThan">
      <formula>0</formula>
    </cfRule>
    <cfRule type="cellIs" dxfId="7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6"/>
  <sheetViews>
    <sheetView zoomScale="80" zoomScaleNormal="80" workbookViewId="0">
      <selection activeCell="L6" sqref="L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5" ht="28.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5" ht="28.5" customHeight="1" x14ac:dyDescent="0.2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s="2" customFormat="1" ht="45" x14ac:dyDescent="0.2">
      <c r="A3" s="51" t="s">
        <v>3</v>
      </c>
      <c r="B3" s="51" t="s">
        <v>1</v>
      </c>
      <c r="C3" s="52" t="s">
        <v>5</v>
      </c>
      <c r="D3" s="52" t="s">
        <v>48</v>
      </c>
      <c r="E3" s="52" t="s">
        <v>31</v>
      </c>
      <c r="F3" s="52" t="s">
        <v>61</v>
      </c>
      <c r="G3" s="52" t="s">
        <v>7</v>
      </c>
      <c r="H3" s="40" t="s">
        <v>4</v>
      </c>
      <c r="I3" s="40" t="s">
        <v>12</v>
      </c>
      <c r="J3" s="39" t="s">
        <v>6</v>
      </c>
      <c r="K3" s="40" t="s">
        <v>47</v>
      </c>
      <c r="L3" s="53" t="s">
        <v>0</v>
      </c>
      <c r="M3" s="40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5" ht="60" x14ac:dyDescent="0.25">
      <c r="A4" s="79" t="s">
        <v>83</v>
      </c>
      <c r="B4" s="80">
        <v>1</v>
      </c>
      <c r="C4" s="80">
        <v>1</v>
      </c>
      <c r="D4" s="81" t="s">
        <v>58</v>
      </c>
      <c r="E4" s="82" t="s">
        <v>49</v>
      </c>
      <c r="F4" s="33" t="s">
        <v>86</v>
      </c>
      <c r="G4" s="82" t="s">
        <v>50</v>
      </c>
      <c r="H4" s="33"/>
      <c r="I4" s="33"/>
      <c r="J4" s="83">
        <v>3097.35</v>
      </c>
      <c r="K4" s="84">
        <v>20</v>
      </c>
      <c r="L4" s="54">
        <f>K4-(SUM(N4:T4))</f>
        <v>20</v>
      </c>
      <c r="M4" s="55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5" ht="60" x14ac:dyDescent="0.25">
      <c r="A5" s="79" t="s">
        <v>83</v>
      </c>
      <c r="B5" s="80">
        <v>2</v>
      </c>
      <c r="C5" s="80">
        <v>2</v>
      </c>
      <c r="D5" s="81" t="s">
        <v>59</v>
      </c>
      <c r="E5" s="82" t="s">
        <v>49</v>
      </c>
      <c r="F5" s="33" t="s">
        <v>87</v>
      </c>
      <c r="G5" s="82" t="s">
        <v>50</v>
      </c>
      <c r="H5" s="33"/>
      <c r="I5" s="33"/>
      <c r="J5" s="83">
        <v>4455.22</v>
      </c>
      <c r="K5" s="84">
        <v>50</v>
      </c>
      <c r="L5" s="54">
        <f>K5-(SUM(N5:T5))</f>
        <v>50</v>
      </c>
      <c r="M5" s="55" t="str">
        <f t="shared" ref="M5:M8" si="0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5" ht="60" x14ac:dyDescent="0.25">
      <c r="A6" s="79" t="s">
        <v>83</v>
      </c>
      <c r="B6" s="80">
        <v>4</v>
      </c>
      <c r="C6" s="80">
        <v>4</v>
      </c>
      <c r="D6" s="81" t="s">
        <v>80</v>
      </c>
      <c r="E6" s="82" t="s">
        <v>49</v>
      </c>
      <c r="F6" s="33" t="s">
        <v>88</v>
      </c>
      <c r="G6" s="82" t="s">
        <v>50</v>
      </c>
      <c r="H6" s="33"/>
      <c r="I6" s="33"/>
      <c r="J6" s="83">
        <v>2850</v>
      </c>
      <c r="K6" s="84">
        <v>0</v>
      </c>
      <c r="L6" s="54">
        <f>K6-(SUM(N6:T6))</f>
        <v>0</v>
      </c>
      <c r="M6" s="55" t="str">
        <f t="shared" si="0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5" ht="60" x14ac:dyDescent="0.25">
      <c r="A7" s="79" t="s">
        <v>83</v>
      </c>
      <c r="B7" s="80">
        <v>5</v>
      </c>
      <c r="C7" s="80">
        <v>5</v>
      </c>
      <c r="D7" s="81" t="s">
        <v>81</v>
      </c>
      <c r="E7" s="85" t="s">
        <v>49</v>
      </c>
      <c r="F7" s="34" t="s">
        <v>88</v>
      </c>
      <c r="G7" s="85" t="s">
        <v>50</v>
      </c>
      <c r="H7" s="34"/>
      <c r="I7" s="34"/>
      <c r="J7" s="83">
        <v>3950.21</v>
      </c>
      <c r="K7" s="84">
        <v>0</v>
      </c>
      <c r="L7" s="54">
        <f>K7-(SUM(N7:T7))</f>
        <v>0</v>
      </c>
      <c r="M7" s="55" t="str">
        <f t="shared" si="0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5" ht="120" x14ac:dyDescent="0.25">
      <c r="A8" s="79" t="s">
        <v>84</v>
      </c>
      <c r="B8" s="80">
        <v>6</v>
      </c>
      <c r="C8" s="80">
        <v>6</v>
      </c>
      <c r="D8" s="81" t="s">
        <v>82</v>
      </c>
      <c r="E8" s="82" t="s">
        <v>49</v>
      </c>
      <c r="F8" s="33" t="s">
        <v>85</v>
      </c>
      <c r="G8" s="82" t="s">
        <v>50</v>
      </c>
      <c r="H8" s="33"/>
      <c r="I8" s="33"/>
      <c r="J8" s="86">
        <v>5111.76</v>
      </c>
      <c r="K8" s="84">
        <v>33</v>
      </c>
      <c r="L8" s="54">
        <f>K8-(SUM(N8:T8))</f>
        <v>33</v>
      </c>
      <c r="M8" s="55" t="str">
        <f t="shared" si="0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11" spans="1:25" x14ac:dyDescent="0.25">
      <c r="D11" s="46" t="s">
        <v>79</v>
      </c>
    </row>
    <row r="13" spans="1:25" x14ac:dyDescent="0.25">
      <c r="D13" s="48" t="s">
        <v>51</v>
      </c>
    </row>
    <row r="15" spans="1:25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5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</row>
    <row r="18" spans="1:25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</row>
    <row r="20" spans="1:25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1:25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5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</sheetData>
  <mergeCells count="17">
    <mergeCell ref="Q1:Q2"/>
    <mergeCell ref="Y1:Y2"/>
    <mergeCell ref="A15:X15"/>
    <mergeCell ref="U1:U2"/>
    <mergeCell ref="V1:V2"/>
    <mergeCell ref="W1:W2"/>
    <mergeCell ref="X1:X2"/>
    <mergeCell ref="A2:M2"/>
    <mergeCell ref="A1:C1"/>
    <mergeCell ref="D1:J1"/>
    <mergeCell ref="K1:M1"/>
    <mergeCell ref="R1:R2"/>
    <mergeCell ref="S1:S2"/>
    <mergeCell ref="T1:T2"/>
    <mergeCell ref="N1:N2"/>
    <mergeCell ref="O1:O2"/>
    <mergeCell ref="P1:P2"/>
  </mergeCells>
  <conditionalFormatting sqref="S4:Y8">
    <cfRule type="cellIs" dxfId="71" priority="4" stopIfTrue="1" operator="greaterThan">
      <formula>0</formula>
    </cfRule>
    <cfRule type="cellIs" dxfId="70" priority="5" stopIfTrue="1" operator="greaterThan">
      <formula>0</formula>
    </cfRule>
    <cfRule type="cellIs" dxfId="69" priority="6" stopIfTrue="1" operator="greaterThan">
      <formula>0</formula>
    </cfRule>
  </conditionalFormatting>
  <conditionalFormatting sqref="N4:R8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H6" sqref="H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25.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25.5" customHeight="1" x14ac:dyDescent="0.25">
      <c r="A2" s="107" t="s">
        <v>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87">
        <v>0</v>
      </c>
      <c r="L4" s="43">
        <f t="shared" ref="L4:L8" si="0">K4-(SUM(N4:Y4))</f>
        <v>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87">
        <v>1</v>
      </c>
      <c r="L5" s="43">
        <f t="shared" si="0"/>
        <v>1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87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87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87">
        <v>0</v>
      </c>
      <c r="L8" s="43">
        <f t="shared" si="0"/>
        <v>0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P1:P2"/>
    <mergeCell ref="A15:AC15"/>
    <mergeCell ref="W1:W2"/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D1:J1"/>
    <mergeCell ref="K1:M1"/>
    <mergeCell ref="N1:N2"/>
    <mergeCell ref="O1:O2"/>
  </mergeCells>
  <conditionalFormatting sqref="S4:Y8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N4:R8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E4" sqref="E4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26.2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26.25" customHeight="1" x14ac:dyDescent="0.25">
      <c r="A2" s="107" t="s">
        <v>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0</v>
      </c>
      <c r="L4" s="43">
        <f t="shared" ref="L4:L8" si="0">K4-(SUM(N4:Y4))</f>
        <v>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1</v>
      </c>
      <c r="L5" s="43">
        <f t="shared" si="0"/>
        <v>1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0</v>
      </c>
      <c r="L8" s="43">
        <f t="shared" si="0"/>
        <v>0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9" x14ac:dyDescent="0.25">
      <c r="J9" s="32"/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P1:P2"/>
    <mergeCell ref="A15:AC15"/>
    <mergeCell ref="W1:W2"/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D1:J1"/>
    <mergeCell ref="K1:M1"/>
    <mergeCell ref="N1:N2"/>
    <mergeCell ref="O1:O2"/>
  </mergeCells>
  <conditionalFormatting sqref="S4:Y8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N4:R8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K8" sqref="K8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25.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25.5" customHeight="1" x14ac:dyDescent="0.25">
      <c r="A2" s="107" t="s">
        <v>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0</v>
      </c>
      <c r="L4" s="43">
        <f t="shared" ref="L4:L8" si="0">K4-(SUM(N4:Y4))</f>
        <v>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0</v>
      </c>
      <c r="L5" s="43">
        <f t="shared" si="0"/>
        <v>0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1</v>
      </c>
      <c r="L7" s="43">
        <f t="shared" si="0"/>
        <v>1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0</v>
      </c>
      <c r="L8" s="43">
        <f t="shared" si="0"/>
        <v>0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P1:P2"/>
    <mergeCell ref="A15:AC15"/>
    <mergeCell ref="W1:W2"/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D1:J1"/>
    <mergeCell ref="K1:M1"/>
    <mergeCell ref="N1:N2"/>
    <mergeCell ref="O1:O2"/>
  </mergeCells>
  <conditionalFormatting sqref="S4:Y8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N4:R8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80" zoomScaleNormal="80" workbookViewId="0">
      <selection activeCell="K19" sqref="K19:O19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20" style="1" customWidth="1"/>
    <col min="15" max="15" width="18.85546875" style="1" bestFit="1" customWidth="1"/>
    <col min="16" max="17" width="12.7109375" style="1" customWidth="1"/>
    <col min="18" max="16384" width="9.7109375" style="1"/>
  </cols>
  <sheetData>
    <row r="1" spans="1:17" ht="28.5" customHeight="1" x14ac:dyDescent="0.25">
      <c r="A1" s="107" t="s">
        <v>89</v>
      </c>
      <c r="B1" s="107"/>
      <c r="C1" s="107"/>
      <c r="D1" s="107" t="s">
        <v>57</v>
      </c>
      <c r="E1" s="107"/>
      <c r="F1" s="107"/>
      <c r="G1" s="107"/>
      <c r="H1" s="107"/>
      <c r="I1" s="107"/>
      <c r="J1" s="107"/>
      <c r="K1" s="126" t="s">
        <v>90</v>
      </c>
      <c r="L1" s="126"/>
      <c r="M1" s="126"/>
      <c r="N1" s="126"/>
      <c r="O1" s="126"/>
      <c r="P1" s="126"/>
      <c r="Q1" s="126"/>
    </row>
    <row r="2" spans="1:17" ht="28.5" customHeight="1" x14ac:dyDescent="0.25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40</v>
      </c>
      <c r="M3" s="37" t="s">
        <v>41</v>
      </c>
      <c r="N3" s="56" t="s">
        <v>67</v>
      </c>
      <c r="O3" s="56" t="s">
        <v>42</v>
      </c>
      <c r="P3" s="57"/>
      <c r="Q3" s="57"/>
    </row>
    <row r="4" spans="1:17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58">
        <f>REIT_SETIC!K4+ESAG!K4+CEART!K4+FAED!K4+CEAD!K4+CEFID!K4+CERES!K4+CEPLAN!K4+CCT!K4+CAV!K4+CEO!K4+CESFI!K4+CEAVI!K4+'Projeto 02'!K4+'Projeto 03'!K4+'Projeto 10'!K4</f>
        <v>339</v>
      </c>
      <c r="L4" s="43">
        <f>(REIT_SETIC!K4-REIT_SETIC!L4)+ESAG!K4-ESAG!L4+CEART!K4-CEART!L4+FAED!K4-FAED!L4+CEAD!K4-CEAD!L4+CEFID!K4-CEFID!L4+CERES!K4-CERES!L4+CEPLAN!K4-CEPLAN!L4+CCT!K4-CCT!L4+CAV!K4-CAV!L4+CEO!K4-CEO!L4+CESFI!K4-CESFI!L4+CEAVI!K4-CEAVI!L4+'Projeto 02'!K4-'Projeto 02'!L4+'Projeto 03'!K4-'Projeto 03'!L4+'Projeto 10'!K4-'Projeto 10'!L4</f>
        <v>37</v>
      </c>
      <c r="M4" s="59">
        <f>K4-L4</f>
        <v>302</v>
      </c>
      <c r="N4" s="24">
        <f>J4*K4</f>
        <v>1050001.6499999999</v>
      </c>
      <c r="O4" s="24">
        <f>J4*L4</f>
        <v>114601.95</v>
      </c>
      <c r="P4" s="28"/>
      <c r="Q4" s="28"/>
    </row>
    <row r="5" spans="1:17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58">
        <f>REIT_SETIC!K5+ESAG!K5+CEART!K5+FAED!K5+CEAD!K5+CEFID!K5+CERES!K5+CEPLAN!K5+CCT!K5+CAV!K5+CEO!K5+CESFI!K5+CEAVI!K5+'Projeto 02'!K5+'Projeto 03'!K5+'Projeto 10'!K5</f>
        <v>670</v>
      </c>
      <c r="L5" s="43">
        <f>(REIT_SETIC!K5-REIT_SETIC!L5)+ESAG!K5-ESAG!L5+CEART!K5-CEART!L5+FAED!K5-FAED!L5+CEAD!K5-CEAD!L5+CEFID!K5-CEFID!L5+CERES!K5-CERES!L5+CEPLAN!K5-CEPLAN!L5+CCT!K5-CCT!L5+CAV!K5-CAV!L5+CEO!K5-CEO!L5+CESFI!K5-CESFI!L5+CEAVI!K5-CEAVI!L5+'Projeto 02'!K5-'Projeto 02'!L5+'Projeto 03'!K5-'Projeto 03'!L5+'Projeto 10'!K5-'Projeto 10'!L5</f>
        <v>51</v>
      </c>
      <c r="M5" s="59">
        <f t="shared" ref="M5:M8" si="0">K5-L5</f>
        <v>619</v>
      </c>
      <c r="N5" s="24">
        <f t="shared" ref="N5:N8" si="1">J5*K5</f>
        <v>2984997.4000000004</v>
      </c>
      <c r="O5" s="24">
        <f t="shared" ref="O5:O8" si="2">J5*L5</f>
        <v>227216.22</v>
      </c>
      <c r="P5" s="29"/>
      <c r="Q5" s="29"/>
    </row>
    <row r="6" spans="1:17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58">
        <f>REIT_SETIC!K6+ESAG!K6+CEART!K6+FAED!K6+CEAD!K6+CEFID!K6+CERES!K6+CEPLAN!K6+CCT!K6+CAV!K6+CEO!K6+CESFI!K6+CEAVI!K6+'Projeto 02'!K6+'Projeto 03'!K6+'Projeto 10'!K6</f>
        <v>100</v>
      </c>
      <c r="L6" s="43">
        <f>(REIT_SETIC!K6-REIT_SETIC!L6)+ESAG!K6-ESAG!L6+CEART!K6-CEART!L6+FAED!K6-FAED!L6+CEAD!K6-CEAD!L6+CEFID!K6-CEFID!L6+CERES!K6-CERES!L6+CEPLAN!K6-CEPLAN!L6+CCT!K6-CCT!L6+CAV!K6-CAV!L6+CEO!K6-CEO!L6+CESFI!K6-CESFI!L6+CEAVI!K6-CEAVI!L6+'Projeto 02'!K6-'Projeto 02'!L6+'Projeto 03'!K6-'Projeto 03'!L6+'Projeto 10'!K6-'Projeto 10'!L6</f>
        <v>8</v>
      </c>
      <c r="M6" s="59">
        <f t="shared" si="0"/>
        <v>92</v>
      </c>
      <c r="N6" s="24">
        <f t="shared" si="1"/>
        <v>285000</v>
      </c>
      <c r="O6" s="24">
        <f t="shared" si="2"/>
        <v>22800</v>
      </c>
      <c r="P6" s="28"/>
      <c r="Q6" s="28"/>
    </row>
    <row r="7" spans="1:17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58">
        <f>REIT_SETIC!K7+ESAG!K7+CEART!K7+FAED!K7+CEAD!K7+CEFID!K7+CERES!K7+CEPLAN!K7+CCT!K7+CAV!K7+CEO!K7+CESFI!K7+CEAVI!K7+'Projeto 02'!K7+'Projeto 03'!K7+'Projeto 10'!K7</f>
        <v>241</v>
      </c>
      <c r="L7" s="43">
        <f>(REIT_SETIC!K7-REIT_SETIC!L7)+ESAG!K7-ESAG!L7+CEART!K7-CEART!L7+FAED!K7-FAED!L7+CEAD!K7-CEAD!L7+CEFID!K7-CEFID!L7+CERES!K7-CERES!L7+CEPLAN!K7-CEPLAN!L7+CCT!K7-CCT!L7+CAV!K7-CAV!L7+CEO!K7-CEO!L7+CESFI!K7-CESFI!L7+CEAVI!K7-CEAVI!L7+'Projeto 02'!K7-'Projeto 02'!L7+'Projeto 03'!K7-'Projeto 03'!L7+'Projeto 10'!K7-'Projeto 10'!L7</f>
        <v>29</v>
      </c>
      <c r="M7" s="59">
        <f t="shared" si="0"/>
        <v>212</v>
      </c>
      <c r="N7" s="24">
        <f t="shared" si="1"/>
        <v>952000.61</v>
      </c>
      <c r="O7" s="24">
        <f t="shared" si="2"/>
        <v>114556.09</v>
      </c>
      <c r="P7" s="28"/>
      <c r="Q7" s="28"/>
    </row>
    <row r="8" spans="1:17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58">
        <f>REIT_SETIC!K8+ESAG!K8+CEART!K8+FAED!K8+CEAD!K8+CEFID!K8+CERES!K8+CEPLAN!K8+CCT!K8+CAV!K8+CEO!K8+CESFI!K8+CEAVI!K8+'Projeto 02'!K8+'Projeto 03'!K8+'Projeto 10'!K8</f>
        <v>850</v>
      </c>
      <c r="L8" s="43">
        <f>(REIT_SETIC!K8-REIT_SETIC!L8)+ESAG!K8-ESAG!L8+CEART!K8-CEART!L8+FAED!K8-FAED!L8+CEAD!K8-CEAD!L8+CEFID!K8-CEFID!L8+CERES!K8-CERES!L8+CEPLAN!K8-CEPLAN!L8+CCT!K8-CCT!L8+CAV!K8-CAV!L8+CEO!K8-CEO!L8+CESFI!K8-CESFI!L8+CEAVI!K8-CEAVI!L8+'Projeto 02'!K8-'Projeto 02'!L8+'Projeto 03'!K8-'Projeto 03'!L8+'Projeto 10'!K8-'Projeto 10'!L8</f>
        <v>30</v>
      </c>
      <c r="M8" s="59">
        <f t="shared" si="0"/>
        <v>820</v>
      </c>
      <c r="N8" s="24">
        <f t="shared" si="1"/>
        <v>4344996</v>
      </c>
      <c r="O8" s="24">
        <f t="shared" si="2"/>
        <v>153352.80000000002</v>
      </c>
      <c r="P8" s="28"/>
      <c r="Q8" s="28"/>
    </row>
    <row r="9" spans="1:17" x14ac:dyDescent="0.25">
      <c r="K9" s="73"/>
      <c r="L9" s="60"/>
      <c r="M9" s="61"/>
      <c r="N9" s="24">
        <f>SUM(N4:N8)</f>
        <v>9616995.6600000001</v>
      </c>
      <c r="O9" s="24">
        <f>SUM(O4:O8)</f>
        <v>632527.06000000006</v>
      </c>
      <c r="P9" s="30"/>
      <c r="Q9" s="30"/>
    </row>
    <row r="10" spans="1:17" x14ac:dyDescent="0.25">
      <c r="K10" s="73"/>
      <c r="L10" s="60"/>
      <c r="M10" s="61"/>
      <c r="N10" s="26"/>
      <c r="O10" s="25"/>
    </row>
    <row r="11" spans="1:17" x14ac:dyDescent="0.25">
      <c r="K11" s="73"/>
    </row>
    <row r="12" spans="1:17" x14ac:dyDescent="0.25">
      <c r="K12" s="117" t="s">
        <v>92</v>
      </c>
      <c r="L12" s="118"/>
      <c r="M12" s="118"/>
      <c r="N12" s="118"/>
      <c r="O12" s="119"/>
    </row>
    <row r="13" spans="1:17" x14ac:dyDescent="0.25">
      <c r="K13" s="120" t="s">
        <v>63</v>
      </c>
      <c r="L13" s="121"/>
      <c r="M13" s="121"/>
      <c r="N13" s="121"/>
      <c r="O13" s="122"/>
    </row>
    <row r="14" spans="1:17" x14ac:dyDescent="0.25">
      <c r="K14" s="123" t="s">
        <v>90</v>
      </c>
      <c r="L14" s="124"/>
      <c r="M14" s="124"/>
      <c r="N14" s="124"/>
      <c r="O14" s="125"/>
    </row>
    <row r="15" spans="1:17" x14ac:dyDescent="0.25">
      <c r="E15" s="62"/>
      <c r="K15" s="111" t="s">
        <v>46</v>
      </c>
      <c r="L15" s="112"/>
      <c r="M15" s="112"/>
      <c r="N15" s="112"/>
      <c r="O15" s="88">
        <f>N9</f>
        <v>9616995.6600000001</v>
      </c>
    </row>
    <row r="16" spans="1:17" x14ac:dyDescent="0.25">
      <c r="E16" s="62"/>
      <c r="K16" s="113" t="s">
        <v>43</v>
      </c>
      <c r="L16" s="114"/>
      <c r="M16" s="114"/>
      <c r="N16" s="114"/>
      <c r="O16" s="89">
        <f>O9</f>
        <v>632527.06000000006</v>
      </c>
    </row>
    <row r="17" spans="11:15" x14ac:dyDescent="0.25">
      <c r="K17" s="113" t="s">
        <v>44</v>
      </c>
      <c r="L17" s="114"/>
      <c r="M17" s="114"/>
      <c r="N17" s="114"/>
      <c r="O17" s="90">
        <f>P9</f>
        <v>0</v>
      </c>
    </row>
    <row r="18" spans="11:15" x14ac:dyDescent="0.25">
      <c r="K18" s="115" t="s">
        <v>45</v>
      </c>
      <c r="L18" s="116"/>
      <c r="M18" s="116"/>
      <c r="N18" s="116"/>
      <c r="O18" s="98">
        <f>O16/O15</f>
        <v>6.5771794265320496E-2</v>
      </c>
    </row>
    <row r="19" spans="11:15" x14ac:dyDescent="0.25">
      <c r="K19" s="108" t="s">
        <v>151</v>
      </c>
      <c r="L19" s="109"/>
      <c r="M19" s="109"/>
      <c r="N19" s="109"/>
      <c r="O19" s="110"/>
    </row>
  </sheetData>
  <mergeCells count="12">
    <mergeCell ref="K12:O12"/>
    <mergeCell ref="K13:O13"/>
    <mergeCell ref="K14:O14"/>
    <mergeCell ref="D1:J1"/>
    <mergeCell ref="A1:C1"/>
    <mergeCell ref="K1:Q1"/>
    <mergeCell ref="A2:Q2"/>
    <mergeCell ref="K19:O19"/>
    <mergeCell ref="K15:N15"/>
    <mergeCell ref="K16:N16"/>
    <mergeCell ref="K17:N17"/>
    <mergeCell ref="K18:N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8" customWidth="1"/>
    <col min="2" max="2" width="6.85546875" style="8" customWidth="1"/>
    <col min="3" max="3" width="31" style="8" customWidth="1"/>
    <col min="4" max="4" width="8.5703125" style="8" bestFit="1" customWidth="1"/>
    <col min="5" max="5" width="9.5703125" style="8" customWidth="1"/>
    <col min="6" max="6" width="14.7109375" style="8" customWidth="1"/>
    <col min="7" max="7" width="16" style="8" customWidth="1"/>
    <col min="8" max="8" width="11.140625" style="8" customWidth="1"/>
    <col min="9" max="16384" width="9.140625" style="8"/>
  </cols>
  <sheetData>
    <row r="1" spans="1:8" ht="20.25" customHeight="1" x14ac:dyDescent="0.2">
      <c r="A1" s="128" t="s">
        <v>13</v>
      </c>
      <c r="B1" s="128"/>
      <c r="C1" s="128"/>
      <c r="D1" s="128"/>
      <c r="E1" s="128"/>
      <c r="F1" s="128"/>
      <c r="G1" s="128"/>
      <c r="H1" s="128"/>
    </row>
    <row r="2" spans="1:8" ht="20.25" x14ac:dyDescent="0.2">
      <c r="B2" s="9"/>
    </row>
    <row r="3" spans="1:8" ht="47.25" customHeight="1" x14ac:dyDescent="0.2">
      <c r="A3" s="129" t="s">
        <v>14</v>
      </c>
      <c r="B3" s="129"/>
      <c r="C3" s="129"/>
      <c r="D3" s="129"/>
      <c r="E3" s="129"/>
      <c r="F3" s="129"/>
      <c r="G3" s="129"/>
      <c r="H3" s="129"/>
    </row>
    <row r="4" spans="1:8" ht="35.25" customHeight="1" x14ac:dyDescent="0.2">
      <c r="B4" s="10"/>
    </row>
    <row r="5" spans="1:8" ht="15" customHeight="1" x14ac:dyDescent="0.2">
      <c r="A5" s="130" t="s">
        <v>15</v>
      </c>
      <c r="B5" s="130"/>
      <c r="C5" s="130"/>
      <c r="D5" s="130"/>
      <c r="E5" s="130"/>
      <c r="F5" s="130"/>
      <c r="G5" s="130"/>
      <c r="H5" s="130"/>
    </row>
    <row r="6" spans="1:8" ht="15" customHeight="1" x14ac:dyDescent="0.2">
      <c r="A6" s="130" t="s">
        <v>16</v>
      </c>
      <c r="B6" s="130"/>
      <c r="C6" s="130"/>
      <c r="D6" s="130"/>
      <c r="E6" s="130"/>
      <c r="F6" s="130"/>
      <c r="G6" s="130"/>
      <c r="H6" s="130"/>
    </row>
    <row r="7" spans="1:8" ht="15" customHeight="1" x14ac:dyDescent="0.2">
      <c r="A7" s="130" t="s">
        <v>17</v>
      </c>
      <c r="B7" s="130"/>
      <c r="C7" s="130"/>
      <c r="D7" s="130"/>
      <c r="E7" s="130"/>
      <c r="F7" s="130"/>
      <c r="G7" s="130"/>
      <c r="H7" s="130"/>
    </row>
    <row r="8" spans="1:8" ht="15" customHeight="1" x14ac:dyDescent="0.2">
      <c r="A8" s="130" t="s">
        <v>18</v>
      </c>
      <c r="B8" s="130"/>
      <c r="C8" s="130"/>
      <c r="D8" s="130"/>
      <c r="E8" s="130"/>
      <c r="F8" s="130"/>
      <c r="G8" s="130"/>
      <c r="H8" s="130"/>
    </row>
    <row r="9" spans="1:8" ht="30" customHeight="1" x14ac:dyDescent="0.2">
      <c r="B9" s="11"/>
    </row>
    <row r="10" spans="1:8" ht="105" customHeight="1" x14ac:dyDescent="0.2">
      <c r="A10" s="131" t="s">
        <v>19</v>
      </c>
      <c r="B10" s="131"/>
      <c r="C10" s="131"/>
      <c r="D10" s="131"/>
      <c r="E10" s="131"/>
      <c r="F10" s="131"/>
      <c r="G10" s="131"/>
      <c r="H10" s="131"/>
    </row>
    <row r="11" spans="1:8" ht="15.75" thickBot="1" x14ac:dyDescent="0.25">
      <c r="B11" s="12"/>
    </row>
    <row r="12" spans="1:8" ht="48.75" thickBot="1" x14ac:dyDescent="0.25">
      <c r="A12" s="13" t="s">
        <v>11</v>
      </c>
      <c r="B12" s="13" t="s">
        <v>9</v>
      </c>
      <c r="C12" s="14" t="s">
        <v>20</v>
      </c>
      <c r="D12" s="14" t="s">
        <v>10</v>
      </c>
      <c r="E12" s="14" t="s">
        <v>21</v>
      </c>
      <c r="F12" s="14" t="s">
        <v>22</v>
      </c>
      <c r="G12" s="14" t="s">
        <v>23</v>
      </c>
      <c r="H12" s="14" t="s">
        <v>24</v>
      </c>
    </row>
    <row r="13" spans="1:8" ht="15.75" thickBot="1" x14ac:dyDescent="0.25">
      <c r="A13" s="15"/>
      <c r="B13" s="15"/>
      <c r="C13" s="16"/>
      <c r="D13" s="16"/>
      <c r="E13" s="16"/>
      <c r="F13" s="16"/>
      <c r="G13" s="16"/>
      <c r="H13" s="16"/>
    </row>
    <row r="14" spans="1:8" ht="15.75" thickBot="1" x14ac:dyDescent="0.25">
      <c r="A14" s="15"/>
      <c r="B14" s="15"/>
      <c r="C14" s="16"/>
      <c r="D14" s="16"/>
      <c r="E14" s="16"/>
      <c r="F14" s="16"/>
      <c r="G14" s="16"/>
      <c r="H14" s="16"/>
    </row>
    <row r="15" spans="1:8" ht="15.75" thickBot="1" x14ac:dyDescent="0.25">
      <c r="A15" s="15"/>
      <c r="B15" s="15"/>
      <c r="C15" s="16"/>
      <c r="D15" s="16"/>
      <c r="E15" s="16"/>
      <c r="F15" s="16"/>
      <c r="G15" s="16"/>
      <c r="H15" s="16"/>
    </row>
    <row r="16" spans="1:8" ht="15.75" thickBo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15.75" thickBot="1" x14ac:dyDescent="0.25">
      <c r="A17" s="17"/>
      <c r="B17" s="17"/>
      <c r="C17" s="18"/>
      <c r="D17" s="18"/>
      <c r="E17" s="18"/>
      <c r="F17" s="18"/>
      <c r="G17" s="18"/>
      <c r="H17" s="18"/>
    </row>
    <row r="18" spans="1:8" ht="42" customHeight="1" x14ac:dyDescent="0.2">
      <c r="B18" s="19"/>
      <c r="C18" s="20"/>
      <c r="D18" s="20"/>
      <c r="E18" s="20"/>
      <c r="F18" s="20"/>
      <c r="G18" s="20"/>
      <c r="H18" s="20"/>
    </row>
    <row r="19" spans="1:8" ht="15" customHeight="1" x14ac:dyDescent="0.2">
      <c r="A19" s="132" t="s">
        <v>25</v>
      </c>
      <c r="B19" s="132"/>
      <c r="C19" s="132"/>
      <c r="D19" s="132"/>
      <c r="E19" s="132"/>
      <c r="F19" s="132"/>
      <c r="G19" s="132"/>
      <c r="H19" s="132"/>
    </row>
    <row r="20" spans="1:8" ht="14.25" x14ac:dyDescent="0.2">
      <c r="A20" s="133" t="s">
        <v>26</v>
      </c>
      <c r="B20" s="133"/>
      <c r="C20" s="133"/>
      <c r="D20" s="133"/>
      <c r="E20" s="133"/>
      <c r="F20" s="133"/>
      <c r="G20" s="133"/>
      <c r="H20" s="133"/>
    </row>
    <row r="21" spans="1:8" ht="15" x14ac:dyDescent="0.2">
      <c r="B21" s="12"/>
    </row>
    <row r="22" spans="1:8" ht="15" x14ac:dyDescent="0.2">
      <c r="B22" s="12"/>
    </row>
    <row r="23" spans="1:8" ht="15" x14ac:dyDescent="0.2">
      <c r="B23" s="12"/>
    </row>
    <row r="24" spans="1:8" ht="15" customHeight="1" x14ac:dyDescent="0.2">
      <c r="A24" s="134" t="s">
        <v>27</v>
      </c>
      <c r="B24" s="134"/>
      <c r="C24" s="134"/>
      <c r="D24" s="134"/>
      <c r="E24" s="134"/>
      <c r="F24" s="134"/>
      <c r="G24" s="134"/>
      <c r="H24" s="134"/>
    </row>
    <row r="25" spans="1:8" ht="15" customHeight="1" x14ac:dyDescent="0.2">
      <c r="A25" s="134" t="s">
        <v>28</v>
      </c>
      <c r="B25" s="134"/>
      <c r="C25" s="134"/>
      <c r="D25" s="134"/>
      <c r="E25" s="134"/>
      <c r="F25" s="134"/>
      <c r="G25" s="134"/>
      <c r="H25" s="134"/>
    </row>
    <row r="26" spans="1:8" ht="15" customHeight="1" x14ac:dyDescent="0.2">
      <c r="A26" s="127" t="s">
        <v>29</v>
      </c>
      <c r="B26" s="127"/>
      <c r="C26" s="127"/>
      <c r="D26" s="127"/>
      <c r="E26" s="127"/>
      <c r="F26" s="127"/>
      <c r="G26" s="127"/>
      <c r="H26" s="12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0" zoomScaleNormal="80" workbookViewId="0">
      <selection activeCell="O4" sqref="O4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8" ht="27.7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8" ht="27.75" customHeight="1" x14ac:dyDescent="0.25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8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8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67">
        <v>3097.35</v>
      </c>
      <c r="K4" s="68">
        <v>0</v>
      </c>
      <c r="L4" s="43">
        <f>K4-(SUM(N4:X4))</f>
        <v>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8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69">
        <v>4455.22</v>
      </c>
      <c r="K5" s="68">
        <v>70</v>
      </c>
      <c r="L5" s="43">
        <f>K5-(SUM(N5:X5))</f>
        <v>70</v>
      </c>
      <c r="M5" s="44" t="str">
        <f t="shared" ref="M5:M8" si="0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8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67">
        <v>2850</v>
      </c>
      <c r="K6" s="68">
        <v>0</v>
      </c>
      <c r="L6" s="43">
        <f>K6-(SUM(N6:X6))</f>
        <v>0</v>
      </c>
      <c r="M6" s="44" t="str">
        <f t="shared" si="0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8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>K7-(SUM(N7:X7))</f>
        <v>0</v>
      </c>
      <c r="M7" s="44" t="str">
        <f t="shared" si="0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8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2">
        <v>5111.76</v>
      </c>
      <c r="K8" s="68">
        <v>69</v>
      </c>
      <c r="L8" s="43">
        <f>K8-(SUM(N8:X8))</f>
        <v>69</v>
      </c>
      <c r="M8" s="44" t="str">
        <f t="shared" si="0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11" spans="1:28" x14ac:dyDescent="0.25">
      <c r="D11" s="46" t="s">
        <v>79</v>
      </c>
    </row>
    <row r="13" spans="1:28" x14ac:dyDescent="0.25">
      <c r="D13" s="48" t="s">
        <v>51</v>
      </c>
    </row>
    <row r="15" spans="1:28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28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</row>
  </sheetData>
  <mergeCells count="17">
    <mergeCell ref="U1:U2"/>
    <mergeCell ref="A15:AB15"/>
    <mergeCell ref="Y1:Y2"/>
    <mergeCell ref="A2:M2"/>
    <mergeCell ref="P1:P2"/>
    <mergeCell ref="Q1:Q2"/>
    <mergeCell ref="A1:C1"/>
    <mergeCell ref="D1:J1"/>
    <mergeCell ref="K1:M1"/>
    <mergeCell ref="N1:N2"/>
    <mergeCell ref="O1:O2"/>
    <mergeCell ref="V1:V2"/>
    <mergeCell ref="W1:W2"/>
    <mergeCell ref="X1:X2"/>
    <mergeCell ref="R1:R2"/>
    <mergeCell ref="S1:S2"/>
    <mergeCell ref="T1:T2"/>
  </mergeCells>
  <conditionalFormatting sqref="S4:Y8">
    <cfRule type="cellIs" dxfId="173" priority="4" stopIfTrue="1" operator="greaterThan">
      <formula>0</formula>
    </cfRule>
    <cfRule type="cellIs" dxfId="172" priority="5" stopIfTrue="1" operator="greaterThan">
      <formula>0</formula>
    </cfRule>
    <cfRule type="cellIs" dxfId="171" priority="6" stopIfTrue="1" operator="greaterThan">
      <formula>0</formula>
    </cfRule>
  </conditionalFormatting>
  <conditionalFormatting sqref="N4:R8">
    <cfRule type="cellIs" dxfId="170" priority="1" stopIfTrue="1" operator="greaterThan">
      <formula>0</formula>
    </cfRule>
    <cfRule type="cellIs" dxfId="169" priority="2" stopIfTrue="1" operator="greaterThan">
      <formula>0</formula>
    </cfRule>
    <cfRule type="cellIs" dxfId="16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N4" sqref="N4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3.140625" style="4" customWidth="1"/>
    <col min="15" max="15" width="13.7109375" style="1" customWidth="1"/>
    <col min="16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29.2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139</v>
      </c>
      <c r="O1" s="106" t="s">
        <v>140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29.25" customHeight="1" x14ac:dyDescent="0.25">
      <c r="A2" s="107" t="s">
        <v>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50">
        <v>42879</v>
      </c>
      <c r="O3" s="50">
        <v>42888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0</v>
      </c>
      <c r="L4" s="43">
        <f t="shared" ref="L4:L8" si="0">K4-(SUM(N4:Y4))</f>
        <v>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40</v>
      </c>
      <c r="L5" s="43">
        <f t="shared" si="0"/>
        <v>18</v>
      </c>
      <c r="M5" s="44" t="str">
        <f t="shared" ref="M5:M8" si="1">IF(L5&lt;0,"ATENÇÃO","OK")</f>
        <v>OK</v>
      </c>
      <c r="N5" s="23">
        <v>1</v>
      </c>
      <c r="O5" s="23">
        <v>21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94</v>
      </c>
      <c r="L8" s="43">
        <f t="shared" si="0"/>
        <v>94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9" x14ac:dyDescent="0.25">
      <c r="J9" s="32"/>
    </row>
    <row r="10" spans="1:29" x14ac:dyDescent="0.25">
      <c r="J10" s="32"/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49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27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27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27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27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27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27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27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27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27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27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S1:S2"/>
    <mergeCell ref="A15:AC15"/>
    <mergeCell ref="Y1:Y2"/>
    <mergeCell ref="A2:M2"/>
    <mergeCell ref="A1:C1"/>
    <mergeCell ref="D1:J1"/>
    <mergeCell ref="K1:M1"/>
    <mergeCell ref="T1:T2"/>
    <mergeCell ref="U1:U2"/>
    <mergeCell ref="V1:V2"/>
    <mergeCell ref="W1:W2"/>
    <mergeCell ref="X1:X2"/>
    <mergeCell ref="N1:N2"/>
    <mergeCell ref="O1:O2"/>
    <mergeCell ref="P1:P2"/>
    <mergeCell ref="Q1:Q2"/>
    <mergeCell ref="R1:R2"/>
  </mergeCells>
  <conditionalFormatting sqref="S4:Y8">
    <cfRule type="cellIs" dxfId="167" priority="10" stopIfTrue="1" operator="greaterThan">
      <formula>0</formula>
    </cfRule>
    <cfRule type="cellIs" dxfId="166" priority="11" stopIfTrue="1" operator="greaterThan">
      <formula>0</formula>
    </cfRule>
    <cfRule type="cellIs" dxfId="165" priority="12" stopIfTrue="1" operator="greaterThan">
      <formula>0</formula>
    </cfRule>
  </conditionalFormatting>
  <conditionalFormatting sqref="P4:R8">
    <cfRule type="cellIs" dxfId="164" priority="7" stopIfTrue="1" operator="greaterThan">
      <formula>0</formula>
    </cfRule>
    <cfRule type="cellIs" dxfId="163" priority="8" stopIfTrue="1" operator="greaterThan">
      <formula>0</formula>
    </cfRule>
    <cfRule type="cellIs" dxfId="162" priority="9" stopIfTrue="1" operator="greaterThan">
      <formula>0</formula>
    </cfRule>
  </conditionalFormatting>
  <conditionalFormatting sqref="N4:O8">
    <cfRule type="cellIs" dxfId="161" priority="1" stopIfTrue="1" operator="greaterThan">
      <formula>0</formula>
    </cfRule>
    <cfRule type="cellIs" dxfId="160" priority="2" stopIfTrue="1" operator="greaterThan">
      <formula>0</formula>
    </cfRule>
    <cfRule type="cellIs" dxfId="15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F1" zoomScale="80" zoomScaleNormal="80" workbookViewId="0">
      <selection activeCell="N7" sqref="N7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3.28515625" style="4" customWidth="1"/>
    <col min="15" max="15" width="12" style="1" customWidth="1"/>
    <col min="16" max="16" width="12.5703125" style="1" customWidth="1"/>
    <col min="17" max="17" width="12.85546875" style="1" customWidth="1"/>
    <col min="18" max="18" width="12" style="5" customWidth="1"/>
    <col min="19" max="19" width="12.85546875" style="4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28.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93</v>
      </c>
      <c r="O1" s="106" t="s">
        <v>94</v>
      </c>
      <c r="P1" s="106" t="s">
        <v>117</v>
      </c>
      <c r="Q1" s="106" t="s">
        <v>118</v>
      </c>
      <c r="R1" s="106" t="s">
        <v>119</v>
      </c>
      <c r="S1" s="106" t="s">
        <v>120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30" customHeight="1" x14ac:dyDescent="0.2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50">
        <v>42606</v>
      </c>
      <c r="O3" s="50">
        <v>42697</v>
      </c>
      <c r="P3" s="50">
        <v>42705</v>
      </c>
      <c r="Q3" s="50">
        <v>42852</v>
      </c>
      <c r="R3" s="50">
        <v>42852</v>
      </c>
      <c r="S3" s="50">
        <v>42872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34</v>
      </c>
      <c r="L4" s="43">
        <f t="shared" ref="L4:L8" si="0">K4-(SUM(N4:Y4))</f>
        <v>20</v>
      </c>
      <c r="M4" s="44" t="str">
        <f>IF(L4&lt;0,"ATENÇÃO","OK")</f>
        <v>OK</v>
      </c>
      <c r="N4" s="23">
        <v>5</v>
      </c>
      <c r="O4" s="23">
        <v>5</v>
      </c>
      <c r="P4" s="23">
        <v>2</v>
      </c>
      <c r="Q4" s="23">
        <v>1</v>
      </c>
      <c r="R4" s="23">
        <v>0</v>
      </c>
      <c r="S4" s="23">
        <v>1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50</v>
      </c>
      <c r="L5" s="43">
        <f t="shared" si="0"/>
        <v>50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74</v>
      </c>
      <c r="L8" s="43">
        <f t="shared" si="0"/>
        <v>73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0</v>
      </c>
      <c r="R8" s="23">
        <v>1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74"/>
      <c r="AA26" s="74"/>
      <c r="AB26" s="74"/>
      <c r="AC26" s="74"/>
    </row>
  </sheetData>
  <mergeCells count="17">
    <mergeCell ref="U1:U2"/>
    <mergeCell ref="A15:AC15"/>
    <mergeCell ref="A2:M2"/>
    <mergeCell ref="Q1:Q2"/>
    <mergeCell ref="R1:R2"/>
    <mergeCell ref="S1:S2"/>
    <mergeCell ref="T1:T2"/>
    <mergeCell ref="A1:C1"/>
    <mergeCell ref="D1:J1"/>
    <mergeCell ref="K1:M1"/>
    <mergeCell ref="N1:N2"/>
    <mergeCell ref="O1:O2"/>
    <mergeCell ref="P1:P2"/>
    <mergeCell ref="Y1:Y2"/>
    <mergeCell ref="V1:V2"/>
    <mergeCell ref="W1:W2"/>
    <mergeCell ref="X1:X2"/>
  </mergeCells>
  <conditionalFormatting sqref="S4:Y8">
    <cfRule type="cellIs" dxfId="158" priority="4" stopIfTrue="1" operator="greaterThan">
      <formula>0</formula>
    </cfRule>
    <cfRule type="cellIs" dxfId="157" priority="5" stopIfTrue="1" operator="greaterThan">
      <formula>0</formula>
    </cfRule>
    <cfRule type="cellIs" dxfId="156" priority="6" stopIfTrue="1" operator="greaterThan">
      <formula>0</formula>
    </cfRule>
  </conditionalFormatting>
  <conditionalFormatting sqref="N4:R8">
    <cfRule type="cellIs" dxfId="155" priority="1" stopIfTrue="1" operator="greaterThan">
      <formula>0</formula>
    </cfRule>
    <cfRule type="cellIs" dxfId="154" priority="2" stopIfTrue="1" operator="greaterThan">
      <formula>0</formula>
    </cfRule>
    <cfRule type="cellIs" dxfId="15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M3" sqref="M3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30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30" customHeight="1" x14ac:dyDescent="0.25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67">
        <v>3097.35</v>
      </c>
      <c r="K4" s="68">
        <v>50</v>
      </c>
      <c r="L4" s="43">
        <f t="shared" ref="L4:L8" si="0">K4-(SUM(N4:Y4))</f>
        <v>50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69">
        <v>4455.22</v>
      </c>
      <c r="K5" s="68">
        <v>50</v>
      </c>
      <c r="L5" s="43">
        <f t="shared" si="0"/>
        <v>50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67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60</v>
      </c>
      <c r="L7" s="43">
        <f t="shared" si="0"/>
        <v>60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2">
        <v>5111.76</v>
      </c>
      <c r="K8" s="68">
        <v>23</v>
      </c>
      <c r="L8" s="43">
        <f t="shared" si="0"/>
        <v>23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X1:X2"/>
    <mergeCell ref="A15:AC15"/>
    <mergeCell ref="Y1:Y2"/>
    <mergeCell ref="A2:M2"/>
    <mergeCell ref="Q1:Q2"/>
    <mergeCell ref="R1:R2"/>
    <mergeCell ref="S1:S2"/>
    <mergeCell ref="T1:T2"/>
    <mergeCell ref="V1:V2"/>
    <mergeCell ref="A1:C1"/>
    <mergeCell ref="D1:J1"/>
    <mergeCell ref="K1:M1"/>
    <mergeCell ref="N1:N2"/>
    <mergeCell ref="O1:O2"/>
    <mergeCell ref="P1:P2"/>
    <mergeCell ref="U1:U2"/>
    <mergeCell ref="W1:W2"/>
  </mergeCells>
  <conditionalFormatting sqref="S4:Y8">
    <cfRule type="cellIs" dxfId="152" priority="4" stopIfTrue="1" operator="greaterThan">
      <formula>0</formula>
    </cfRule>
    <cfRule type="cellIs" dxfId="151" priority="5" stopIfTrue="1" operator="greaterThan">
      <formula>0</formula>
    </cfRule>
    <cfRule type="cellIs" dxfId="150" priority="6" stopIfTrue="1" operator="greaterThan">
      <formula>0</formula>
    </cfRule>
  </conditionalFormatting>
  <conditionalFormatting sqref="N4:R8">
    <cfRule type="cellIs" dxfId="149" priority="1" stopIfTrue="1" operator="greaterThan">
      <formula>0</formula>
    </cfRule>
    <cfRule type="cellIs" dxfId="148" priority="2" stopIfTrue="1" operator="greaterThan">
      <formula>0</formula>
    </cfRule>
    <cfRule type="cellIs" dxfId="14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T5" sqref="T5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2" style="4" customWidth="1"/>
    <col min="15" max="15" width="11.42578125" style="1" customWidth="1"/>
    <col min="16" max="16" width="11.28515625" style="1" customWidth="1"/>
    <col min="17" max="17" width="12" style="5" customWidth="1"/>
    <col min="18" max="18" width="11.7109375" style="4" customWidth="1"/>
    <col min="19" max="19" width="12.85546875" style="1" customWidth="1"/>
    <col min="20" max="20" width="13.28515625" style="1" customWidth="1"/>
    <col min="21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29.2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95</v>
      </c>
      <c r="O1" s="106" t="s">
        <v>96</v>
      </c>
      <c r="P1" s="106" t="s">
        <v>97</v>
      </c>
      <c r="Q1" s="106" t="s">
        <v>135</v>
      </c>
      <c r="R1" s="106" t="s">
        <v>136</v>
      </c>
      <c r="S1" s="106" t="s">
        <v>137</v>
      </c>
      <c r="T1" s="106" t="s">
        <v>138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29.25" customHeight="1" x14ac:dyDescent="0.25">
      <c r="A2" s="107" t="s">
        <v>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50">
        <v>42565</v>
      </c>
      <c r="O3" s="50">
        <v>42682</v>
      </c>
      <c r="P3" s="50">
        <v>42683</v>
      </c>
      <c r="Q3" s="50">
        <v>42823</v>
      </c>
      <c r="R3" s="50">
        <v>42828</v>
      </c>
      <c r="S3" s="50">
        <v>42843</v>
      </c>
      <c r="T3" s="50">
        <v>42884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50</v>
      </c>
      <c r="L4" s="43">
        <f>K4-(SUM(N4:Y4))</f>
        <v>37</v>
      </c>
      <c r="M4" s="44" t="str">
        <f>IF(L4&lt;0,"ATENÇÃO","OK")</f>
        <v>OK</v>
      </c>
      <c r="N4" s="23">
        <v>0</v>
      </c>
      <c r="O4" s="23">
        <v>2</v>
      </c>
      <c r="P4" s="23">
        <v>0</v>
      </c>
      <c r="Q4" s="23">
        <v>0</v>
      </c>
      <c r="R4" s="23">
        <v>0</v>
      </c>
      <c r="S4" s="23">
        <v>0</v>
      </c>
      <c r="T4" s="23">
        <v>11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100</v>
      </c>
      <c r="L5" s="43">
        <f t="shared" ref="L5:L8" si="0">K5-(SUM(N5:Y5))</f>
        <v>96</v>
      </c>
      <c r="M5" s="44" t="str">
        <f t="shared" ref="M5:M8" si="1">IF(L5&lt;0,"ATENÇÃO","OK")</f>
        <v>OK</v>
      </c>
      <c r="N5" s="23">
        <v>0</v>
      </c>
      <c r="O5" s="23">
        <v>3</v>
      </c>
      <c r="P5" s="23">
        <v>1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68</v>
      </c>
      <c r="L8" s="43">
        <f t="shared" si="0"/>
        <v>65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1</v>
      </c>
      <c r="R8" s="23">
        <v>1</v>
      </c>
      <c r="S8" s="23">
        <v>1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9" x14ac:dyDescent="0.25">
      <c r="J9" s="32"/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49"/>
      <c r="P16" s="49"/>
      <c r="Q16" s="49"/>
      <c r="R16" s="49"/>
      <c r="S16" s="49"/>
      <c r="T16" s="4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27"/>
      <c r="P17" s="27"/>
      <c r="Q17" s="27"/>
      <c r="R17" s="27"/>
      <c r="S17" s="27"/>
      <c r="T17" s="27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27"/>
      <c r="P18" s="27"/>
      <c r="Q18" s="27"/>
      <c r="R18" s="27"/>
      <c r="S18" s="27"/>
      <c r="T18" s="27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27"/>
      <c r="P19" s="27"/>
      <c r="Q19" s="27"/>
      <c r="R19" s="27"/>
      <c r="S19" s="95"/>
      <c r="T19" s="27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27"/>
      <c r="P20" s="27"/>
      <c r="Q20" s="27"/>
      <c r="R20" s="27"/>
      <c r="S20" s="27"/>
      <c r="T20" s="27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27"/>
      <c r="P21" s="27"/>
      <c r="Q21" s="27"/>
      <c r="R21" s="27"/>
      <c r="S21" s="27"/>
      <c r="T21" s="27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27"/>
      <c r="P22" s="27"/>
      <c r="Q22" s="27"/>
      <c r="R22" s="27"/>
      <c r="S22" s="27"/>
      <c r="T22" s="27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27"/>
      <c r="P23" s="27"/>
      <c r="Q23" s="27"/>
      <c r="R23" s="27"/>
      <c r="S23" s="27"/>
      <c r="T23" s="27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27"/>
      <c r="P24" s="27"/>
      <c r="Q24" s="27"/>
      <c r="R24" s="27"/>
      <c r="S24" s="27"/>
      <c r="T24" s="27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27"/>
      <c r="P25" s="27"/>
      <c r="Q25" s="27"/>
      <c r="R25" s="27"/>
      <c r="S25" s="27"/>
      <c r="T25" s="27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27"/>
      <c r="P26" s="27"/>
      <c r="Q26" s="27"/>
      <c r="R26" s="27"/>
      <c r="S26" s="27"/>
      <c r="T26" s="27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X1:X2"/>
    <mergeCell ref="A15:AC15"/>
    <mergeCell ref="Y1:Y2"/>
    <mergeCell ref="A2:M2"/>
    <mergeCell ref="Q1:Q2"/>
    <mergeCell ref="R1:R2"/>
    <mergeCell ref="S1:S2"/>
    <mergeCell ref="T1:T2"/>
    <mergeCell ref="V1:V2"/>
    <mergeCell ref="A1:C1"/>
    <mergeCell ref="D1:J1"/>
    <mergeCell ref="K1:M1"/>
    <mergeCell ref="N1:N2"/>
    <mergeCell ref="O1:O2"/>
    <mergeCell ref="P1:P2"/>
    <mergeCell ref="U1:U2"/>
    <mergeCell ref="W1:W2"/>
  </mergeCells>
  <conditionalFormatting sqref="U4:Y8">
    <cfRule type="cellIs" dxfId="146" priority="19" stopIfTrue="1" operator="greaterThan">
      <formula>0</formula>
    </cfRule>
    <cfRule type="cellIs" dxfId="145" priority="20" stopIfTrue="1" operator="greaterThan">
      <formula>0</formula>
    </cfRule>
    <cfRule type="cellIs" dxfId="144" priority="21" stopIfTrue="1" operator="greaterThan">
      <formula>0</formula>
    </cfRule>
  </conditionalFormatting>
  <conditionalFormatting sqref="N4:Q8">
    <cfRule type="cellIs" dxfId="143" priority="1" stopIfTrue="1" operator="greaterThan">
      <formula>0</formula>
    </cfRule>
    <cfRule type="cellIs" dxfId="142" priority="2" stopIfTrue="1" operator="greaterThan">
      <formula>0</formula>
    </cfRule>
    <cfRule type="cellIs" dxfId="141" priority="3" stopIfTrue="1" operator="greaterThan">
      <formula>0</formula>
    </cfRule>
  </conditionalFormatting>
  <conditionalFormatting sqref="R4:T8">
    <cfRule type="cellIs" dxfId="140" priority="4" stopIfTrue="1" operator="greaterThan">
      <formula>0</formula>
    </cfRule>
    <cfRule type="cellIs" dxfId="139" priority="5" stopIfTrue="1" operator="greaterThan">
      <formula>0</formula>
    </cfRule>
    <cfRule type="cellIs" dxfId="138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P6" sqref="P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0" width="11.7109375" style="1" customWidth="1"/>
    <col min="21" max="21" width="11.85546875" style="1" customWidth="1"/>
    <col min="22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27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98</v>
      </c>
      <c r="O1" s="106" t="s">
        <v>99</v>
      </c>
      <c r="P1" s="106" t="s">
        <v>100</v>
      </c>
      <c r="Q1" s="106" t="s">
        <v>101</v>
      </c>
      <c r="R1" s="106" t="s">
        <v>102</v>
      </c>
      <c r="S1" s="106" t="s">
        <v>152</v>
      </c>
      <c r="T1" s="106" t="s">
        <v>121</v>
      </c>
      <c r="U1" s="106" t="s">
        <v>122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27" customHeight="1" x14ac:dyDescent="0.25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94" t="s">
        <v>123</v>
      </c>
      <c r="Q3" s="42" t="s">
        <v>2</v>
      </c>
      <c r="R3" s="42" t="s">
        <v>2</v>
      </c>
      <c r="S3" s="94" t="s">
        <v>124</v>
      </c>
      <c r="T3" s="50">
        <v>42842</v>
      </c>
      <c r="U3" s="50">
        <v>42859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30</v>
      </c>
      <c r="L4" s="43">
        <f>K4-(SUM(N4:Y4))</f>
        <v>25</v>
      </c>
      <c r="M4" s="44" t="str">
        <f>IF(L4&lt;0,"ATENÇÃO","OK")</f>
        <v>OK</v>
      </c>
      <c r="N4" s="23">
        <v>2</v>
      </c>
      <c r="O4" s="23">
        <v>2</v>
      </c>
      <c r="P4" s="23">
        <v>0</v>
      </c>
      <c r="Q4" s="23">
        <v>0</v>
      </c>
      <c r="R4" s="23">
        <v>1</v>
      </c>
      <c r="S4" s="23"/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30</v>
      </c>
      <c r="L5" s="43">
        <f t="shared" ref="L5:L8" si="0">K5-(SUM(N5:Y5))</f>
        <v>25</v>
      </c>
      <c r="M5" s="44" t="str">
        <f t="shared" ref="M5:M8" si="1">IF(L5&lt;0,"ATENÇÃO","OK")</f>
        <v>OK</v>
      </c>
      <c r="N5" s="23"/>
      <c r="O5" s="23">
        <v>3</v>
      </c>
      <c r="P5" s="23">
        <v>0</v>
      </c>
      <c r="Q5" s="23">
        <v>1</v>
      </c>
      <c r="R5" s="23">
        <v>0</v>
      </c>
      <c r="S5" s="23"/>
      <c r="T5" s="23">
        <v>0</v>
      </c>
      <c r="U5" s="23">
        <v>1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32</v>
      </c>
      <c r="L8" s="43">
        <f t="shared" si="0"/>
        <v>27</v>
      </c>
      <c r="M8" s="44" t="str">
        <f t="shared" si="1"/>
        <v>OK</v>
      </c>
      <c r="N8" s="23">
        <v>0</v>
      </c>
      <c r="O8" s="23"/>
      <c r="P8" s="23"/>
      <c r="Q8" s="23">
        <v>0</v>
      </c>
      <c r="R8" s="23">
        <v>0</v>
      </c>
      <c r="S8" s="23">
        <v>0</v>
      </c>
      <c r="T8" s="23">
        <v>5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9" x14ac:dyDescent="0.25">
      <c r="J9" s="32"/>
    </row>
    <row r="10" spans="1:29" ht="15.75" x14ac:dyDescent="0.25">
      <c r="O10" s="91" t="s">
        <v>125</v>
      </c>
      <c r="P10" s="91"/>
      <c r="Q10" s="91"/>
      <c r="R10" s="92"/>
      <c r="S10" s="93"/>
      <c r="T10" s="91"/>
      <c r="U10" s="91"/>
    </row>
    <row r="11" spans="1:29" ht="15.75" x14ac:dyDescent="0.25">
      <c r="D11" s="46" t="s">
        <v>79</v>
      </c>
      <c r="O11" s="91" t="s">
        <v>126</v>
      </c>
      <c r="P11" s="91"/>
      <c r="Q11" s="91"/>
      <c r="R11" s="92"/>
      <c r="S11" s="93"/>
      <c r="T11" s="91"/>
      <c r="U11" s="91"/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49"/>
      <c r="P16" s="49"/>
      <c r="Q16" s="49"/>
      <c r="R16" s="49"/>
      <c r="S16" s="49"/>
      <c r="T16" s="49"/>
      <c r="U16" s="49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27"/>
      <c r="P17" s="27"/>
      <c r="Q17" s="27"/>
      <c r="R17" s="27"/>
      <c r="S17" s="27"/>
      <c r="T17" s="27"/>
      <c r="U17" s="27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27"/>
      <c r="P18" s="27"/>
      <c r="Q18" s="27"/>
      <c r="R18" s="27"/>
      <c r="S18" s="27"/>
      <c r="T18" s="27"/>
      <c r="U18" s="27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27"/>
      <c r="P19" s="27"/>
      <c r="Q19" s="27"/>
      <c r="R19" s="27"/>
      <c r="S19" s="27"/>
      <c r="T19" s="27"/>
      <c r="U19" s="27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27"/>
      <c r="P20" s="27"/>
      <c r="Q20" s="27"/>
      <c r="R20" s="27"/>
      <c r="S20" s="27"/>
      <c r="T20" s="27"/>
      <c r="U20" s="27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27"/>
      <c r="P21" s="27"/>
      <c r="Q21" s="27"/>
      <c r="R21" s="27"/>
      <c r="S21" s="27"/>
      <c r="T21" s="27"/>
      <c r="U21" s="27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27"/>
      <c r="P22" s="27"/>
      <c r="Q22" s="27"/>
      <c r="R22" s="27"/>
      <c r="S22" s="27"/>
      <c r="T22" s="27"/>
      <c r="U22" s="27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27"/>
      <c r="P23" s="27"/>
      <c r="Q23" s="27"/>
      <c r="R23" s="27"/>
      <c r="S23" s="27"/>
      <c r="T23" s="27"/>
      <c r="U23" s="27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27"/>
      <c r="P24" s="27"/>
      <c r="Q24" s="27"/>
      <c r="R24" s="27"/>
      <c r="S24" s="27"/>
      <c r="T24" s="27"/>
      <c r="U24" s="27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27"/>
      <c r="P25" s="27"/>
      <c r="Q25" s="27"/>
      <c r="R25" s="27"/>
      <c r="S25" s="27"/>
      <c r="T25" s="27"/>
      <c r="U25" s="27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27"/>
      <c r="P26" s="27"/>
      <c r="Q26" s="27"/>
      <c r="R26" s="27"/>
      <c r="S26" s="27"/>
      <c r="T26" s="27"/>
      <c r="U26" s="27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P1:P2"/>
    <mergeCell ref="A15:AC15"/>
    <mergeCell ref="W1:W2"/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D1:J1"/>
    <mergeCell ref="K1:M1"/>
    <mergeCell ref="N1:N2"/>
    <mergeCell ref="O1:O2"/>
  </mergeCells>
  <conditionalFormatting sqref="V4:Y8">
    <cfRule type="cellIs" dxfId="137" priority="22" stopIfTrue="1" operator="greaterThan">
      <formula>0</formula>
    </cfRule>
    <cfRule type="cellIs" dxfId="136" priority="23" stopIfTrue="1" operator="greaterThan">
      <formula>0</formula>
    </cfRule>
    <cfRule type="cellIs" dxfId="135" priority="24" stopIfTrue="1" operator="greaterThan">
      <formula>0</formula>
    </cfRule>
  </conditionalFormatting>
  <conditionalFormatting sqref="S4:U8">
    <cfRule type="cellIs" dxfId="134" priority="4" stopIfTrue="1" operator="greaterThan">
      <formula>0</formula>
    </cfRule>
    <cfRule type="cellIs" dxfId="133" priority="5" stopIfTrue="1" operator="greaterThan">
      <formula>0</formula>
    </cfRule>
    <cfRule type="cellIs" dxfId="132" priority="6" stopIfTrue="1" operator="greaterThan">
      <formula>0</formula>
    </cfRule>
  </conditionalFormatting>
  <conditionalFormatting sqref="N4:R8">
    <cfRule type="cellIs" dxfId="131" priority="1" stopIfTrue="1" operator="greaterThan">
      <formula>0</formula>
    </cfRule>
    <cfRule type="cellIs" dxfId="130" priority="2" stopIfTrue="1" operator="greaterThan">
      <formula>0</formula>
    </cfRule>
    <cfRule type="cellIs" dxfId="12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0" zoomScaleNormal="80" workbookViewId="0">
      <selection activeCell="J6" sqref="J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0.5703125" style="4" bestFit="1" customWidth="1"/>
    <col min="15" max="17" width="10.5703125" style="1" bestFit="1" customWidth="1"/>
    <col min="18" max="18" width="10.5703125" style="5" bestFit="1" customWidth="1"/>
    <col min="19" max="19" width="10.5703125" style="4" bestFit="1" customWidth="1"/>
    <col min="20" max="22" width="10.5703125" style="1" bestFit="1" customWidth="1"/>
    <col min="23" max="23" width="10.5703125" style="5" bestFit="1" customWidth="1"/>
    <col min="24" max="25" width="10.5703125" style="1" bestFit="1" customWidth="1"/>
    <col min="26" max="16384" width="9.7109375" style="1"/>
  </cols>
  <sheetData>
    <row r="1" spans="1:29" ht="35.2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103</v>
      </c>
      <c r="O1" s="106" t="s">
        <v>104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</row>
    <row r="2" spans="1:29" ht="35.25" customHeight="1" x14ac:dyDescent="0.2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9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2</v>
      </c>
    </row>
    <row r="4" spans="1:29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25</v>
      </c>
      <c r="L4" s="43">
        <f t="shared" ref="L4:L8" si="0">K4-(SUM(N4:Y4))</f>
        <v>23</v>
      </c>
      <c r="M4" s="44" t="str">
        <f>IF(L4&lt;0,"ATENÇÃO","OK")</f>
        <v>OK</v>
      </c>
      <c r="N4" s="23">
        <v>2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9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53</v>
      </c>
      <c r="L5" s="43">
        <f t="shared" si="0"/>
        <v>53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9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0</v>
      </c>
      <c r="L6" s="43">
        <f t="shared" si="0"/>
        <v>0</v>
      </c>
      <c r="M6" s="44" t="str">
        <f t="shared" si="1"/>
        <v>OK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9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0</v>
      </c>
      <c r="L7" s="43">
        <f t="shared" si="0"/>
        <v>0</v>
      </c>
      <c r="M7" s="44" t="str">
        <f t="shared" si="1"/>
        <v>OK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9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36</v>
      </c>
      <c r="L8" s="43">
        <f t="shared" si="0"/>
        <v>35</v>
      </c>
      <c r="M8" s="44" t="str">
        <f t="shared" si="1"/>
        <v>OK</v>
      </c>
      <c r="N8" s="23">
        <v>0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</row>
    <row r="9" spans="1:29" x14ac:dyDescent="0.25">
      <c r="J9" s="32"/>
    </row>
    <row r="11" spans="1:29" x14ac:dyDescent="0.25">
      <c r="D11" s="46" t="s">
        <v>79</v>
      </c>
    </row>
    <row r="13" spans="1:29" x14ac:dyDescent="0.25">
      <c r="D13" s="48" t="s">
        <v>51</v>
      </c>
    </row>
    <row r="15" spans="1:29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</sheetData>
  <mergeCells count="17">
    <mergeCell ref="P1:P2"/>
    <mergeCell ref="A15:AC15"/>
    <mergeCell ref="W1:W2"/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D1:J1"/>
    <mergeCell ref="K1:M1"/>
    <mergeCell ref="N1:N2"/>
    <mergeCell ref="O1:O2"/>
  </mergeCells>
  <conditionalFormatting sqref="S4:Y8">
    <cfRule type="cellIs" dxfId="128" priority="10" stopIfTrue="1" operator="greaterThan">
      <formula>0</formula>
    </cfRule>
    <cfRule type="cellIs" dxfId="127" priority="11" stopIfTrue="1" operator="greaterThan">
      <formula>0</formula>
    </cfRule>
    <cfRule type="cellIs" dxfId="126" priority="12" stopIfTrue="1" operator="greaterThan">
      <formula>0</formula>
    </cfRule>
  </conditionalFormatting>
  <conditionalFormatting sqref="P4:R8">
    <cfRule type="cellIs" dxfId="125" priority="7" stopIfTrue="1" operator="greaterThan">
      <formula>0</formula>
    </cfRule>
    <cfRule type="cellIs" dxfId="124" priority="8" stopIfTrue="1" operator="greaterThan">
      <formula>0</formula>
    </cfRule>
    <cfRule type="cellIs" dxfId="123" priority="9" stopIfTrue="1" operator="greaterThan">
      <formula>0</formula>
    </cfRule>
  </conditionalFormatting>
  <conditionalFormatting sqref="N4:O8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="80" zoomScaleNormal="80" workbookViewId="0">
      <selection activeCell="G5" sqref="G5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5" bestFit="1" customWidth="1"/>
    <col min="4" max="4" width="38.28515625" style="48" customWidth="1"/>
    <col min="5" max="5" width="11.28515625" style="21" customWidth="1"/>
    <col min="6" max="6" width="28" style="21" customWidth="1"/>
    <col min="7" max="7" width="12.28515625" style="45" customWidth="1"/>
    <col min="8" max="8" width="7.7109375" style="21" bestFit="1" customWidth="1"/>
    <col min="9" max="9" width="7.85546875" style="21" customWidth="1"/>
    <col min="10" max="10" width="13.5703125" style="2" bestFit="1" customWidth="1"/>
    <col min="11" max="11" width="12.42578125" style="6" customWidth="1"/>
    <col min="12" max="12" width="13.28515625" style="47" customWidth="1"/>
    <col min="13" max="13" width="12.5703125" style="7" customWidth="1"/>
    <col min="14" max="14" width="13.140625" style="4" customWidth="1"/>
    <col min="15" max="16" width="11.85546875" style="1" bestFit="1" customWidth="1"/>
    <col min="17" max="17" width="11.5703125" style="1" customWidth="1"/>
    <col min="18" max="18" width="11.85546875" style="5" customWidth="1"/>
    <col min="19" max="19" width="12.140625" style="4" customWidth="1"/>
    <col min="20" max="20" width="11.85546875" style="1" customWidth="1"/>
    <col min="21" max="21" width="12.42578125" style="1" customWidth="1"/>
    <col min="22" max="22" width="11.7109375" style="1" customWidth="1"/>
    <col min="23" max="23" width="11.7109375" style="5" customWidth="1"/>
    <col min="24" max="24" width="11.5703125" style="1" customWidth="1"/>
    <col min="25" max="28" width="13.140625" style="1" customWidth="1"/>
    <col min="29" max="29" width="12" style="1" customWidth="1"/>
    <col min="30" max="30" width="12.140625" style="1" customWidth="1"/>
    <col min="31" max="31" width="11.5703125" style="1" customWidth="1"/>
    <col min="32" max="16384" width="9.7109375" style="1"/>
  </cols>
  <sheetData>
    <row r="1" spans="1:31" ht="27.75" customHeight="1" x14ac:dyDescent="0.25">
      <c r="A1" s="101" t="s">
        <v>89</v>
      </c>
      <c r="B1" s="102"/>
      <c r="C1" s="103"/>
      <c r="D1" s="101" t="s">
        <v>91</v>
      </c>
      <c r="E1" s="102"/>
      <c r="F1" s="102"/>
      <c r="G1" s="102"/>
      <c r="H1" s="102"/>
      <c r="I1" s="102"/>
      <c r="J1" s="103"/>
      <c r="K1" s="101" t="s">
        <v>90</v>
      </c>
      <c r="L1" s="102"/>
      <c r="M1" s="103"/>
      <c r="N1" s="106" t="s">
        <v>105</v>
      </c>
      <c r="O1" s="106" t="s">
        <v>106</v>
      </c>
      <c r="P1" s="106" t="s">
        <v>107</v>
      </c>
      <c r="Q1" s="106" t="s">
        <v>108</v>
      </c>
      <c r="R1" s="106" t="s">
        <v>109</v>
      </c>
      <c r="S1" s="106" t="s">
        <v>110</v>
      </c>
      <c r="T1" s="106" t="s">
        <v>111</v>
      </c>
      <c r="U1" s="106" t="s">
        <v>112</v>
      </c>
      <c r="V1" s="104" t="s">
        <v>113</v>
      </c>
      <c r="W1" s="106" t="s">
        <v>114</v>
      </c>
      <c r="X1" s="106" t="s">
        <v>115</v>
      </c>
      <c r="Y1" s="106" t="s">
        <v>116</v>
      </c>
      <c r="Z1" s="106" t="s">
        <v>142</v>
      </c>
      <c r="AA1" s="106" t="s">
        <v>143</v>
      </c>
      <c r="AB1" s="106" t="s">
        <v>144</v>
      </c>
      <c r="AC1" s="106" t="s">
        <v>145</v>
      </c>
      <c r="AD1" s="106" t="s">
        <v>146</v>
      </c>
      <c r="AE1" s="106" t="s">
        <v>147</v>
      </c>
    </row>
    <row r="2" spans="1:31" ht="27.75" customHeight="1" x14ac:dyDescent="0.25">
      <c r="A2" s="107" t="s">
        <v>53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5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s="2" customFormat="1" ht="45" x14ac:dyDescent="0.2">
      <c r="A3" s="35" t="s">
        <v>3</v>
      </c>
      <c r="B3" s="35" t="s">
        <v>1</v>
      </c>
      <c r="C3" s="36" t="s">
        <v>5</v>
      </c>
      <c r="D3" s="36" t="s">
        <v>48</v>
      </c>
      <c r="E3" s="36" t="s">
        <v>31</v>
      </c>
      <c r="F3" s="36" t="s">
        <v>61</v>
      </c>
      <c r="G3" s="36" t="s">
        <v>7</v>
      </c>
      <c r="H3" s="37" t="s">
        <v>4</v>
      </c>
      <c r="I3" s="38" t="s">
        <v>12</v>
      </c>
      <c r="J3" s="39" t="s">
        <v>6</v>
      </c>
      <c r="K3" s="40" t="s">
        <v>47</v>
      </c>
      <c r="L3" s="41" t="s">
        <v>0</v>
      </c>
      <c r="M3" s="37" t="s">
        <v>8</v>
      </c>
      <c r="N3" s="50">
        <v>42542</v>
      </c>
      <c r="O3" s="50">
        <v>42542</v>
      </c>
      <c r="P3" s="50">
        <v>42543</v>
      </c>
      <c r="Q3" s="50">
        <v>42632</v>
      </c>
      <c r="R3" s="50">
        <v>42636</v>
      </c>
      <c r="S3" s="50">
        <v>42636</v>
      </c>
      <c r="T3" s="50">
        <v>42677</v>
      </c>
      <c r="U3" s="50">
        <v>42682</v>
      </c>
      <c r="V3" s="50">
        <v>42682</v>
      </c>
      <c r="W3" s="50">
        <v>42682</v>
      </c>
      <c r="X3" s="50">
        <v>42682</v>
      </c>
      <c r="Y3" s="50">
        <v>42684</v>
      </c>
      <c r="Z3" s="50">
        <v>42835</v>
      </c>
      <c r="AA3" s="50">
        <v>42835</v>
      </c>
      <c r="AB3" s="50">
        <v>42836</v>
      </c>
      <c r="AC3" s="50">
        <v>42877</v>
      </c>
      <c r="AD3" s="50">
        <v>42877</v>
      </c>
      <c r="AE3" s="50">
        <v>42888</v>
      </c>
    </row>
    <row r="4" spans="1:31" ht="60" x14ac:dyDescent="0.25">
      <c r="A4" s="63" t="s">
        <v>83</v>
      </c>
      <c r="B4" s="64">
        <v>1</v>
      </c>
      <c r="C4" s="64">
        <v>1</v>
      </c>
      <c r="D4" s="65" t="s">
        <v>58</v>
      </c>
      <c r="E4" s="66" t="s">
        <v>49</v>
      </c>
      <c r="F4" s="22" t="s">
        <v>86</v>
      </c>
      <c r="G4" s="66" t="s">
        <v>50</v>
      </c>
      <c r="H4" s="22"/>
      <c r="I4" s="22"/>
      <c r="J4" s="71">
        <v>3097.35</v>
      </c>
      <c r="K4" s="68">
        <v>0</v>
      </c>
      <c r="L4" s="43">
        <f>K4-(SUM(N4:AE4))</f>
        <v>0</v>
      </c>
      <c r="M4" s="44" t="str">
        <f>IF(L4&lt;0,"ATENÇÃO","OK")</f>
        <v>OK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</row>
    <row r="5" spans="1:31" ht="60" x14ac:dyDescent="0.25">
      <c r="A5" s="63" t="s">
        <v>83</v>
      </c>
      <c r="B5" s="64">
        <v>2</v>
      </c>
      <c r="C5" s="64">
        <v>2</v>
      </c>
      <c r="D5" s="65" t="s">
        <v>59</v>
      </c>
      <c r="E5" s="66" t="s">
        <v>49</v>
      </c>
      <c r="F5" s="22" t="s">
        <v>87</v>
      </c>
      <c r="G5" s="66" t="s">
        <v>50</v>
      </c>
      <c r="H5" s="22"/>
      <c r="I5" s="22"/>
      <c r="J5" s="71">
        <v>4455.22</v>
      </c>
      <c r="K5" s="68">
        <v>0</v>
      </c>
      <c r="L5" s="43">
        <f t="shared" ref="L5:L8" si="0">K5-(SUM(N5:AE5))</f>
        <v>0</v>
      </c>
      <c r="M5" s="44" t="str">
        <f t="shared" ref="M5:M8" si="1">IF(L5&lt;0,"ATENÇÃO","OK")</f>
        <v>OK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</row>
    <row r="6" spans="1:31" ht="60" x14ac:dyDescent="0.25">
      <c r="A6" s="63" t="s">
        <v>83</v>
      </c>
      <c r="B6" s="64">
        <v>4</v>
      </c>
      <c r="C6" s="64">
        <v>4</v>
      </c>
      <c r="D6" s="65" t="s">
        <v>80</v>
      </c>
      <c r="E6" s="66" t="s">
        <v>49</v>
      </c>
      <c r="F6" s="22" t="s">
        <v>88</v>
      </c>
      <c r="G6" s="66" t="s">
        <v>50</v>
      </c>
      <c r="H6" s="22"/>
      <c r="I6" s="22"/>
      <c r="J6" s="71">
        <v>2850</v>
      </c>
      <c r="K6" s="68">
        <v>50</v>
      </c>
      <c r="L6" s="43">
        <f t="shared" si="0"/>
        <v>42</v>
      </c>
      <c r="M6" s="44" t="str">
        <f t="shared" si="1"/>
        <v>OK</v>
      </c>
      <c r="N6" s="23">
        <v>0</v>
      </c>
      <c r="O6" s="23">
        <v>0</v>
      </c>
      <c r="P6" s="23">
        <v>1</v>
      </c>
      <c r="Q6" s="23">
        <v>0</v>
      </c>
      <c r="R6" s="23">
        <v>1</v>
      </c>
      <c r="S6" s="23">
        <v>0</v>
      </c>
      <c r="T6" s="96" t="s">
        <v>148</v>
      </c>
      <c r="U6" s="23">
        <v>0</v>
      </c>
      <c r="V6" s="23">
        <v>0</v>
      </c>
      <c r="W6" s="23">
        <v>0</v>
      </c>
      <c r="X6" s="23">
        <v>0</v>
      </c>
      <c r="Y6" s="97" t="s">
        <v>148</v>
      </c>
      <c r="Z6" s="97">
        <v>4</v>
      </c>
      <c r="AA6" s="97">
        <v>0</v>
      </c>
      <c r="AB6" s="97">
        <v>0</v>
      </c>
      <c r="AC6" s="97">
        <v>0</v>
      </c>
      <c r="AD6" s="97">
        <v>1</v>
      </c>
      <c r="AE6" s="97">
        <v>1</v>
      </c>
    </row>
    <row r="7" spans="1:31" ht="60" x14ac:dyDescent="0.25">
      <c r="A7" s="63" t="s">
        <v>83</v>
      </c>
      <c r="B7" s="64">
        <v>5</v>
      </c>
      <c r="C7" s="64">
        <v>5</v>
      </c>
      <c r="D7" s="65" t="s">
        <v>81</v>
      </c>
      <c r="E7" s="70" t="s">
        <v>49</v>
      </c>
      <c r="F7" s="31" t="s">
        <v>88</v>
      </c>
      <c r="G7" s="70" t="s">
        <v>50</v>
      </c>
      <c r="H7" s="31"/>
      <c r="I7" s="31"/>
      <c r="J7" s="71">
        <v>3950.21</v>
      </c>
      <c r="K7" s="68">
        <v>150</v>
      </c>
      <c r="L7" s="43">
        <f t="shared" si="0"/>
        <v>121</v>
      </c>
      <c r="M7" s="44" t="str">
        <f t="shared" si="1"/>
        <v>OK</v>
      </c>
      <c r="N7" s="23">
        <v>1</v>
      </c>
      <c r="O7" s="23">
        <v>2</v>
      </c>
      <c r="P7" s="23">
        <v>0</v>
      </c>
      <c r="Q7" s="23">
        <v>0</v>
      </c>
      <c r="R7" s="23">
        <v>0</v>
      </c>
      <c r="S7" s="23">
        <v>1</v>
      </c>
      <c r="T7" s="23">
        <v>0</v>
      </c>
      <c r="U7" s="23">
        <v>0</v>
      </c>
      <c r="V7" s="96" t="s">
        <v>148</v>
      </c>
      <c r="W7" s="23">
        <v>0</v>
      </c>
      <c r="X7" s="23">
        <v>9</v>
      </c>
      <c r="Y7" s="23">
        <v>12</v>
      </c>
      <c r="Z7" s="23">
        <v>2</v>
      </c>
      <c r="AA7" s="23">
        <v>0</v>
      </c>
      <c r="AB7" s="23">
        <v>0</v>
      </c>
      <c r="AC7" s="23">
        <v>0</v>
      </c>
      <c r="AD7" s="23">
        <v>2</v>
      </c>
      <c r="AE7" s="23">
        <v>0</v>
      </c>
    </row>
    <row r="8" spans="1:31" ht="120" x14ac:dyDescent="0.25">
      <c r="A8" s="63" t="s">
        <v>84</v>
      </c>
      <c r="B8" s="64">
        <v>6</v>
      </c>
      <c r="C8" s="64">
        <v>6</v>
      </c>
      <c r="D8" s="65" t="s">
        <v>82</v>
      </c>
      <c r="E8" s="66" t="s">
        <v>49</v>
      </c>
      <c r="F8" s="22" t="s">
        <v>85</v>
      </c>
      <c r="G8" s="66" t="s">
        <v>50</v>
      </c>
      <c r="H8" s="22"/>
      <c r="I8" s="22"/>
      <c r="J8" s="78">
        <v>5111.76</v>
      </c>
      <c r="K8" s="68">
        <v>183</v>
      </c>
      <c r="L8" s="43">
        <f t="shared" si="0"/>
        <v>168</v>
      </c>
      <c r="M8" s="44" t="str">
        <f t="shared" si="1"/>
        <v>OK</v>
      </c>
      <c r="N8" s="23">
        <v>0</v>
      </c>
      <c r="O8" s="23">
        <v>0</v>
      </c>
      <c r="P8" s="23">
        <v>0</v>
      </c>
      <c r="Q8" s="23">
        <v>5</v>
      </c>
      <c r="R8" s="23">
        <v>0</v>
      </c>
      <c r="S8" s="23">
        <v>0</v>
      </c>
      <c r="T8" s="23">
        <v>0</v>
      </c>
      <c r="U8" s="96" t="s">
        <v>148</v>
      </c>
      <c r="V8" s="23">
        <v>0</v>
      </c>
      <c r="W8" s="96" t="s">
        <v>148</v>
      </c>
      <c r="X8" s="23">
        <v>0</v>
      </c>
      <c r="Y8" s="23">
        <v>0</v>
      </c>
      <c r="Z8" s="23">
        <v>0</v>
      </c>
      <c r="AA8" s="23">
        <v>7</v>
      </c>
      <c r="AB8" s="23">
        <v>2</v>
      </c>
      <c r="AC8" s="23">
        <v>1</v>
      </c>
      <c r="AD8" s="23"/>
      <c r="AE8" s="23"/>
    </row>
    <row r="9" spans="1:31" x14ac:dyDescent="0.25">
      <c r="J9" s="32"/>
    </row>
    <row r="10" spans="1:31" x14ac:dyDescent="0.25">
      <c r="J10" s="32"/>
    </row>
    <row r="11" spans="1:31" x14ac:dyDescent="0.25">
      <c r="D11" s="46" t="s">
        <v>79</v>
      </c>
    </row>
    <row r="13" spans="1:31" x14ac:dyDescent="0.25">
      <c r="D13" s="48" t="s">
        <v>51</v>
      </c>
    </row>
    <row r="15" spans="1:31" x14ac:dyDescent="0.25">
      <c r="A15" s="99" t="s">
        <v>60</v>
      </c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31" x14ac:dyDescent="0.25">
      <c r="A16" s="73" t="s">
        <v>68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x14ac:dyDescent="0.25">
      <c r="A17" s="74" t="s">
        <v>69</v>
      </c>
      <c r="B17" s="74"/>
      <c r="C17" s="75"/>
      <c r="D17" s="74"/>
      <c r="E17" s="76"/>
      <c r="F17" s="74"/>
      <c r="G17" s="74"/>
      <c r="H17" s="74"/>
      <c r="I17" s="74"/>
      <c r="J17" s="74"/>
      <c r="K17" s="74"/>
      <c r="L17" s="74"/>
      <c r="M17" s="7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x14ac:dyDescent="0.25">
      <c r="A18" s="74" t="s">
        <v>70</v>
      </c>
      <c r="B18" s="74"/>
      <c r="C18" s="75"/>
      <c r="D18" s="74"/>
      <c r="E18" s="76"/>
      <c r="F18" s="74"/>
      <c r="G18" s="74"/>
      <c r="H18" s="74"/>
      <c r="I18" s="74"/>
      <c r="J18" s="74"/>
      <c r="K18" s="74"/>
      <c r="L18" s="74"/>
      <c r="M18" s="7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x14ac:dyDescent="0.25">
      <c r="A19" s="77" t="s">
        <v>71</v>
      </c>
      <c r="B19" s="74"/>
      <c r="C19" s="75"/>
      <c r="D19" s="74"/>
      <c r="E19" s="76"/>
      <c r="F19" s="74"/>
      <c r="G19" s="74"/>
      <c r="H19" s="74"/>
      <c r="I19" s="74"/>
      <c r="J19" s="74"/>
      <c r="K19" s="74"/>
      <c r="L19" s="74"/>
      <c r="M19" s="7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x14ac:dyDescent="0.25">
      <c r="A20" s="74" t="s">
        <v>72</v>
      </c>
      <c r="B20" s="74"/>
      <c r="C20" s="75"/>
      <c r="D20" s="74"/>
      <c r="E20" s="76"/>
      <c r="F20" s="76"/>
      <c r="G20" s="74"/>
      <c r="H20" s="74"/>
      <c r="I20" s="74"/>
      <c r="J20" s="74"/>
      <c r="K20" s="74"/>
      <c r="L20" s="74"/>
      <c r="M20" s="7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x14ac:dyDescent="0.25">
      <c r="A21" s="74" t="s">
        <v>73</v>
      </c>
      <c r="B21" s="74"/>
      <c r="C21" s="75"/>
      <c r="D21" s="74"/>
      <c r="E21" s="76"/>
      <c r="F21" s="76"/>
      <c r="G21" s="74"/>
      <c r="H21" s="74"/>
      <c r="I21" s="74"/>
      <c r="J21" s="74"/>
      <c r="K21" s="74"/>
      <c r="L21" s="74"/>
      <c r="M21" s="74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x14ac:dyDescent="0.25">
      <c r="A22" s="74" t="s">
        <v>74</v>
      </c>
      <c r="B22" s="74"/>
      <c r="C22" s="75"/>
      <c r="D22" s="74"/>
      <c r="E22" s="76"/>
      <c r="F22" s="76"/>
      <c r="G22" s="74"/>
      <c r="H22" s="74"/>
      <c r="I22" s="74"/>
      <c r="J22" s="74"/>
      <c r="K22" s="74"/>
      <c r="L22" s="74"/>
      <c r="M22" s="74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x14ac:dyDescent="0.25">
      <c r="A23" s="74" t="s">
        <v>75</v>
      </c>
      <c r="B23" s="74"/>
      <c r="C23" s="75"/>
      <c r="D23" s="74"/>
      <c r="E23" s="76"/>
      <c r="F23" s="76"/>
      <c r="G23" s="74"/>
      <c r="H23" s="74"/>
      <c r="I23" s="74"/>
      <c r="J23" s="74"/>
      <c r="K23" s="74"/>
      <c r="L23" s="74"/>
      <c r="M23" s="74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x14ac:dyDescent="0.25">
      <c r="A24" s="74" t="s">
        <v>76</v>
      </c>
      <c r="B24" s="74"/>
      <c r="C24" s="75"/>
      <c r="D24" s="74"/>
      <c r="E24" s="76"/>
      <c r="F24" s="76"/>
      <c r="G24" s="74"/>
      <c r="H24" s="74"/>
      <c r="I24" s="74"/>
      <c r="J24" s="74"/>
      <c r="K24" s="74"/>
      <c r="L24" s="74"/>
      <c r="M24" s="7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x14ac:dyDescent="0.25">
      <c r="A25" s="74" t="s">
        <v>77</v>
      </c>
      <c r="B25" s="74"/>
      <c r="C25" s="75"/>
      <c r="D25" s="74"/>
      <c r="E25" s="76"/>
      <c r="F25" s="76"/>
      <c r="G25" s="74"/>
      <c r="H25" s="74"/>
      <c r="I25" s="74"/>
      <c r="J25" s="74"/>
      <c r="K25" s="74"/>
      <c r="L25" s="74"/>
      <c r="M25" s="74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x14ac:dyDescent="0.25">
      <c r="A26" s="74" t="s">
        <v>78</v>
      </c>
      <c r="B26" s="74"/>
      <c r="C26" s="75"/>
      <c r="D26" s="74"/>
      <c r="E26" s="76"/>
      <c r="F26" s="76"/>
      <c r="G26" s="74"/>
      <c r="H26" s="74"/>
      <c r="I26" s="74"/>
      <c r="J26" s="74"/>
      <c r="K26" s="74"/>
      <c r="L26" s="74"/>
      <c r="M26" s="74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</sheetData>
  <mergeCells count="23">
    <mergeCell ref="A15:AB15"/>
    <mergeCell ref="V1:V2"/>
    <mergeCell ref="A2:M2"/>
    <mergeCell ref="Q1:Q2"/>
    <mergeCell ref="R1:R2"/>
    <mergeCell ref="A1:C1"/>
    <mergeCell ref="D1:J1"/>
    <mergeCell ref="K1:M1"/>
    <mergeCell ref="N1:N2"/>
    <mergeCell ref="O1:O2"/>
    <mergeCell ref="P1:P2"/>
    <mergeCell ref="W1:W2"/>
    <mergeCell ref="X1:X2"/>
    <mergeCell ref="Y1:Y2"/>
    <mergeCell ref="S1:S2"/>
    <mergeCell ref="T1:T2"/>
    <mergeCell ref="AD1:AD2"/>
    <mergeCell ref="AE1:AE2"/>
    <mergeCell ref="U1:U2"/>
    <mergeCell ref="Z1:Z2"/>
    <mergeCell ref="AA1:AA2"/>
    <mergeCell ref="AB1:AB2"/>
    <mergeCell ref="AC1:AC2"/>
  </mergeCells>
  <conditionalFormatting sqref="S4:Y8">
    <cfRule type="cellIs" dxfId="47" priority="22" stopIfTrue="1" operator="greaterThan">
      <formula>0</formula>
    </cfRule>
    <cfRule type="cellIs" dxfId="46" priority="23" stopIfTrue="1" operator="greaterThan">
      <formula>0</formula>
    </cfRule>
    <cfRule type="cellIs" dxfId="45" priority="24" stopIfTrue="1" operator="greaterThan">
      <formula>0</formula>
    </cfRule>
  </conditionalFormatting>
  <conditionalFormatting sqref="N4:R8">
    <cfRule type="cellIs" dxfId="41" priority="19" stopIfTrue="1" operator="greaterThan">
      <formula>0</formula>
    </cfRule>
    <cfRule type="cellIs" dxfId="40" priority="20" stopIfTrue="1" operator="greaterThan">
      <formula>0</formula>
    </cfRule>
    <cfRule type="cellIs" dxfId="39" priority="21" stopIfTrue="1" operator="greaterThan">
      <formula>0</formula>
    </cfRule>
  </conditionalFormatting>
  <conditionalFormatting sqref="Z4:Z8">
    <cfRule type="cellIs" dxfId="35" priority="16" stopIfTrue="1" operator="greaterThan">
      <formula>0</formula>
    </cfRule>
    <cfRule type="cellIs" dxfId="34" priority="17" stopIfTrue="1" operator="greaterThan">
      <formula>0</formula>
    </cfRule>
    <cfRule type="cellIs" dxfId="33" priority="18" stopIfTrue="1" operator="greaterThan">
      <formula>0</formula>
    </cfRule>
  </conditionalFormatting>
  <conditionalFormatting sqref="AA4:AA8">
    <cfRule type="cellIs" dxfId="29" priority="13" stopIfTrue="1" operator="greaterThan">
      <formula>0</formula>
    </cfRule>
    <cfRule type="cellIs" dxfId="28" priority="14" stopIfTrue="1" operator="greaterThan">
      <formula>0</formula>
    </cfRule>
    <cfRule type="cellIs" dxfId="27" priority="15" stopIfTrue="1" operator="greaterThan">
      <formula>0</formula>
    </cfRule>
  </conditionalFormatting>
  <conditionalFormatting sqref="AB4:AB8">
    <cfRule type="cellIs" dxfId="23" priority="10" stopIfTrue="1" operator="greaterThan">
      <formula>0</formula>
    </cfRule>
    <cfRule type="cellIs" dxfId="22" priority="11" stopIfTrue="1" operator="greaterThan">
      <formula>0</formula>
    </cfRule>
    <cfRule type="cellIs" dxfId="21" priority="12" stopIfTrue="1" operator="greaterThan">
      <formula>0</formula>
    </cfRule>
  </conditionalFormatting>
  <conditionalFormatting sqref="AC4:AC8">
    <cfRule type="cellIs" dxfId="17" priority="7" stopIfTrue="1" operator="greaterThan">
      <formula>0</formula>
    </cfRule>
    <cfRule type="cellIs" dxfId="16" priority="8" stopIfTrue="1" operator="greaterThan">
      <formula>0</formula>
    </cfRule>
    <cfRule type="cellIs" dxfId="15" priority="9" stopIfTrue="1" operator="greaterThan">
      <formula>0</formula>
    </cfRule>
  </conditionalFormatting>
  <conditionalFormatting sqref="AD4:AD8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AE4:AE8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REIT_SETIC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Projeto 02</vt:lpstr>
      <vt:lpstr>Projeto 03</vt:lpstr>
      <vt:lpstr>Projeto 10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2014-09-03T21:17:59Z</cp:lastPrinted>
  <dcterms:created xsi:type="dcterms:W3CDTF">2010-06-19T20:43:11Z</dcterms:created>
  <dcterms:modified xsi:type="dcterms:W3CDTF">2017-08-16T21:50:04Z</dcterms:modified>
</cp:coreProperties>
</file>