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L:\SEGECON\2. Atas de Registro de Preços\UDESC\PP 0786.2016 - UDESC - Aquisição de Software SGPE 15293.2016 VIG 20.12.17\"/>
    </mc:Choice>
  </mc:AlternateContent>
  <bookViews>
    <workbookView xWindow="0" yWindow="0" windowWidth="20490" windowHeight="7155" tabRatio="857" activeTab="4"/>
  </bookViews>
  <sheets>
    <sheet name="REITORIA" sheetId="163" r:id="rId1"/>
    <sheet name="FAED " sheetId="166" r:id="rId2"/>
    <sheet name="CCT" sheetId="167" r:id="rId3"/>
    <sheet name="CESFI" sheetId="169" r:id="rId4"/>
    <sheet name="GESTOR" sheetId="162" r:id="rId5"/>
    <sheet name="Modelo Anexo II IN 002_2014" sheetId="77" r:id="rId6"/>
  </sheets>
  <definedNames>
    <definedName name="diasuteis" localSheetId="4">#REF!</definedName>
    <definedName name="diasuteis">#REF!</definedName>
    <definedName name="Ferias" localSheetId="4">#REF!</definedName>
    <definedName name="Ferias">#REF!</definedName>
    <definedName name="RD" localSheetId="4">OFFSET(#REF!,(MATCH(SMALL(#REF!,ROW()-10),#REF!,0)-1),0)</definedName>
    <definedName name="RD">OFFSET(#REF!,(MATCH(SMALL(#REF!,ROW()-10),#REF!,0)-1),0)</definedName>
  </definedNames>
  <calcPr calcId="152511"/>
</workbook>
</file>

<file path=xl/calcChain.xml><?xml version="1.0" encoding="utf-8"?>
<calcChain xmlns="http://schemas.openxmlformats.org/spreadsheetml/2006/main">
  <c r="K23" i="162" l="1"/>
  <c r="K29" i="162"/>
  <c r="K31" i="162" s="1"/>
  <c r="K28" i="162"/>
  <c r="J23" i="162" l="1"/>
  <c r="G5" i="162"/>
  <c r="J5" i="162" s="1"/>
  <c r="G6" i="162"/>
  <c r="J6" i="162"/>
  <c r="G7" i="162"/>
  <c r="G8" i="162"/>
  <c r="J8" i="162"/>
  <c r="G9" i="162"/>
  <c r="J9" i="162" s="1"/>
  <c r="G17" i="162"/>
  <c r="G21" i="162"/>
  <c r="J21" i="162" s="1"/>
  <c r="G4" i="162"/>
  <c r="H22" i="169"/>
  <c r="I22" i="169" s="1"/>
  <c r="H21" i="169"/>
  <c r="I21" i="169" s="1"/>
  <c r="H20" i="169"/>
  <c r="I20" i="169" s="1"/>
  <c r="I19" i="169"/>
  <c r="H19" i="169"/>
  <c r="H18" i="169"/>
  <c r="I18" i="169" s="1"/>
  <c r="I17" i="169"/>
  <c r="H17" i="169"/>
  <c r="H16" i="169"/>
  <c r="I16" i="169" s="1"/>
  <c r="H15" i="169"/>
  <c r="I15" i="169" s="1"/>
  <c r="H14" i="169"/>
  <c r="I14" i="169" s="1"/>
  <c r="H13" i="169"/>
  <c r="I13" i="169" s="1"/>
  <c r="H12" i="169"/>
  <c r="I12" i="169" s="1"/>
  <c r="H11" i="169"/>
  <c r="I11" i="169" s="1"/>
  <c r="H10" i="169"/>
  <c r="I10" i="169" s="1"/>
  <c r="I9" i="169"/>
  <c r="H9" i="169"/>
  <c r="H8" i="169"/>
  <c r="I8" i="169" s="1"/>
  <c r="H7" i="169"/>
  <c r="I7" i="169" s="1"/>
  <c r="H6" i="169"/>
  <c r="I6" i="169" s="1"/>
  <c r="H5" i="169"/>
  <c r="I5" i="169" s="1"/>
  <c r="H4" i="169"/>
  <c r="I4" i="169" s="1"/>
  <c r="H22" i="167"/>
  <c r="G22" i="162" s="1"/>
  <c r="H21" i="167"/>
  <c r="I21" i="167" s="1"/>
  <c r="H20" i="167"/>
  <c r="G20" i="162" s="1"/>
  <c r="H19" i="167"/>
  <c r="I19" i="167" s="1"/>
  <c r="H18" i="167"/>
  <c r="I18" i="167" s="1"/>
  <c r="H17" i="167"/>
  <c r="I17" i="167" s="1"/>
  <c r="I16" i="167"/>
  <c r="H16" i="167"/>
  <c r="G16" i="162" s="1"/>
  <c r="H15" i="167"/>
  <c r="I15" i="167" s="1"/>
  <c r="H14" i="167"/>
  <c r="I14" i="167" s="1"/>
  <c r="H13" i="167"/>
  <c r="I13" i="167" s="1"/>
  <c r="H12" i="167"/>
  <c r="G12" i="162" s="1"/>
  <c r="H11" i="167"/>
  <c r="I11" i="167" s="1"/>
  <c r="H10" i="167"/>
  <c r="I10" i="167" s="1"/>
  <c r="H9" i="167"/>
  <c r="I9" i="167" s="1"/>
  <c r="I8" i="167"/>
  <c r="H8" i="167"/>
  <c r="H7" i="167"/>
  <c r="I7" i="167" s="1"/>
  <c r="H6" i="167"/>
  <c r="I6" i="167" s="1"/>
  <c r="H5" i="167"/>
  <c r="I5" i="167" s="1"/>
  <c r="I4" i="167"/>
  <c r="H4" i="167"/>
  <c r="H22" i="166"/>
  <c r="I22" i="166" s="1"/>
  <c r="H21" i="166"/>
  <c r="H20" i="166"/>
  <c r="I20" i="166" s="1"/>
  <c r="I19" i="166"/>
  <c r="H19" i="166"/>
  <c r="H18" i="166"/>
  <c r="I18" i="166" s="1"/>
  <c r="H17" i="166"/>
  <c r="H16" i="166"/>
  <c r="I16" i="166" s="1"/>
  <c r="I15" i="166"/>
  <c r="H15" i="166"/>
  <c r="H14" i="166"/>
  <c r="I14" i="166" s="1"/>
  <c r="H13" i="166"/>
  <c r="I13" i="166" s="1"/>
  <c r="H12" i="166"/>
  <c r="I12" i="166" s="1"/>
  <c r="I11" i="166"/>
  <c r="H11" i="166"/>
  <c r="H10" i="166"/>
  <c r="I10" i="166" s="1"/>
  <c r="H9" i="166"/>
  <c r="I9" i="166" s="1"/>
  <c r="H8" i="166"/>
  <c r="I8" i="166" s="1"/>
  <c r="I7" i="166"/>
  <c r="H7" i="166"/>
  <c r="H6" i="166"/>
  <c r="I6" i="166" s="1"/>
  <c r="H5" i="166"/>
  <c r="I5" i="166" s="1"/>
  <c r="H4" i="166"/>
  <c r="I4" i="166" s="1"/>
  <c r="H18" i="163"/>
  <c r="H18" i="162" s="1"/>
  <c r="H19" i="163"/>
  <c r="I19" i="163" s="1"/>
  <c r="H20" i="163"/>
  <c r="I20" i="163"/>
  <c r="H21" i="163"/>
  <c r="I21" i="163" s="1"/>
  <c r="H22" i="163"/>
  <c r="I12" i="167" l="1"/>
  <c r="G18" i="162"/>
  <c r="G14" i="162"/>
  <c r="I20" i="167"/>
  <c r="G13" i="162"/>
  <c r="H20" i="162"/>
  <c r="I20" i="162" s="1"/>
  <c r="G19" i="162"/>
  <c r="G15" i="162"/>
  <c r="G11" i="162"/>
  <c r="H22" i="162"/>
  <c r="G10" i="162"/>
  <c r="I22" i="163"/>
  <c r="H21" i="162"/>
  <c r="H19" i="162"/>
  <c r="I22" i="162"/>
  <c r="I18" i="163"/>
  <c r="I18" i="162"/>
  <c r="J7" i="162"/>
  <c r="I22" i="167"/>
  <c r="I17" i="166"/>
  <c r="I21" i="166"/>
  <c r="H4" i="163"/>
  <c r="H11" i="163"/>
  <c r="H12" i="163"/>
  <c r="H13" i="163"/>
  <c r="H14" i="163"/>
  <c r="H15" i="163"/>
  <c r="H16" i="163"/>
  <c r="H17" i="163"/>
  <c r="H17" i="162" s="1"/>
  <c r="I17" i="162" s="1"/>
  <c r="I19" i="162" l="1"/>
  <c r="I16" i="163"/>
  <c r="H16" i="162"/>
  <c r="I16" i="162" s="1"/>
  <c r="I12" i="163"/>
  <c r="H12" i="162"/>
  <c r="I12" i="162" s="1"/>
  <c r="I15" i="163"/>
  <c r="H15" i="162"/>
  <c r="I15" i="162" s="1"/>
  <c r="I11" i="163"/>
  <c r="H11" i="162"/>
  <c r="I11" i="162" s="1"/>
  <c r="I21" i="162"/>
  <c r="K21" i="162"/>
  <c r="I14" i="163"/>
  <c r="H14" i="162"/>
  <c r="I14" i="162" s="1"/>
  <c r="I4" i="163"/>
  <c r="H4" i="162"/>
  <c r="I13" i="163"/>
  <c r="H13" i="162"/>
  <c r="I13" i="162" s="1"/>
  <c r="I17" i="163"/>
  <c r="H10" i="163"/>
  <c r="I10" i="163" l="1"/>
  <c r="H10" i="162"/>
  <c r="I10" i="162" s="1"/>
  <c r="I4" i="162"/>
  <c r="H7" i="163"/>
  <c r="H7" i="162" s="1"/>
  <c r="H8" i="163"/>
  <c r="H8" i="162" s="1"/>
  <c r="H9" i="163"/>
  <c r="H9" i="162" s="1"/>
  <c r="K7" i="162" l="1"/>
  <c r="I7" i="162"/>
  <c r="I9" i="162"/>
  <c r="K9" i="162"/>
  <c r="I8" i="162"/>
  <c r="K8" i="162"/>
  <c r="I9" i="163"/>
  <c r="I8" i="163"/>
  <c r="I7" i="163"/>
  <c r="H6" i="163"/>
  <c r="H6" i="162" s="1"/>
  <c r="H5" i="163"/>
  <c r="H5" i="162" s="1"/>
  <c r="K5" i="162" l="1"/>
  <c r="I5" i="162"/>
  <c r="K6" i="162"/>
  <c r="I6" i="162"/>
  <c r="I5" i="163"/>
  <c r="I6" i="163"/>
</calcChain>
</file>

<file path=xl/sharedStrings.xml><?xml version="1.0" encoding="utf-8"?>
<sst xmlns="http://schemas.openxmlformats.org/spreadsheetml/2006/main" count="509" uniqueCount="77">
  <si>
    <t>Saldo / Automático</t>
  </si>
  <si>
    <t>...../...../......</t>
  </si>
  <si>
    <t>FORNECEDOR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</si>
  <si>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</si>
  <si>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</si>
  <si>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</si>
  <si>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</si>
  <si>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</si>
  <si>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</si>
  <si>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</si>
  <si>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</si>
  <si>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</si>
  <si>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</si>
  <si>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</si>
  <si>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</si>
  <si>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</si>
  <si>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</si>
  <si>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</si>
  <si>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</si>
  <si>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</si>
  <si>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</si>
  <si>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</si>
  <si>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</si>
  <si>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</si>
  <si>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</si>
  <si>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</si>
  <si>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SALDO</t>
  </si>
  <si>
    <t>Valor Total da Ata com Aditivo</t>
  </si>
  <si>
    <t>Valor Utilizado</t>
  </si>
  <si>
    <t>% Aditivos</t>
  </si>
  <si>
    <t>% Utilizado</t>
  </si>
  <si>
    <t>ITEM</t>
  </si>
  <si>
    <t>DESCRIÇÃO</t>
  </si>
  <si>
    <t>Qtde Utilizada</t>
  </si>
  <si>
    <t>OBJETO: AQUISIÇÃO DE SOFTWARES PARA A UDESC</t>
  </si>
  <si>
    <t>LOTE</t>
  </si>
  <si>
    <t>UNIDADE</t>
  </si>
  <si>
    <t>DESERTO</t>
  </si>
  <si>
    <t>Licença</t>
  </si>
  <si>
    <t>CENTRO PARTICIPANTE: REITORIA</t>
  </si>
  <si>
    <t>CENTRO PARTICIPANTE: GESTOR</t>
  </si>
  <si>
    <t>Valor Registrado</t>
  </si>
  <si>
    <t xml:space="preserve"> AQUISIÇÃO DE SOFTWARES PARA A UDESC</t>
  </si>
  <si>
    <t>PROCESSO: 786/2016/UDESC</t>
  </si>
  <si>
    <t>VIGÊNCIA DA ATA: 21/12/2016 até 20/12/2017</t>
  </si>
  <si>
    <t xml:space="preserve"> Contrato nº  xxxx/2017 Qtde. DT</t>
  </si>
  <si>
    <t>AltoQI - AltoQI EBERICK V10 PRO</t>
  </si>
  <si>
    <t>INFRUTIFERO</t>
  </si>
  <si>
    <t xml:space="preserve">DESERTO </t>
  </si>
  <si>
    <t>Virtual Automação Ltda</t>
  </si>
  <si>
    <t>MN Tecnologia Ltda EPP</t>
  </si>
  <si>
    <t>Big Data &amp; Analytics Solutions Soluções Analiticas Ltda EPP</t>
  </si>
  <si>
    <t>Pregão 786/2016/UDESC - SRP</t>
  </si>
  <si>
    <t xml:space="preserve"> Contrato nº  27/2017 Qtde. DT</t>
  </si>
  <si>
    <t xml:space="preserve"> Contrato nº  28/2017 Qtde. DT</t>
  </si>
  <si>
    <t>Sparx Systems - Enterprise Architect Academic - subscrição de 24 meses</t>
  </si>
  <si>
    <t>AUTODESK - Architecture Engineering Construction Collection IC New Single-user 3-YR Subscription with Basic Support SPZD ELD WIN</t>
  </si>
  <si>
    <t>AUTODESK - Architecture Engineering Construction Collection IC New Multi-user 3-YR Subscription with Basic Support SPZD ELD WIN</t>
  </si>
  <si>
    <t>AltoQI - AltoQI QiBuilder PS1 (QIHidrosanitário, QIIncêndio, QIElétrico, QISPDA, QIEditor de Armaduras)</t>
  </si>
  <si>
    <t>AltoQI - AltoQI EBERICK, atualização de versão V7 Gold número de série 147825 para a versão V10 PLENA, licença de servidor, para 20 usuários simultâneos</t>
  </si>
  <si>
    <t>ADOBE - Adobe Creative Cloud - subscrição de 24 meses</t>
  </si>
  <si>
    <t>COMSOL - COMSOL Multiphysics (Licença CKL / subscrição de 24 meses)</t>
  </si>
  <si>
    <t>ALTIUM - ALTIUM Designer Academic - on-demand, complete, versão single site 2016 - 1 licença de servidor, para 20 usuários simultâneos, com direito de uso por 4 anos.</t>
  </si>
  <si>
    <t>Powersim - PSIM  Professional - 1 licença permanente, de servidor, com direito a 10 usuários simultâneos, sistema completo com câmera de aquisição. Atualização do software por no mínimo por 36 meses.</t>
  </si>
  <si>
    <t xml:space="preserve">MATLAB - Matlab -  Contrato de manutenção da licença 622120. Manutenção de 24 meses de um servidor de licença para 63 usuários simultâneos que contempla os itens: Robust Control Toolbox, Optimization Toolbox, SimPowerSystems, Simulink, Signal Processing Toolbox, </t>
  </si>
  <si>
    <t xml:space="preserve">MATLAB - Matlab - Incluir esses itens na licença 622120. DSP SYSTEM, GLOBAL OPTIMIZATION, AEROSPACE, COMPUTER VISION SYSTEM, MODEL PREDICTIVE CONTROL, AEROSPACE BLOCKSET, MATLAB CODER, MATLAB REPORT GENERETOR, MAPPING, STATISTICS AND MACHINE </t>
  </si>
  <si>
    <t>GABI - Gabi Professional Academy - uma licença permanente standalone da versão mais atualizada do software.</t>
  </si>
  <si>
    <t>GABI - Ext. DB XIV Constuction Materials Academy</t>
  </si>
  <si>
    <t>GABI - Ext. DB IX End of life Academy</t>
  </si>
  <si>
    <t>EDGECAM - EDGECAM 2016 R2 EDUCATIONA STANDALONE SYSTEM - uma licença permanente, com pós processador, atualização e suporte por 4 anos.</t>
  </si>
  <si>
    <t>COLOR MEASUREMENT - Color Measurement Software: compatível com o equipamento SHIMADZU UV-VIS-NIR modelo 3600 plus, number 20667449</t>
  </si>
  <si>
    <t>STATISTICA - STATISTICA ULTIMATE ACADEMIC BUNDLE: versão 13 ou superior, direito de uso de licença de servidor por 60 meses, para 60 usuários simultâneos</t>
  </si>
  <si>
    <t>SIMAPRO - SIMAPRO PHP, versão 8 ou superior, licença acadêmica, permanente, com dois anos de manutenção, para 1 instalação local</t>
  </si>
  <si>
    <t>CENTRO PARTICIPANTE: FAED</t>
  </si>
  <si>
    <t>CENTRO PARTICIPANTE: CCT</t>
  </si>
  <si>
    <t>CENTRO PARTICIPANTE: CESFI</t>
  </si>
  <si>
    <t>Atualizado em Junho/2017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</si>
</sst>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16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1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95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0" borderId="1" xfId="1" applyFont="1" applyBorder="1" applyAlignment="1" applyProtection="1">
      <alignment wrapText="1"/>
      <protection locked="0"/>
    </xf>
    <xf numFmtId="41" fontId="4" fillId="7" borderId="1" xfId="0" applyNumberFormat="1" applyFont="1" applyFill="1" applyBorder="1" applyAlignment="1">
      <alignment horizontal="center" vertical="center" wrapText="1"/>
    </xf>
    <xf numFmtId="44" fontId="4" fillId="9" borderId="1" xfId="13" applyFont="1" applyFill="1" applyBorder="1" applyAlignment="1">
      <alignment horizont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3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0" xfId="0" applyNumberFormat="1" applyFont="1" applyFill="1" applyAlignment="1">
      <alignment horizontal="center" vertical="center" wrapText="1"/>
    </xf>
    <xf numFmtId="0" fontId="14" fillId="13" borderId="1" xfId="0" applyFont="1" applyFill="1" applyBorder="1" applyAlignment="1">
      <alignment horizontal="center" vertical="center" wrapText="1"/>
    </xf>
    <xf numFmtId="44" fontId="4" fillId="13" borderId="1" xfId="13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 applyProtection="1">
      <alignment vertical="center" wrapText="1"/>
    </xf>
    <xf numFmtId="1" fontId="4" fillId="0" borderId="0" xfId="1" applyNumberFormat="1" applyFont="1" applyFill="1" applyAlignment="1" applyProtection="1">
      <alignment wrapText="1"/>
      <protection locked="0"/>
    </xf>
    <xf numFmtId="44" fontId="4" fillId="0" borderId="0" xfId="1" applyNumberFormat="1" applyFont="1" applyAlignment="1" applyProtection="1">
      <alignment wrapText="1"/>
      <protection locked="0"/>
    </xf>
    <xf numFmtId="0" fontId="4" fillId="13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 applyProtection="1">
      <alignment horizontal="center" vertical="center" wrapText="1"/>
      <protection locked="0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3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left" vertical="center" wrapText="1"/>
    </xf>
    <xf numFmtId="44" fontId="4" fillId="11" borderId="1" xfId="13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left" vertical="center" wrapText="1"/>
    </xf>
    <xf numFmtId="44" fontId="4" fillId="0" borderId="1" xfId="13" applyFont="1" applyFill="1" applyBorder="1" applyAlignment="1">
      <alignment vertical="center" wrapText="1"/>
    </xf>
    <xf numFmtId="3" fontId="4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8" borderId="12" xfId="1" applyFont="1" applyFill="1" applyBorder="1" applyAlignment="1" applyProtection="1">
      <protection locked="0"/>
    </xf>
    <xf numFmtId="0" fontId="4" fillId="8" borderId="19" xfId="1" applyFont="1" applyFill="1" applyBorder="1" applyAlignment="1" applyProtection="1">
      <alignment horizontal="left"/>
      <protection locked="0"/>
    </xf>
    <xf numFmtId="44" fontId="4" fillId="8" borderId="19" xfId="13" applyFont="1" applyFill="1" applyBorder="1" applyAlignment="1" applyProtection="1">
      <alignment horizontal="left"/>
      <protection locked="0"/>
    </xf>
    <xf numFmtId="168" fontId="4" fillId="8" borderId="6" xfId="1" applyNumberFormat="1" applyFont="1" applyFill="1" applyBorder="1" applyAlignment="1" applyProtection="1">
      <alignment horizontal="right"/>
      <protection locked="0"/>
    </xf>
    <xf numFmtId="0" fontId="4" fillId="8" borderId="14" xfId="1" applyFont="1" applyFill="1" applyBorder="1" applyAlignment="1" applyProtection="1">
      <protection locked="0"/>
    </xf>
    <xf numFmtId="0" fontId="4" fillId="8" borderId="0" xfId="1" applyFont="1" applyFill="1" applyBorder="1" applyAlignment="1" applyProtection="1">
      <alignment horizontal="left"/>
      <protection locked="0"/>
    </xf>
    <xf numFmtId="44" fontId="4" fillId="8" borderId="0" xfId="13" applyFont="1" applyFill="1" applyBorder="1" applyAlignment="1" applyProtection="1">
      <alignment horizontal="left"/>
      <protection locked="0"/>
    </xf>
    <xf numFmtId="168" fontId="4" fillId="8" borderId="11" xfId="1" applyNumberFormat="1" applyFont="1" applyFill="1" applyBorder="1" applyAlignment="1" applyProtection="1">
      <alignment horizontal="right"/>
      <protection locked="0"/>
    </xf>
    <xf numFmtId="2" fontId="4" fillId="8" borderId="11" xfId="1" applyNumberFormat="1" applyFont="1" applyFill="1" applyBorder="1" applyAlignment="1">
      <alignment horizontal="right"/>
    </xf>
    <xf numFmtId="0" fontId="4" fillId="8" borderId="16" xfId="1" applyFont="1" applyFill="1" applyBorder="1" applyAlignment="1" applyProtection="1">
      <protection locked="0"/>
    </xf>
    <xf numFmtId="0" fontId="4" fillId="8" borderId="18" xfId="1" applyFont="1" applyFill="1" applyBorder="1" applyAlignment="1" applyProtection="1">
      <alignment horizontal="left"/>
      <protection locked="0"/>
    </xf>
    <xf numFmtId="44" fontId="4" fillId="8" borderId="18" xfId="13" applyFont="1" applyFill="1" applyBorder="1" applyAlignment="1" applyProtection="1">
      <alignment horizontal="left"/>
      <protection locked="0"/>
    </xf>
    <xf numFmtId="9" fontId="4" fillId="8" borderId="7" xfId="12" applyFont="1" applyFill="1" applyBorder="1" applyAlignment="1" applyProtection="1">
      <alignment horizontal="right"/>
      <protection locked="0"/>
    </xf>
    <xf numFmtId="0" fontId="4" fillId="8" borderId="8" xfId="1" applyFont="1" applyFill="1" applyBorder="1" applyAlignment="1" applyProtection="1">
      <protection locked="0"/>
    </xf>
    <xf numFmtId="0" fontId="4" fillId="8" borderId="9" xfId="1" applyFont="1" applyFill="1" applyBorder="1" applyAlignment="1" applyProtection="1">
      <alignment horizontal="left"/>
      <protection locked="0"/>
    </xf>
    <xf numFmtId="0" fontId="4" fillId="8" borderId="10" xfId="1" applyFont="1" applyFill="1" applyBorder="1" applyAlignment="1" applyProtection="1">
      <alignment horizontal="left"/>
      <protection locked="0"/>
    </xf>
    <xf numFmtId="44" fontId="4" fillId="9" borderId="1" xfId="1" applyNumberFormat="1" applyFont="1" applyFill="1" applyBorder="1" applyAlignment="1" applyProtection="1">
      <alignment wrapText="1"/>
      <protection locked="0"/>
    </xf>
    <xf numFmtId="0" fontId="4" fillId="11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" fontId="4" fillId="13" borderId="1" xfId="0" applyNumberFormat="1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0" applyNumberFormat="1" applyFont="1" applyFill="1" applyBorder="1" applyAlignment="1">
      <alignment horizontal="left" vertical="center" wrapText="1"/>
    </xf>
    <xf numFmtId="0" fontId="4" fillId="8" borderId="14" xfId="1" applyFont="1" applyFill="1" applyBorder="1" applyAlignment="1">
      <alignment horizontal="left" vertical="center" wrapText="1"/>
    </xf>
    <xf numFmtId="0" fontId="4" fillId="8" borderId="0" xfId="1" applyFont="1" applyFill="1" applyBorder="1" applyAlignment="1">
      <alignment horizontal="left" vertical="center" wrapText="1"/>
    </xf>
    <xf numFmtId="0" fontId="4" fillId="8" borderId="15" xfId="1" applyFont="1" applyFill="1" applyBorder="1" applyAlignment="1">
      <alignment horizontal="left" vertical="center" wrapText="1"/>
    </xf>
    <xf numFmtId="0" fontId="4" fillId="8" borderId="16" xfId="1" applyFont="1" applyFill="1" applyBorder="1" applyAlignment="1">
      <alignment horizontal="left" vertical="center" wrapText="1"/>
    </xf>
    <xf numFmtId="0" fontId="4" fillId="8" borderId="18" xfId="1" applyFont="1" applyFill="1" applyBorder="1" applyAlignment="1">
      <alignment horizontal="left" vertical="center" wrapText="1"/>
    </xf>
    <xf numFmtId="0" fontId="4" fillId="8" borderId="17" xfId="1" applyFont="1" applyFill="1" applyBorder="1" applyAlignment="1">
      <alignment horizontal="left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4" fillId="8" borderId="12" xfId="1" applyFont="1" applyFill="1" applyBorder="1" applyAlignment="1">
      <alignment horizontal="left" vertical="center" wrapText="1"/>
    </xf>
    <xf numFmtId="0" fontId="4" fillId="8" borderId="19" xfId="1" applyFont="1" applyFill="1" applyBorder="1" applyAlignment="1">
      <alignment horizontal="left" vertical="center" wrapText="1"/>
    </xf>
    <xf numFmtId="0" fontId="4" fillId="8" borderId="13" xfId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17">
    <cellStyle name="Moeda" xfId="13" builtinId="4"/>
    <cellStyle name="Moeda 2" xfId="5"/>
    <cellStyle name="Moeda 2 2" xfId="9"/>
    <cellStyle name="Moeda 3" xfId="8"/>
    <cellStyle name="Moeda 4" xfId="14"/>
    <cellStyle name="Normal" xfId="0" builtinId="0"/>
    <cellStyle name="Normal 2" xfId="1"/>
    <cellStyle name="Porcentagem 2" xfId="12"/>
    <cellStyle name="Separador de milhares 2" xfId="2"/>
    <cellStyle name="Separador de milhares 2 2" xfId="7"/>
    <cellStyle name="Separador de milhares 2 2 2" xfId="11"/>
    <cellStyle name="Separador de milhares 2 2 3" xfId="16"/>
    <cellStyle name="Separador de milhares 2 3" xfId="6"/>
    <cellStyle name="Separador de milhares 2 3 2" xfId="10"/>
    <cellStyle name="Separador de milhares 2 3 3" xfId="15"/>
    <cellStyle name="Separador de milhares 3" xfId="3"/>
    <cellStyle name="Título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zoomScale="80" zoomScaleNormal="80" workbookViewId="0">
      <selection activeCell="A2" sqref="A2:I2"/>
    </sheetView>
  </sheetViews>
  <sheetFormatPr defaultColWidth="9.7109375" defaultRowHeight="15" x14ac:dyDescent="0.25"/>
  <cols>
    <col min="1" max="1" width="18.7109375" style="1" customWidth="1"/>
    <col min="2" max="2" width="11.7109375" style="1" customWidth="1"/>
    <col min="3" max="3" width="10.28515625" style="1" customWidth="1"/>
    <col min="4" max="4" width="64" style="1" customWidth="1"/>
    <col min="5" max="5" width="16" style="1" customWidth="1"/>
    <col min="6" max="6" width="15.42578125" style="1" customWidth="1"/>
    <col min="7" max="7" width="14.5703125" style="19" customWidth="1"/>
    <col min="8" max="8" width="13.28515625" style="31" customWidth="1"/>
    <col min="9" max="9" width="12.5703125" style="17" customWidth="1"/>
    <col min="10" max="10" width="13.85546875" style="18" customWidth="1"/>
    <col min="11" max="11" width="14" style="18" customWidth="1"/>
    <col min="12" max="21" width="12" style="18" customWidth="1"/>
    <col min="22" max="16384" width="9.7109375" style="15"/>
  </cols>
  <sheetData>
    <row r="1" spans="1:21" ht="36.75" customHeight="1" x14ac:dyDescent="0.25">
      <c r="A1" s="76" t="s">
        <v>43</v>
      </c>
      <c r="B1" s="76"/>
      <c r="C1" s="76"/>
      <c r="D1" s="76" t="s">
        <v>34</v>
      </c>
      <c r="E1" s="76"/>
      <c r="F1" s="76"/>
      <c r="G1" s="76" t="s">
        <v>44</v>
      </c>
      <c r="H1" s="76"/>
      <c r="I1" s="76"/>
      <c r="J1" s="75" t="s">
        <v>53</v>
      </c>
      <c r="K1" s="75" t="s">
        <v>54</v>
      </c>
      <c r="L1" s="75" t="s">
        <v>45</v>
      </c>
      <c r="M1" s="75" t="s">
        <v>45</v>
      </c>
      <c r="N1" s="75" t="s">
        <v>45</v>
      </c>
      <c r="O1" s="75" t="s">
        <v>45</v>
      </c>
      <c r="P1" s="75" t="s">
        <v>45</v>
      </c>
      <c r="Q1" s="75" t="s">
        <v>45</v>
      </c>
      <c r="R1" s="75" t="s">
        <v>45</v>
      </c>
      <c r="S1" s="75" t="s">
        <v>45</v>
      </c>
      <c r="T1" s="75" t="s">
        <v>45</v>
      </c>
      <c r="U1" s="75" t="s">
        <v>45</v>
      </c>
    </row>
    <row r="2" spans="1:21" ht="36.75" customHeight="1" x14ac:dyDescent="0.25">
      <c r="A2" s="76" t="s">
        <v>39</v>
      </c>
      <c r="B2" s="76"/>
      <c r="C2" s="76"/>
      <c r="D2" s="76"/>
      <c r="E2" s="76"/>
      <c r="F2" s="76"/>
      <c r="G2" s="76"/>
      <c r="H2" s="76"/>
      <c r="I2" s="76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s="16" customFormat="1" ht="30" x14ac:dyDescent="0.2">
      <c r="A3" s="23" t="s">
        <v>2</v>
      </c>
      <c r="B3" s="23" t="s">
        <v>35</v>
      </c>
      <c r="C3" s="23" t="s">
        <v>31</v>
      </c>
      <c r="D3" s="24" t="s">
        <v>32</v>
      </c>
      <c r="E3" s="24" t="s">
        <v>36</v>
      </c>
      <c r="F3" s="25" t="s">
        <v>3</v>
      </c>
      <c r="G3" s="26" t="s">
        <v>25</v>
      </c>
      <c r="H3" s="27" t="s">
        <v>0</v>
      </c>
      <c r="I3" s="23" t="s">
        <v>4</v>
      </c>
      <c r="J3" s="40">
        <v>42821</v>
      </c>
      <c r="K3" s="40">
        <v>42821</v>
      </c>
      <c r="L3" s="28" t="s">
        <v>1</v>
      </c>
      <c r="M3" s="28" t="s">
        <v>1</v>
      </c>
      <c r="N3" s="28" t="s">
        <v>1</v>
      </c>
      <c r="O3" s="28" t="s">
        <v>1</v>
      </c>
      <c r="P3" s="28" t="s">
        <v>1</v>
      </c>
      <c r="Q3" s="28" t="s">
        <v>1</v>
      </c>
      <c r="R3" s="28" t="s">
        <v>1</v>
      </c>
      <c r="S3" s="28" t="s">
        <v>1</v>
      </c>
      <c r="T3" s="28" t="s">
        <v>1</v>
      </c>
      <c r="U3" s="28" t="s">
        <v>1</v>
      </c>
    </row>
    <row r="4" spans="1:21" ht="30" x14ac:dyDescent="0.25">
      <c r="A4" s="32" t="s">
        <v>37</v>
      </c>
      <c r="B4" s="41">
        <v>1</v>
      </c>
      <c r="C4" s="41">
        <v>1</v>
      </c>
      <c r="D4" s="42" t="s">
        <v>55</v>
      </c>
      <c r="E4" s="41" t="s">
        <v>38</v>
      </c>
      <c r="F4" s="33" t="s">
        <v>48</v>
      </c>
      <c r="G4" s="43"/>
      <c r="H4" s="29">
        <f>G4-(SUM(J4:U4))</f>
        <v>0</v>
      </c>
      <c r="I4" s="30" t="str">
        <f>IF(H4&lt;0,"ATENÇÃO","OK")</f>
        <v>OK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ht="30" x14ac:dyDescent="0.25">
      <c r="A5" s="68" t="s">
        <v>49</v>
      </c>
      <c r="B5" s="68">
        <v>2</v>
      </c>
      <c r="C5" s="44">
        <v>2</v>
      </c>
      <c r="D5" s="45" t="s">
        <v>56</v>
      </c>
      <c r="E5" s="44" t="s">
        <v>38</v>
      </c>
      <c r="F5" s="46">
        <v>22800</v>
      </c>
      <c r="G5" s="43">
        <v>4</v>
      </c>
      <c r="H5" s="29">
        <f t="shared" ref="H5:H6" si="0">G5-(SUM(J5:U5))</f>
        <v>0</v>
      </c>
      <c r="I5" s="30" t="str">
        <f t="shared" ref="I5:I6" si="1">IF(H5&lt;0,"ATENÇÃO","OK")</f>
        <v>OK</v>
      </c>
      <c r="J5" s="39">
        <v>4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30" x14ac:dyDescent="0.25">
      <c r="A6" s="68"/>
      <c r="B6" s="68"/>
      <c r="C6" s="44">
        <v>3</v>
      </c>
      <c r="D6" s="45" t="s">
        <v>57</v>
      </c>
      <c r="E6" s="44" t="s">
        <v>38</v>
      </c>
      <c r="F6" s="46">
        <v>29675</v>
      </c>
      <c r="G6" s="43">
        <v>4</v>
      </c>
      <c r="H6" s="29">
        <f t="shared" si="0"/>
        <v>4</v>
      </c>
      <c r="I6" s="30" t="str">
        <f t="shared" si="1"/>
        <v>OK</v>
      </c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x14ac:dyDescent="0.25">
      <c r="A7" s="72" t="s">
        <v>50</v>
      </c>
      <c r="B7" s="69">
        <v>3</v>
      </c>
      <c r="C7" s="47">
        <v>4</v>
      </c>
      <c r="D7" s="48" t="s">
        <v>46</v>
      </c>
      <c r="E7" s="47" t="s">
        <v>38</v>
      </c>
      <c r="F7" s="49">
        <v>26271</v>
      </c>
      <c r="G7" s="43">
        <v>2</v>
      </c>
      <c r="H7" s="29">
        <f t="shared" ref="H7:H9" si="2">G7-(SUM(J7:U7))</f>
        <v>0</v>
      </c>
      <c r="I7" s="30" t="str">
        <f t="shared" ref="I7:I9" si="3">IF(H7&lt;0,"ATENÇÃO","OK")</f>
        <v>OK</v>
      </c>
      <c r="J7" s="20"/>
      <c r="K7" s="39">
        <v>2</v>
      </c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ht="30" x14ac:dyDescent="0.25">
      <c r="A8" s="72"/>
      <c r="B8" s="69"/>
      <c r="C8" s="47">
        <v>5</v>
      </c>
      <c r="D8" s="48" t="s">
        <v>58</v>
      </c>
      <c r="E8" s="47" t="s">
        <v>38</v>
      </c>
      <c r="F8" s="49">
        <v>15440</v>
      </c>
      <c r="G8" s="43">
        <v>2</v>
      </c>
      <c r="H8" s="29">
        <f t="shared" si="2"/>
        <v>0</v>
      </c>
      <c r="I8" s="30" t="str">
        <f t="shared" si="3"/>
        <v>OK</v>
      </c>
      <c r="J8" s="20"/>
      <c r="K8" s="39">
        <v>2</v>
      </c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ht="45" x14ac:dyDescent="0.25">
      <c r="A9" s="72"/>
      <c r="B9" s="70"/>
      <c r="C9" s="47">
        <v>6</v>
      </c>
      <c r="D9" s="48" t="s">
        <v>59</v>
      </c>
      <c r="E9" s="47" t="s">
        <v>38</v>
      </c>
      <c r="F9" s="49">
        <v>18200.400000000001</v>
      </c>
      <c r="G9" s="43"/>
      <c r="H9" s="29">
        <f t="shared" si="2"/>
        <v>0</v>
      </c>
      <c r="I9" s="30" t="str">
        <f t="shared" si="3"/>
        <v>OK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x14ac:dyDescent="0.25">
      <c r="A10" s="32" t="s">
        <v>47</v>
      </c>
      <c r="B10" s="41">
        <v>4</v>
      </c>
      <c r="C10" s="41">
        <v>7</v>
      </c>
      <c r="D10" s="42" t="s">
        <v>60</v>
      </c>
      <c r="E10" s="41" t="s">
        <v>38</v>
      </c>
      <c r="F10" s="33" t="s">
        <v>47</v>
      </c>
      <c r="G10" s="43"/>
      <c r="H10" s="29">
        <f t="shared" ref="H10" si="4">G10-(SUM(J10:U10))</f>
        <v>0</v>
      </c>
      <c r="I10" s="30" t="str">
        <f t="shared" ref="I10" si="5">IF(H10&lt;0,"ATENÇÃO","OK")</f>
        <v>OK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30" x14ac:dyDescent="0.25">
      <c r="A11" s="32" t="s">
        <v>37</v>
      </c>
      <c r="B11" s="41">
        <v>5</v>
      </c>
      <c r="C11" s="41">
        <v>8</v>
      </c>
      <c r="D11" s="42" t="s">
        <v>61</v>
      </c>
      <c r="E11" s="41" t="s">
        <v>38</v>
      </c>
      <c r="F11" s="33" t="s">
        <v>48</v>
      </c>
      <c r="G11" s="43"/>
      <c r="H11" s="29">
        <f t="shared" ref="H11:H17" si="6">G11-(SUM(J11:U11))</f>
        <v>0</v>
      </c>
      <c r="I11" s="30" t="str">
        <f t="shared" ref="I11:I17" si="7">IF(H11&lt;0,"ATENÇÃO","OK")</f>
        <v>OK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45" x14ac:dyDescent="0.25">
      <c r="A12" s="32" t="s">
        <v>37</v>
      </c>
      <c r="B12" s="41">
        <v>6</v>
      </c>
      <c r="C12" s="41">
        <v>9</v>
      </c>
      <c r="D12" s="42" t="s">
        <v>62</v>
      </c>
      <c r="E12" s="41" t="s">
        <v>38</v>
      </c>
      <c r="F12" s="33" t="s">
        <v>48</v>
      </c>
      <c r="G12" s="43"/>
      <c r="H12" s="29">
        <f t="shared" si="6"/>
        <v>0</v>
      </c>
      <c r="I12" s="30" t="str">
        <f t="shared" si="7"/>
        <v>OK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45" x14ac:dyDescent="0.25">
      <c r="A13" s="32" t="s">
        <v>37</v>
      </c>
      <c r="B13" s="41">
        <v>7</v>
      </c>
      <c r="C13" s="41">
        <v>10</v>
      </c>
      <c r="D13" s="42" t="s">
        <v>63</v>
      </c>
      <c r="E13" s="41" t="s">
        <v>38</v>
      </c>
      <c r="F13" s="33" t="s">
        <v>48</v>
      </c>
      <c r="G13" s="43"/>
      <c r="H13" s="29">
        <f t="shared" si="6"/>
        <v>0</v>
      </c>
      <c r="I13" s="30" t="str">
        <f t="shared" si="7"/>
        <v>OK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75" x14ac:dyDescent="0.25">
      <c r="A14" s="73" t="s">
        <v>37</v>
      </c>
      <c r="B14" s="71">
        <v>8</v>
      </c>
      <c r="C14" s="41">
        <v>11</v>
      </c>
      <c r="D14" s="42" t="s">
        <v>64</v>
      </c>
      <c r="E14" s="41" t="s">
        <v>38</v>
      </c>
      <c r="F14" s="33" t="s">
        <v>48</v>
      </c>
      <c r="G14" s="43"/>
      <c r="H14" s="29">
        <f t="shared" si="6"/>
        <v>0</v>
      </c>
      <c r="I14" s="30" t="str">
        <f t="shared" si="7"/>
        <v>OK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75" x14ac:dyDescent="0.25">
      <c r="A15" s="73"/>
      <c r="B15" s="71"/>
      <c r="C15" s="41">
        <v>12</v>
      </c>
      <c r="D15" s="42" t="s">
        <v>65</v>
      </c>
      <c r="E15" s="41" t="s">
        <v>38</v>
      </c>
      <c r="F15" s="33" t="s">
        <v>48</v>
      </c>
      <c r="G15" s="43"/>
      <c r="H15" s="29">
        <f t="shared" si="6"/>
        <v>0</v>
      </c>
      <c r="I15" s="30" t="str">
        <f t="shared" si="7"/>
        <v>OK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30" x14ac:dyDescent="0.25">
      <c r="A16" s="74" t="s">
        <v>37</v>
      </c>
      <c r="B16" s="71">
        <v>9</v>
      </c>
      <c r="C16" s="41">
        <v>13</v>
      </c>
      <c r="D16" s="42" t="s">
        <v>66</v>
      </c>
      <c r="E16" s="41" t="s">
        <v>38</v>
      </c>
      <c r="F16" s="33" t="s">
        <v>48</v>
      </c>
      <c r="G16" s="43"/>
      <c r="H16" s="29">
        <f t="shared" si="6"/>
        <v>0</v>
      </c>
      <c r="I16" s="30" t="str">
        <f t="shared" si="7"/>
        <v>OK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x14ac:dyDescent="0.25">
      <c r="A17" s="74"/>
      <c r="B17" s="71"/>
      <c r="C17" s="41">
        <v>14</v>
      </c>
      <c r="D17" s="42" t="s">
        <v>67</v>
      </c>
      <c r="E17" s="41" t="s">
        <v>38</v>
      </c>
      <c r="F17" s="33" t="s">
        <v>48</v>
      </c>
      <c r="G17" s="43"/>
      <c r="H17" s="29">
        <f t="shared" si="6"/>
        <v>0</v>
      </c>
      <c r="I17" s="30" t="str">
        <f t="shared" si="7"/>
        <v>OK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x14ac:dyDescent="0.25">
      <c r="A18" s="74"/>
      <c r="B18" s="71"/>
      <c r="C18" s="41">
        <v>15</v>
      </c>
      <c r="D18" s="42" t="s">
        <v>68</v>
      </c>
      <c r="E18" s="41" t="s">
        <v>38</v>
      </c>
      <c r="F18" s="37" t="s">
        <v>48</v>
      </c>
      <c r="G18" s="43"/>
      <c r="H18" s="29">
        <f t="shared" ref="H18:H22" si="8">G18-(SUM(J18:U18))</f>
        <v>0</v>
      </c>
      <c r="I18" s="30" t="str">
        <f t="shared" ref="I18:I22" si="9">IF(H18&lt;0,"ATENÇÃO","OK")</f>
        <v>OK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ht="45" x14ac:dyDescent="0.25">
      <c r="A19" s="37" t="s">
        <v>37</v>
      </c>
      <c r="B19" s="41">
        <v>10</v>
      </c>
      <c r="C19" s="41">
        <v>16</v>
      </c>
      <c r="D19" s="42" t="s">
        <v>69</v>
      </c>
      <c r="E19" s="41" t="s">
        <v>38</v>
      </c>
      <c r="F19" s="37" t="s">
        <v>48</v>
      </c>
      <c r="G19" s="43"/>
      <c r="H19" s="29">
        <f t="shared" si="8"/>
        <v>0</v>
      </c>
      <c r="I19" s="30" t="str">
        <f t="shared" si="9"/>
        <v>OK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45" x14ac:dyDescent="0.25">
      <c r="A20" s="37" t="s">
        <v>37</v>
      </c>
      <c r="B20" s="41">
        <v>11</v>
      </c>
      <c r="C20" s="41">
        <v>17</v>
      </c>
      <c r="D20" s="42" t="s">
        <v>70</v>
      </c>
      <c r="E20" s="41" t="s">
        <v>38</v>
      </c>
      <c r="F20" s="37" t="s">
        <v>48</v>
      </c>
      <c r="G20" s="43"/>
      <c r="H20" s="29">
        <f t="shared" si="8"/>
        <v>0</v>
      </c>
      <c r="I20" s="30" t="str">
        <f t="shared" si="9"/>
        <v>OK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60" x14ac:dyDescent="0.25">
      <c r="A21" s="38" t="s">
        <v>51</v>
      </c>
      <c r="B21" s="44">
        <v>12</v>
      </c>
      <c r="C21" s="44">
        <v>18</v>
      </c>
      <c r="D21" s="45" t="s">
        <v>71</v>
      </c>
      <c r="E21" s="44" t="s">
        <v>38</v>
      </c>
      <c r="F21" s="46">
        <v>29250</v>
      </c>
      <c r="G21" s="43"/>
      <c r="H21" s="29">
        <f t="shared" si="8"/>
        <v>0</v>
      </c>
      <c r="I21" s="30" t="str">
        <f t="shared" si="9"/>
        <v>OK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30" x14ac:dyDescent="0.25">
      <c r="A22" s="37" t="s">
        <v>37</v>
      </c>
      <c r="B22" s="41">
        <v>13</v>
      </c>
      <c r="C22" s="41">
        <v>19</v>
      </c>
      <c r="D22" s="42" t="s">
        <v>72</v>
      </c>
      <c r="E22" s="41" t="s">
        <v>38</v>
      </c>
      <c r="F22" s="37" t="s">
        <v>48</v>
      </c>
      <c r="G22" s="43"/>
      <c r="H22" s="29">
        <f t="shared" si="8"/>
        <v>0</v>
      </c>
      <c r="I22" s="30" t="str">
        <f t="shared" si="9"/>
        <v>OK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x14ac:dyDescent="0.25">
      <c r="J23" s="36"/>
      <c r="K23" s="36"/>
    </row>
  </sheetData>
  <mergeCells count="24">
    <mergeCell ref="U1:U2"/>
    <mergeCell ref="A2:I2"/>
    <mergeCell ref="M1:M2"/>
    <mergeCell ref="N1:N2"/>
    <mergeCell ref="O1:O2"/>
    <mergeCell ref="P1:P2"/>
    <mergeCell ref="Q1:Q2"/>
    <mergeCell ref="R1:R2"/>
    <mergeCell ref="A1:C1"/>
    <mergeCell ref="D1:F1"/>
    <mergeCell ref="G1:I1"/>
    <mergeCell ref="J1:J2"/>
    <mergeCell ref="K1:K2"/>
    <mergeCell ref="L1:L2"/>
    <mergeCell ref="S1:S2"/>
    <mergeCell ref="T1:T2"/>
    <mergeCell ref="B5:B6"/>
    <mergeCell ref="B7:B9"/>
    <mergeCell ref="B14:B15"/>
    <mergeCell ref="B16:B18"/>
    <mergeCell ref="A5:A6"/>
    <mergeCell ref="A7:A9"/>
    <mergeCell ref="A14:A15"/>
    <mergeCell ref="A16:A1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zoomScale="80" zoomScaleNormal="80" workbookViewId="0">
      <selection activeCell="D7" sqref="D7"/>
    </sheetView>
  </sheetViews>
  <sheetFormatPr defaultColWidth="9.7109375" defaultRowHeight="15" x14ac:dyDescent="0.25"/>
  <cols>
    <col min="1" max="1" width="18.7109375" style="1" customWidth="1"/>
    <col min="2" max="2" width="11.7109375" style="1" customWidth="1"/>
    <col min="3" max="3" width="10.28515625" style="1" customWidth="1"/>
    <col min="4" max="4" width="64" style="1" customWidth="1"/>
    <col min="5" max="5" width="16" style="1" customWidth="1"/>
    <col min="6" max="6" width="15.42578125" style="1" customWidth="1"/>
    <col min="7" max="7" width="14.5703125" style="19" customWidth="1"/>
    <col min="8" max="8" width="13.28515625" style="31" customWidth="1"/>
    <col min="9" max="9" width="12.5703125" style="17" customWidth="1"/>
    <col min="10" max="21" width="12" style="18" customWidth="1"/>
    <col min="22" max="16384" width="9.7109375" style="15"/>
  </cols>
  <sheetData>
    <row r="1" spans="1:21" ht="30" customHeight="1" x14ac:dyDescent="0.25">
      <c r="A1" s="76" t="s">
        <v>43</v>
      </c>
      <c r="B1" s="76"/>
      <c r="C1" s="76"/>
      <c r="D1" s="76" t="s">
        <v>34</v>
      </c>
      <c r="E1" s="76"/>
      <c r="F1" s="76"/>
      <c r="G1" s="76" t="s">
        <v>44</v>
      </c>
      <c r="H1" s="76"/>
      <c r="I1" s="76"/>
      <c r="J1" s="75" t="s">
        <v>45</v>
      </c>
      <c r="K1" s="75" t="s">
        <v>45</v>
      </c>
      <c r="L1" s="75" t="s">
        <v>45</v>
      </c>
      <c r="M1" s="75" t="s">
        <v>45</v>
      </c>
      <c r="N1" s="75" t="s">
        <v>45</v>
      </c>
      <c r="O1" s="75" t="s">
        <v>45</v>
      </c>
      <c r="P1" s="75" t="s">
        <v>45</v>
      </c>
      <c r="Q1" s="75" t="s">
        <v>45</v>
      </c>
      <c r="R1" s="75" t="s">
        <v>45</v>
      </c>
      <c r="S1" s="75" t="s">
        <v>45</v>
      </c>
      <c r="T1" s="75" t="s">
        <v>45</v>
      </c>
      <c r="U1" s="75" t="s">
        <v>45</v>
      </c>
    </row>
    <row r="2" spans="1:21" ht="30" customHeight="1" x14ac:dyDescent="0.25">
      <c r="A2" s="76" t="s">
        <v>73</v>
      </c>
      <c r="B2" s="76"/>
      <c r="C2" s="76"/>
      <c r="D2" s="76"/>
      <c r="E2" s="76"/>
      <c r="F2" s="76"/>
      <c r="G2" s="76"/>
      <c r="H2" s="76"/>
      <c r="I2" s="76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s="16" customFormat="1" ht="30" x14ac:dyDescent="0.2">
      <c r="A3" s="23" t="s">
        <v>2</v>
      </c>
      <c r="B3" s="23" t="s">
        <v>35</v>
      </c>
      <c r="C3" s="23" t="s">
        <v>31</v>
      </c>
      <c r="D3" s="24" t="s">
        <v>32</v>
      </c>
      <c r="E3" s="24" t="s">
        <v>36</v>
      </c>
      <c r="F3" s="25" t="s">
        <v>3</v>
      </c>
      <c r="G3" s="26" t="s">
        <v>25</v>
      </c>
      <c r="H3" s="27" t="s">
        <v>0</v>
      </c>
      <c r="I3" s="23" t="s">
        <v>4</v>
      </c>
      <c r="J3" s="28" t="s">
        <v>1</v>
      </c>
      <c r="K3" s="28" t="s">
        <v>1</v>
      </c>
      <c r="L3" s="28" t="s">
        <v>1</v>
      </c>
      <c r="M3" s="28" t="s">
        <v>1</v>
      </c>
      <c r="N3" s="28" t="s">
        <v>1</v>
      </c>
      <c r="O3" s="28" t="s">
        <v>1</v>
      </c>
      <c r="P3" s="28" t="s">
        <v>1</v>
      </c>
      <c r="Q3" s="28" t="s">
        <v>1</v>
      </c>
      <c r="R3" s="28" t="s">
        <v>1</v>
      </c>
      <c r="S3" s="28" t="s">
        <v>1</v>
      </c>
      <c r="T3" s="28" t="s">
        <v>1</v>
      </c>
      <c r="U3" s="28" t="s">
        <v>1</v>
      </c>
    </row>
    <row r="4" spans="1:21" ht="30" x14ac:dyDescent="0.25">
      <c r="A4" s="32" t="s">
        <v>37</v>
      </c>
      <c r="B4" s="41">
        <v>1</v>
      </c>
      <c r="C4" s="41">
        <v>1</v>
      </c>
      <c r="D4" s="42" t="s">
        <v>55</v>
      </c>
      <c r="E4" s="41" t="s">
        <v>38</v>
      </c>
      <c r="F4" s="33" t="s">
        <v>48</v>
      </c>
      <c r="G4" s="43"/>
      <c r="H4" s="29">
        <f>G4-(SUM(J4:U4))</f>
        <v>0</v>
      </c>
      <c r="I4" s="30" t="str">
        <f>IF(H4&lt;0,"ATENÇÃO","OK")</f>
        <v>OK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ht="30" x14ac:dyDescent="0.25">
      <c r="A5" s="68" t="s">
        <v>49</v>
      </c>
      <c r="B5" s="68">
        <v>2</v>
      </c>
      <c r="C5" s="44">
        <v>2</v>
      </c>
      <c r="D5" s="45" t="s">
        <v>56</v>
      </c>
      <c r="E5" s="44" t="s">
        <v>38</v>
      </c>
      <c r="F5" s="46">
        <v>22800</v>
      </c>
      <c r="G5" s="43"/>
      <c r="H5" s="29">
        <f t="shared" ref="H5:H22" si="0">G5-(SUM(J5:U5))</f>
        <v>0</v>
      </c>
      <c r="I5" s="30" t="str">
        <f t="shared" ref="I5:I22" si="1">IF(H5&lt;0,"ATENÇÃO","OK")</f>
        <v>OK</v>
      </c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30" x14ac:dyDescent="0.25">
      <c r="A6" s="68"/>
      <c r="B6" s="68"/>
      <c r="C6" s="44">
        <v>3</v>
      </c>
      <c r="D6" s="45" t="s">
        <v>57</v>
      </c>
      <c r="E6" s="44" t="s">
        <v>38</v>
      </c>
      <c r="F6" s="46">
        <v>29675</v>
      </c>
      <c r="G6" s="43"/>
      <c r="H6" s="29">
        <f t="shared" si="0"/>
        <v>0</v>
      </c>
      <c r="I6" s="30" t="str">
        <f t="shared" si="1"/>
        <v>OK</v>
      </c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x14ac:dyDescent="0.25">
      <c r="A7" s="72" t="s">
        <v>50</v>
      </c>
      <c r="B7" s="69">
        <v>3</v>
      </c>
      <c r="C7" s="47">
        <v>4</v>
      </c>
      <c r="D7" s="48" t="s">
        <v>46</v>
      </c>
      <c r="E7" s="47" t="s">
        <v>38</v>
      </c>
      <c r="F7" s="49">
        <v>26271</v>
      </c>
      <c r="G7" s="43"/>
      <c r="H7" s="29">
        <f t="shared" si="0"/>
        <v>0</v>
      </c>
      <c r="I7" s="30" t="str">
        <f t="shared" si="1"/>
        <v>OK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ht="30" x14ac:dyDescent="0.25">
      <c r="A8" s="72"/>
      <c r="B8" s="69"/>
      <c r="C8" s="47">
        <v>5</v>
      </c>
      <c r="D8" s="48" t="s">
        <v>58</v>
      </c>
      <c r="E8" s="47" t="s">
        <v>38</v>
      </c>
      <c r="F8" s="49">
        <v>15440</v>
      </c>
      <c r="G8" s="43"/>
      <c r="H8" s="29">
        <f t="shared" si="0"/>
        <v>0</v>
      </c>
      <c r="I8" s="30" t="str">
        <f t="shared" si="1"/>
        <v>OK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ht="45" x14ac:dyDescent="0.25">
      <c r="A9" s="72"/>
      <c r="B9" s="70"/>
      <c r="C9" s="47">
        <v>6</v>
      </c>
      <c r="D9" s="48" t="s">
        <v>59</v>
      </c>
      <c r="E9" s="47" t="s">
        <v>38</v>
      </c>
      <c r="F9" s="49">
        <v>18200.400000000001</v>
      </c>
      <c r="G9" s="43"/>
      <c r="H9" s="29">
        <f t="shared" si="0"/>
        <v>0</v>
      </c>
      <c r="I9" s="30" t="str">
        <f t="shared" si="1"/>
        <v>OK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x14ac:dyDescent="0.25">
      <c r="A10" s="32" t="s">
        <v>47</v>
      </c>
      <c r="B10" s="41">
        <v>4</v>
      </c>
      <c r="C10" s="41">
        <v>7</v>
      </c>
      <c r="D10" s="42" t="s">
        <v>60</v>
      </c>
      <c r="E10" s="41" t="s">
        <v>38</v>
      </c>
      <c r="F10" s="33" t="s">
        <v>47</v>
      </c>
      <c r="G10" s="43"/>
      <c r="H10" s="29">
        <f t="shared" si="0"/>
        <v>0</v>
      </c>
      <c r="I10" s="30" t="str">
        <f t="shared" si="1"/>
        <v>OK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30" x14ac:dyDescent="0.25">
      <c r="A11" s="32" t="s">
        <v>37</v>
      </c>
      <c r="B11" s="41">
        <v>5</v>
      </c>
      <c r="C11" s="41">
        <v>8</v>
      </c>
      <c r="D11" s="42" t="s">
        <v>61</v>
      </c>
      <c r="E11" s="41" t="s">
        <v>38</v>
      </c>
      <c r="F11" s="33" t="s">
        <v>48</v>
      </c>
      <c r="G11" s="43"/>
      <c r="H11" s="29">
        <f t="shared" si="0"/>
        <v>0</v>
      </c>
      <c r="I11" s="30" t="str">
        <f t="shared" si="1"/>
        <v>OK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45" x14ac:dyDescent="0.25">
      <c r="A12" s="32" t="s">
        <v>37</v>
      </c>
      <c r="B12" s="41">
        <v>6</v>
      </c>
      <c r="C12" s="41">
        <v>9</v>
      </c>
      <c r="D12" s="42" t="s">
        <v>62</v>
      </c>
      <c r="E12" s="41" t="s">
        <v>38</v>
      </c>
      <c r="F12" s="33" t="s">
        <v>48</v>
      </c>
      <c r="G12" s="43"/>
      <c r="H12" s="29">
        <f t="shared" si="0"/>
        <v>0</v>
      </c>
      <c r="I12" s="30" t="str">
        <f t="shared" si="1"/>
        <v>OK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45" x14ac:dyDescent="0.25">
      <c r="A13" s="32" t="s">
        <v>37</v>
      </c>
      <c r="B13" s="41">
        <v>7</v>
      </c>
      <c r="C13" s="41">
        <v>10</v>
      </c>
      <c r="D13" s="42" t="s">
        <v>63</v>
      </c>
      <c r="E13" s="41" t="s">
        <v>38</v>
      </c>
      <c r="F13" s="33" t="s">
        <v>48</v>
      </c>
      <c r="G13" s="43"/>
      <c r="H13" s="29">
        <f t="shared" si="0"/>
        <v>0</v>
      </c>
      <c r="I13" s="30" t="str">
        <f t="shared" si="1"/>
        <v>OK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75" x14ac:dyDescent="0.25">
      <c r="A14" s="73" t="s">
        <v>37</v>
      </c>
      <c r="B14" s="71">
        <v>8</v>
      </c>
      <c r="C14" s="41">
        <v>11</v>
      </c>
      <c r="D14" s="42" t="s">
        <v>64</v>
      </c>
      <c r="E14" s="41" t="s">
        <v>38</v>
      </c>
      <c r="F14" s="33" t="s">
        <v>48</v>
      </c>
      <c r="G14" s="43"/>
      <c r="H14" s="29">
        <f t="shared" si="0"/>
        <v>0</v>
      </c>
      <c r="I14" s="30" t="str">
        <f t="shared" si="1"/>
        <v>OK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75" x14ac:dyDescent="0.25">
      <c r="A15" s="73"/>
      <c r="B15" s="71"/>
      <c r="C15" s="41">
        <v>12</v>
      </c>
      <c r="D15" s="42" t="s">
        <v>65</v>
      </c>
      <c r="E15" s="41" t="s">
        <v>38</v>
      </c>
      <c r="F15" s="33" t="s">
        <v>48</v>
      </c>
      <c r="G15" s="43"/>
      <c r="H15" s="29">
        <f t="shared" si="0"/>
        <v>0</v>
      </c>
      <c r="I15" s="30" t="str">
        <f t="shared" si="1"/>
        <v>OK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30" x14ac:dyDescent="0.25">
      <c r="A16" s="74" t="s">
        <v>37</v>
      </c>
      <c r="B16" s="71">
        <v>9</v>
      </c>
      <c r="C16" s="41">
        <v>13</v>
      </c>
      <c r="D16" s="42" t="s">
        <v>66</v>
      </c>
      <c r="E16" s="41" t="s">
        <v>38</v>
      </c>
      <c r="F16" s="33" t="s">
        <v>48</v>
      </c>
      <c r="G16" s="43"/>
      <c r="H16" s="29">
        <f t="shared" si="0"/>
        <v>0</v>
      </c>
      <c r="I16" s="30" t="str">
        <f t="shared" si="1"/>
        <v>OK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x14ac:dyDescent="0.25">
      <c r="A17" s="74"/>
      <c r="B17" s="71"/>
      <c r="C17" s="41">
        <v>14</v>
      </c>
      <c r="D17" s="42" t="s">
        <v>67</v>
      </c>
      <c r="E17" s="41" t="s">
        <v>38</v>
      </c>
      <c r="F17" s="33" t="s">
        <v>48</v>
      </c>
      <c r="G17" s="43"/>
      <c r="H17" s="29">
        <f t="shared" si="0"/>
        <v>0</v>
      </c>
      <c r="I17" s="30" t="str">
        <f t="shared" si="1"/>
        <v>OK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x14ac:dyDescent="0.25">
      <c r="A18" s="74"/>
      <c r="B18" s="71"/>
      <c r="C18" s="41">
        <v>15</v>
      </c>
      <c r="D18" s="42" t="s">
        <v>68</v>
      </c>
      <c r="E18" s="41" t="s">
        <v>38</v>
      </c>
      <c r="F18" s="37" t="s">
        <v>48</v>
      </c>
      <c r="G18" s="43"/>
      <c r="H18" s="29">
        <f t="shared" si="0"/>
        <v>0</v>
      </c>
      <c r="I18" s="30" t="str">
        <f t="shared" si="1"/>
        <v>OK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ht="45" x14ac:dyDescent="0.25">
      <c r="A19" s="37" t="s">
        <v>37</v>
      </c>
      <c r="B19" s="41">
        <v>10</v>
      </c>
      <c r="C19" s="41">
        <v>16</v>
      </c>
      <c r="D19" s="42" t="s">
        <v>69</v>
      </c>
      <c r="E19" s="41" t="s">
        <v>38</v>
      </c>
      <c r="F19" s="37" t="s">
        <v>48</v>
      </c>
      <c r="G19" s="43"/>
      <c r="H19" s="29">
        <f t="shared" si="0"/>
        <v>0</v>
      </c>
      <c r="I19" s="30" t="str">
        <f t="shared" si="1"/>
        <v>OK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45" x14ac:dyDescent="0.25">
      <c r="A20" s="37" t="s">
        <v>37</v>
      </c>
      <c r="B20" s="41">
        <v>11</v>
      </c>
      <c r="C20" s="41">
        <v>17</v>
      </c>
      <c r="D20" s="42" t="s">
        <v>70</v>
      </c>
      <c r="E20" s="41" t="s">
        <v>38</v>
      </c>
      <c r="F20" s="37" t="s">
        <v>48</v>
      </c>
      <c r="G20" s="43"/>
      <c r="H20" s="29">
        <f t="shared" si="0"/>
        <v>0</v>
      </c>
      <c r="I20" s="30" t="str">
        <f t="shared" si="1"/>
        <v>OK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60" x14ac:dyDescent="0.25">
      <c r="A21" s="38" t="s">
        <v>51</v>
      </c>
      <c r="B21" s="44">
        <v>12</v>
      </c>
      <c r="C21" s="44">
        <v>18</v>
      </c>
      <c r="D21" s="45" t="s">
        <v>71</v>
      </c>
      <c r="E21" s="44" t="s">
        <v>38</v>
      </c>
      <c r="F21" s="46">
        <v>29250</v>
      </c>
      <c r="G21" s="43"/>
      <c r="H21" s="29">
        <f t="shared" si="0"/>
        <v>0</v>
      </c>
      <c r="I21" s="30" t="str">
        <f t="shared" si="1"/>
        <v>OK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30" x14ac:dyDescent="0.25">
      <c r="A22" s="37" t="s">
        <v>37</v>
      </c>
      <c r="B22" s="41">
        <v>13</v>
      </c>
      <c r="C22" s="41">
        <v>19</v>
      </c>
      <c r="D22" s="42" t="s">
        <v>72</v>
      </c>
      <c r="E22" s="41" t="s">
        <v>38</v>
      </c>
      <c r="F22" s="37" t="s">
        <v>48</v>
      </c>
      <c r="G22" s="43"/>
      <c r="H22" s="29">
        <f t="shared" si="0"/>
        <v>0</v>
      </c>
      <c r="I22" s="30" t="str">
        <f t="shared" si="1"/>
        <v>OK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</sheetData>
  <mergeCells count="24">
    <mergeCell ref="A14:A15"/>
    <mergeCell ref="B14:B15"/>
    <mergeCell ref="M1:M2"/>
    <mergeCell ref="T1:T2"/>
    <mergeCell ref="D1:F1"/>
    <mergeCell ref="G1:I1"/>
    <mergeCell ref="J1:J2"/>
    <mergeCell ref="A2:I2"/>
    <mergeCell ref="A16:A18"/>
    <mergeCell ref="B16:B18"/>
    <mergeCell ref="U1:U2"/>
    <mergeCell ref="N1:N2"/>
    <mergeCell ref="O1:O2"/>
    <mergeCell ref="P1:P2"/>
    <mergeCell ref="Q1:Q2"/>
    <mergeCell ref="R1:R2"/>
    <mergeCell ref="S1:S2"/>
    <mergeCell ref="A1:C1"/>
    <mergeCell ref="K1:K2"/>
    <mergeCell ref="L1:L2"/>
    <mergeCell ref="A5:A6"/>
    <mergeCell ref="B5:B6"/>
    <mergeCell ref="A7:A9"/>
    <mergeCell ref="B7:B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zoomScale="80" zoomScaleNormal="80" workbookViewId="0">
      <selection activeCell="C6" sqref="C6"/>
    </sheetView>
  </sheetViews>
  <sheetFormatPr defaultColWidth="9.7109375" defaultRowHeight="15" x14ac:dyDescent="0.25"/>
  <cols>
    <col min="1" max="1" width="18.7109375" style="1" customWidth="1"/>
    <col min="2" max="2" width="11.7109375" style="1" customWidth="1"/>
    <col min="3" max="3" width="10.28515625" style="1" customWidth="1"/>
    <col min="4" max="4" width="64" style="1" customWidth="1"/>
    <col min="5" max="5" width="16" style="1" customWidth="1"/>
    <col min="6" max="6" width="15.42578125" style="1" customWidth="1"/>
    <col min="7" max="7" width="14.5703125" style="19" customWidth="1"/>
    <col min="8" max="8" width="13.28515625" style="31" customWidth="1"/>
    <col min="9" max="9" width="12.5703125" style="17" customWidth="1"/>
    <col min="10" max="21" width="12" style="18" customWidth="1"/>
    <col min="22" max="16384" width="9.7109375" style="15"/>
  </cols>
  <sheetData>
    <row r="1" spans="1:21" ht="29.25" customHeight="1" x14ac:dyDescent="0.25">
      <c r="A1" s="76" t="s">
        <v>43</v>
      </c>
      <c r="B1" s="76"/>
      <c r="C1" s="76"/>
      <c r="D1" s="76" t="s">
        <v>34</v>
      </c>
      <c r="E1" s="76"/>
      <c r="F1" s="76"/>
      <c r="G1" s="76" t="s">
        <v>44</v>
      </c>
      <c r="H1" s="76"/>
      <c r="I1" s="76"/>
      <c r="J1" s="75" t="s">
        <v>45</v>
      </c>
      <c r="K1" s="75" t="s">
        <v>45</v>
      </c>
      <c r="L1" s="75" t="s">
        <v>45</v>
      </c>
      <c r="M1" s="75" t="s">
        <v>45</v>
      </c>
      <c r="N1" s="75" t="s">
        <v>45</v>
      </c>
      <c r="O1" s="75" t="s">
        <v>45</v>
      </c>
      <c r="P1" s="75" t="s">
        <v>45</v>
      </c>
      <c r="Q1" s="75" t="s">
        <v>45</v>
      </c>
      <c r="R1" s="75" t="s">
        <v>45</v>
      </c>
      <c r="S1" s="75" t="s">
        <v>45</v>
      </c>
      <c r="T1" s="75" t="s">
        <v>45</v>
      </c>
      <c r="U1" s="75" t="s">
        <v>45</v>
      </c>
    </row>
    <row r="2" spans="1:21" ht="29.25" customHeight="1" x14ac:dyDescent="0.25">
      <c r="A2" s="76" t="s">
        <v>74</v>
      </c>
      <c r="B2" s="76"/>
      <c r="C2" s="76"/>
      <c r="D2" s="76"/>
      <c r="E2" s="76"/>
      <c r="F2" s="76"/>
      <c r="G2" s="76"/>
      <c r="H2" s="76"/>
      <c r="I2" s="76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s="16" customFormat="1" ht="30" x14ac:dyDescent="0.2">
      <c r="A3" s="23" t="s">
        <v>2</v>
      </c>
      <c r="B3" s="23" t="s">
        <v>35</v>
      </c>
      <c r="C3" s="23" t="s">
        <v>31</v>
      </c>
      <c r="D3" s="24" t="s">
        <v>32</v>
      </c>
      <c r="E3" s="24" t="s">
        <v>36</v>
      </c>
      <c r="F3" s="25" t="s">
        <v>3</v>
      </c>
      <c r="G3" s="26" t="s">
        <v>25</v>
      </c>
      <c r="H3" s="27" t="s">
        <v>0</v>
      </c>
      <c r="I3" s="23" t="s">
        <v>4</v>
      </c>
      <c r="J3" s="28" t="s">
        <v>1</v>
      </c>
      <c r="K3" s="28" t="s">
        <v>1</v>
      </c>
      <c r="L3" s="28" t="s">
        <v>1</v>
      </c>
      <c r="M3" s="28" t="s">
        <v>1</v>
      </c>
      <c r="N3" s="28" t="s">
        <v>1</v>
      </c>
      <c r="O3" s="28" t="s">
        <v>1</v>
      </c>
      <c r="P3" s="28" t="s">
        <v>1</v>
      </c>
      <c r="Q3" s="28" t="s">
        <v>1</v>
      </c>
      <c r="R3" s="28" t="s">
        <v>1</v>
      </c>
      <c r="S3" s="28" t="s">
        <v>1</v>
      </c>
      <c r="T3" s="28" t="s">
        <v>1</v>
      </c>
      <c r="U3" s="28" t="s">
        <v>1</v>
      </c>
    </row>
    <row r="4" spans="1:21" ht="30" x14ac:dyDescent="0.25">
      <c r="A4" s="32" t="s">
        <v>37</v>
      </c>
      <c r="B4" s="41">
        <v>1</v>
      </c>
      <c r="C4" s="41">
        <v>1</v>
      </c>
      <c r="D4" s="42" t="s">
        <v>55</v>
      </c>
      <c r="E4" s="41" t="s">
        <v>38</v>
      </c>
      <c r="F4" s="33" t="s">
        <v>48</v>
      </c>
      <c r="G4" s="43"/>
      <c r="H4" s="29">
        <f>G4-(SUM(J4:U4))</f>
        <v>0</v>
      </c>
      <c r="I4" s="30" t="str">
        <f>IF(H4&lt;0,"ATENÇÃO","OK")</f>
        <v>OK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ht="30" x14ac:dyDescent="0.25">
      <c r="A5" s="68" t="s">
        <v>49</v>
      </c>
      <c r="B5" s="68">
        <v>2</v>
      </c>
      <c r="C5" s="44">
        <v>2</v>
      </c>
      <c r="D5" s="45" t="s">
        <v>56</v>
      </c>
      <c r="E5" s="44" t="s">
        <v>38</v>
      </c>
      <c r="F5" s="46">
        <v>22800</v>
      </c>
      <c r="G5" s="43"/>
      <c r="H5" s="29">
        <f t="shared" ref="H5:H22" si="0">G5-(SUM(J5:U5))</f>
        <v>0</v>
      </c>
      <c r="I5" s="30" t="str">
        <f t="shared" ref="I5:I22" si="1">IF(H5&lt;0,"ATENÇÃO","OK")</f>
        <v>OK</v>
      </c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30" x14ac:dyDescent="0.25">
      <c r="A6" s="68"/>
      <c r="B6" s="68"/>
      <c r="C6" s="44">
        <v>3</v>
      </c>
      <c r="D6" s="45" t="s">
        <v>57</v>
      </c>
      <c r="E6" s="44" t="s">
        <v>38</v>
      </c>
      <c r="F6" s="46">
        <v>29675</v>
      </c>
      <c r="G6" s="43"/>
      <c r="H6" s="29">
        <f t="shared" si="0"/>
        <v>0</v>
      </c>
      <c r="I6" s="30" t="str">
        <f t="shared" si="1"/>
        <v>OK</v>
      </c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x14ac:dyDescent="0.25">
      <c r="A7" s="72" t="s">
        <v>50</v>
      </c>
      <c r="B7" s="69">
        <v>3</v>
      </c>
      <c r="C7" s="47">
        <v>4</v>
      </c>
      <c r="D7" s="48" t="s">
        <v>46</v>
      </c>
      <c r="E7" s="47" t="s">
        <v>38</v>
      </c>
      <c r="F7" s="49">
        <v>26271</v>
      </c>
      <c r="G7" s="43"/>
      <c r="H7" s="29">
        <f t="shared" si="0"/>
        <v>0</v>
      </c>
      <c r="I7" s="30" t="str">
        <f t="shared" si="1"/>
        <v>OK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ht="30" x14ac:dyDescent="0.25">
      <c r="A8" s="72"/>
      <c r="B8" s="69"/>
      <c r="C8" s="47">
        <v>5</v>
      </c>
      <c r="D8" s="48" t="s">
        <v>58</v>
      </c>
      <c r="E8" s="47" t="s">
        <v>38</v>
      </c>
      <c r="F8" s="49">
        <v>15440</v>
      </c>
      <c r="G8" s="43"/>
      <c r="H8" s="29">
        <f t="shared" si="0"/>
        <v>0</v>
      </c>
      <c r="I8" s="30" t="str">
        <f t="shared" si="1"/>
        <v>OK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ht="45" x14ac:dyDescent="0.25">
      <c r="A9" s="72"/>
      <c r="B9" s="70"/>
      <c r="C9" s="47">
        <v>6</v>
      </c>
      <c r="D9" s="48" t="s">
        <v>59</v>
      </c>
      <c r="E9" s="47" t="s">
        <v>38</v>
      </c>
      <c r="F9" s="49">
        <v>18200.400000000001</v>
      </c>
      <c r="G9" s="43">
        <v>1</v>
      </c>
      <c r="H9" s="29">
        <f t="shared" si="0"/>
        <v>1</v>
      </c>
      <c r="I9" s="30" t="str">
        <f t="shared" si="1"/>
        <v>OK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x14ac:dyDescent="0.25">
      <c r="A10" s="32" t="s">
        <v>47</v>
      </c>
      <c r="B10" s="41">
        <v>4</v>
      </c>
      <c r="C10" s="41">
        <v>7</v>
      </c>
      <c r="D10" s="42" t="s">
        <v>60</v>
      </c>
      <c r="E10" s="41" t="s">
        <v>38</v>
      </c>
      <c r="F10" s="33" t="s">
        <v>47</v>
      </c>
      <c r="G10" s="43"/>
      <c r="H10" s="29">
        <f t="shared" si="0"/>
        <v>0</v>
      </c>
      <c r="I10" s="30" t="str">
        <f t="shared" si="1"/>
        <v>OK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30" x14ac:dyDescent="0.25">
      <c r="A11" s="32" t="s">
        <v>37</v>
      </c>
      <c r="B11" s="41">
        <v>5</v>
      </c>
      <c r="C11" s="41">
        <v>8</v>
      </c>
      <c r="D11" s="42" t="s">
        <v>61</v>
      </c>
      <c r="E11" s="41" t="s">
        <v>38</v>
      </c>
      <c r="F11" s="33" t="s">
        <v>48</v>
      </c>
      <c r="G11" s="43"/>
      <c r="H11" s="29">
        <f t="shared" si="0"/>
        <v>0</v>
      </c>
      <c r="I11" s="30" t="str">
        <f t="shared" si="1"/>
        <v>OK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45" x14ac:dyDescent="0.25">
      <c r="A12" s="32" t="s">
        <v>37</v>
      </c>
      <c r="B12" s="41">
        <v>6</v>
      </c>
      <c r="C12" s="41">
        <v>9</v>
      </c>
      <c r="D12" s="42" t="s">
        <v>62</v>
      </c>
      <c r="E12" s="41" t="s">
        <v>38</v>
      </c>
      <c r="F12" s="33" t="s">
        <v>48</v>
      </c>
      <c r="G12" s="43"/>
      <c r="H12" s="29">
        <f t="shared" si="0"/>
        <v>0</v>
      </c>
      <c r="I12" s="30" t="str">
        <f t="shared" si="1"/>
        <v>OK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45" x14ac:dyDescent="0.25">
      <c r="A13" s="32" t="s">
        <v>37</v>
      </c>
      <c r="B13" s="41">
        <v>7</v>
      </c>
      <c r="C13" s="41">
        <v>10</v>
      </c>
      <c r="D13" s="42" t="s">
        <v>63</v>
      </c>
      <c r="E13" s="41" t="s">
        <v>38</v>
      </c>
      <c r="F13" s="33" t="s">
        <v>48</v>
      </c>
      <c r="G13" s="43"/>
      <c r="H13" s="29">
        <f t="shared" si="0"/>
        <v>0</v>
      </c>
      <c r="I13" s="30" t="str">
        <f t="shared" si="1"/>
        <v>OK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75" x14ac:dyDescent="0.25">
      <c r="A14" s="73" t="s">
        <v>37</v>
      </c>
      <c r="B14" s="71">
        <v>8</v>
      </c>
      <c r="C14" s="41">
        <v>11</v>
      </c>
      <c r="D14" s="42" t="s">
        <v>64</v>
      </c>
      <c r="E14" s="41" t="s">
        <v>38</v>
      </c>
      <c r="F14" s="33" t="s">
        <v>48</v>
      </c>
      <c r="G14" s="43"/>
      <c r="H14" s="29">
        <f t="shared" si="0"/>
        <v>0</v>
      </c>
      <c r="I14" s="30" t="str">
        <f t="shared" si="1"/>
        <v>OK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75" x14ac:dyDescent="0.25">
      <c r="A15" s="73"/>
      <c r="B15" s="71"/>
      <c r="C15" s="41">
        <v>12</v>
      </c>
      <c r="D15" s="42" t="s">
        <v>65</v>
      </c>
      <c r="E15" s="41" t="s">
        <v>38</v>
      </c>
      <c r="F15" s="33" t="s">
        <v>48</v>
      </c>
      <c r="G15" s="43"/>
      <c r="H15" s="29">
        <f t="shared" si="0"/>
        <v>0</v>
      </c>
      <c r="I15" s="30" t="str">
        <f t="shared" si="1"/>
        <v>OK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30" x14ac:dyDescent="0.25">
      <c r="A16" s="74" t="s">
        <v>37</v>
      </c>
      <c r="B16" s="71">
        <v>9</v>
      </c>
      <c r="C16" s="41">
        <v>13</v>
      </c>
      <c r="D16" s="42" t="s">
        <v>66</v>
      </c>
      <c r="E16" s="41" t="s">
        <v>38</v>
      </c>
      <c r="F16" s="33" t="s">
        <v>48</v>
      </c>
      <c r="G16" s="43"/>
      <c r="H16" s="29">
        <f t="shared" si="0"/>
        <v>0</v>
      </c>
      <c r="I16" s="30" t="str">
        <f t="shared" si="1"/>
        <v>OK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x14ac:dyDescent="0.25">
      <c r="A17" s="74"/>
      <c r="B17" s="71"/>
      <c r="C17" s="41">
        <v>14</v>
      </c>
      <c r="D17" s="42" t="s">
        <v>67</v>
      </c>
      <c r="E17" s="41" t="s">
        <v>38</v>
      </c>
      <c r="F17" s="33" t="s">
        <v>48</v>
      </c>
      <c r="G17" s="43"/>
      <c r="H17" s="29">
        <f t="shared" si="0"/>
        <v>0</v>
      </c>
      <c r="I17" s="30" t="str">
        <f t="shared" si="1"/>
        <v>OK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x14ac:dyDescent="0.25">
      <c r="A18" s="74"/>
      <c r="B18" s="71"/>
      <c r="C18" s="41">
        <v>15</v>
      </c>
      <c r="D18" s="42" t="s">
        <v>68</v>
      </c>
      <c r="E18" s="41" t="s">
        <v>38</v>
      </c>
      <c r="F18" s="37" t="s">
        <v>48</v>
      </c>
      <c r="G18" s="43"/>
      <c r="H18" s="29">
        <f t="shared" si="0"/>
        <v>0</v>
      </c>
      <c r="I18" s="30" t="str">
        <f t="shared" si="1"/>
        <v>OK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ht="45" x14ac:dyDescent="0.25">
      <c r="A19" s="37" t="s">
        <v>37</v>
      </c>
      <c r="B19" s="41">
        <v>10</v>
      </c>
      <c r="C19" s="41">
        <v>16</v>
      </c>
      <c r="D19" s="42" t="s">
        <v>69</v>
      </c>
      <c r="E19" s="41" t="s">
        <v>38</v>
      </c>
      <c r="F19" s="37" t="s">
        <v>48</v>
      </c>
      <c r="G19" s="43"/>
      <c r="H19" s="29">
        <f t="shared" si="0"/>
        <v>0</v>
      </c>
      <c r="I19" s="30" t="str">
        <f t="shared" si="1"/>
        <v>OK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45" x14ac:dyDescent="0.25">
      <c r="A20" s="37" t="s">
        <v>37</v>
      </c>
      <c r="B20" s="41">
        <v>11</v>
      </c>
      <c r="C20" s="41">
        <v>17</v>
      </c>
      <c r="D20" s="42" t="s">
        <v>70</v>
      </c>
      <c r="E20" s="41" t="s">
        <v>38</v>
      </c>
      <c r="F20" s="37" t="s">
        <v>48</v>
      </c>
      <c r="G20" s="43"/>
      <c r="H20" s="29">
        <f t="shared" si="0"/>
        <v>0</v>
      </c>
      <c r="I20" s="30" t="str">
        <f t="shared" si="1"/>
        <v>OK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60" x14ac:dyDescent="0.25">
      <c r="A21" s="38" t="s">
        <v>51</v>
      </c>
      <c r="B21" s="44">
        <v>12</v>
      </c>
      <c r="C21" s="44">
        <v>18</v>
      </c>
      <c r="D21" s="45" t="s">
        <v>71</v>
      </c>
      <c r="E21" s="44" t="s">
        <v>38</v>
      </c>
      <c r="F21" s="46">
        <v>29250</v>
      </c>
      <c r="G21" s="43">
        <v>1</v>
      </c>
      <c r="H21" s="29">
        <f t="shared" si="0"/>
        <v>1</v>
      </c>
      <c r="I21" s="30" t="str">
        <f t="shared" si="1"/>
        <v>OK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30" x14ac:dyDescent="0.25">
      <c r="A22" s="37" t="s">
        <v>37</v>
      </c>
      <c r="B22" s="41">
        <v>13</v>
      </c>
      <c r="C22" s="41">
        <v>19</v>
      </c>
      <c r="D22" s="42" t="s">
        <v>72</v>
      </c>
      <c r="E22" s="41" t="s">
        <v>38</v>
      </c>
      <c r="F22" s="37" t="s">
        <v>48</v>
      </c>
      <c r="G22" s="43"/>
      <c r="H22" s="29">
        <f t="shared" si="0"/>
        <v>0</v>
      </c>
      <c r="I22" s="30" t="str">
        <f t="shared" si="1"/>
        <v>OK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</sheetData>
  <mergeCells count="24">
    <mergeCell ref="A14:A15"/>
    <mergeCell ref="B14:B15"/>
    <mergeCell ref="M1:M2"/>
    <mergeCell ref="T1:T2"/>
    <mergeCell ref="D1:F1"/>
    <mergeCell ref="G1:I1"/>
    <mergeCell ref="J1:J2"/>
    <mergeCell ref="A2:I2"/>
    <mergeCell ref="A16:A18"/>
    <mergeCell ref="B16:B18"/>
    <mergeCell ref="U1:U2"/>
    <mergeCell ref="N1:N2"/>
    <mergeCell ref="O1:O2"/>
    <mergeCell ref="P1:P2"/>
    <mergeCell ref="Q1:Q2"/>
    <mergeCell ref="R1:R2"/>
    <mergeCell ref="S1:S2"/>
    <mergeCell ref="A1:C1"/>
    <mergeCell ref="K1:K2"/>
    <mergeCell ref="L1:L2"/>
    <mergeCell ref="A5:A6"/>
    <mergeCell ref="B5:B6"/>
    <mergeCell ref="A7:A9"/>
    <mergeCell ref="B7:B9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zoomScale="80" zoomScaleNormal="80" workbookViewId="0">
      <selection activeCell="D7" sqref="D7"/>
    </sheetView>
  </sheetViews>
  <sheetFormatPr defaultColWidth="9.7109375" defaultRowHeight="15" x14ac:dyDescent="0.25"/>
  <cols>
    <col min="1" max="1" width="18.7109375" style="1" customWidth="1"/>
    <col min="2" max="2" width="11.7109375" style="1" customWidth="1"/>
    <col min="3" max="3" width="10.28515625" style="1" customWidth="1"/>
    <col min="4" max="4" width="64" style="1" customWidth="1"/>
    <col min="5" max="5" width="16" style="1" customWidth="1"/>
    <col min="6" max="6" width="15.42578125" style="1" customWidth="1"/>
    <col min="7" max="7" width="14.5703125" style="19" customWidth="1"/>
    <col min="8" max="8" width="13.28515625" style="31" customWidth="1"/>
    <col min="9" max="9" width="12.5703125" style="17" customWidth="1"/>
    <col min="10" max="21" width="12" style="18" customWidth="1"/>
    <col min="22" max="16384" width="9.7109375" style="15"/>
  </cols>
  <sheetData>
    <row r="1" spans="1:21" ht="29.25" customHeight="1" x14ac:dyDescent="0.25">
      <c r="A1" s="76" t="s">
        <v>43</v>
      </c>
      <c r="B1" s="76"/>
      <c r="C1" s="76"/>
      <c r="D1" s="76" t="s">
        <v>34</v>
      </c>
      <c r="E1" s="76"/>
      <c r="F1" s="76"/>
      <c r="G1" s="76" t="s">
        <v>44</v>
      </c>
      <c r="H1" s="76"/>
      <c r="I1" s="76"/>
      <c r="J1" s="75" t="s">
        <v>45</v>
      </c>
      <c r="K1" s="75" t="s">
        <v>45</v>
      </c>
      <c r="L1" s="75" t="s">
        <v>45</v>
      </c>
      <c r="M1" s="75" t="s">
        <v>45</v>
      </c>
      <c r="N1" s="75" t="s">
        <v>45</v>
      </c>
      <c r="O1" s="75" t="s">
        <v>45</v>
      </c>
      <c r="P1" s="75" t="s">
        <v>45</v>
      </c>
      <c r="Q1" s="75" t="s">
        <v>45</v>
      </c>
      <c r="R1" s="75" t="s">
        <v>45</v>
      </c>
      <c r="S1" s="75" t="s">
        <v>45</v>
      </c>
      <c r="T1" s="75" t="s">
        <v>45</v>
      </c>
      <c r="U1" s="75" t="s">
        <v>45</v>
      </c>
    </row>
    <row r="2" spans="1:21" ht="29.25" customHeight="1" x14ac:dyDescent="0.25">
      <c r="A2" s="76" t="s">
        <v>75</v>
      </c>
      <c r="B2" s="76"/>
      <c r="C2" s="76"/>
      <c r="D2" s="76"/>
      <c r="E2" s="76"/>
      <c r="F2" s="76"/>
      <c r="G2" s="76"/>
      <c r="H2" s="76"/>
      <c r="I2" s="76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s="16" customFormat="1" ht="30" x14ac:dyDescent="0.2">
      <c r="A3" s="23" t="s">
        <v>2</v>
      </c>
      <c r="B3" s="23" t="s">
        <v>35</v>
      </c>
      <c r="C3" s="23" t="s">
        <v>31</v>
      </c>
      <c r="D3" s="24" t="s">
        <v>32</v>
      </c>
      <c r="E3" s="24" t="s">
        <v>36</v>
      </c>
      <c r="F3" s="25" t="s">
        <v>3</v>
      </c>
      <c r="G3" s="26" t="s">
        <v>25</v>
      </c>
      <c r="H3" s="27" t="s">
        <v>0</v>
      </c>
      <c r="I3" s="23" t="s">
        <v>4</v>
      </c>
      <c r="J3" s="28" t="s">
        <v>1</v>
      </c>
      <c r="K3" s="28" t="s">
        <v>1</v>
      </c>
      <c r="L3" s="28" t="s">
        <v>1</v>
      </c>
      <c r="M3" s="28" t="s">
        <v>1</v>
      </c>
      <c r="N3" s="28" t="s">
        <v>1</v>
      </c>
      <c r="O3" s="28" t="s">
        <v>1</v>
      </c>
      <c r="P3" s="28" t="s">
        <v>1</v>
      </c>
      <c r="Q3" s="28" t="s">
        <v>1</v>
      </c>
      <c r="R3" s="28" t="s">
        <v>1</v>
      </c>
      <c r="S3" s="28" t="s">
        <v>1</v>
      </c>
      <c r="T3" s="28" t="s">
        <v>1</v>
      </c>
      <c r="U3" s="28" t="s">
        <v>1</v>
      </c>
    </row>
    <row r="4" spans="1:21" ht="30" x14ac:dyDescent="0.25">
      <c r="A4" s="32" t="s">
        <v>37</v>
      </c>
      <c r="B4" s="41">
        <v>1</v>
      </c>
      <c r="C4" s="41">
        <v>1</v>
      </c>
      <c r="D4" s="42" t="s">
        <v>55</v>
      </c>
      <c r="E4" s="41" t="s">
        <v>38</v>
      </c>
      <c r="F4" s="33" t="s">
        <v>48</v>
      </c>
      <c r="G4" s="43"/>
      <c r="H4" s="29">
        <f>G4-(SUM(J4:U4))</f>
        <v>0</v>
      </c>
      <c r="I4" s="30" t="str">
        <f>IF(H4&lt;0,"ATENÇÃO","OK")</f>
        <v>OK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ht="30" x14ac:dyDescent="0.25">
      <c r="A5" s="68" t="s">
        <v>49</v>
      </c>
      <c r="B5" s="68">
        <v>2</v>
      </c>
      <c r="C5" s="44">
        <v>2</v>
      </c>
      <c r="D5" s="45" t="s">
        <v>56</v>
      </c>
      <c r="E5" s="44" t="s">
        <v>38</v>
      </c>
      <c r="F5" s="46">
        <v>22800</v>
      </c>
      <c r="G5" s="43"/>
      <c r="H5" s="29">
        <f t="shared" ref="H5:H22" si="0">G5-(SUM(J5:U5))</f>
        <v>0</v>
      </c>
      <c r="I5" s="30" t="str">
        <f t="shared" ref="I5:I22" si="1">IF(H5&lt;0,"ATENÇÃO","OK")</f>
        <v>OK</v>
      </c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30" x14ac:dyDescent="0.25">
      <c r="A6" s="68"/>
      <c r="B6" s="68"/>
      <c r="C6" s="44">
        <v>3</v>
      </c>
      <c r="D6" s="45" t="s">
        <v>57</v>
      </c>
      <c r="E6" s="44" t="s">
        <v>38</v>
      </c>
      <c r="F6" s="46">
        <v>29675</v>
      </c>
      <c r="G6" s="43"/>
      <c r="H6" s="29">
        <f t="shared" si="0"/>
        <v>0</v>
      </c>
      <c r="I6" s="30" t="str">
        <f t="shared" si="1"/>
        <v>OK</v>
      </c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x14ac:dyDescent="0.25">
      <c r="A7" s="72" t="s">
        <v>50</v>
      </c>
      <c r="B7" s="69">
        <v>3</v>
      </c>
      <c r="C7" s="47">
        <v>4</v>
      </c>
      <c r="D7" s="48" t="s">
        <v>46</v>
      </c>
      <c r="E7" s="47" t="s">
        <v>38</v>
      </c>
      <c r="F7" s="49">
        <v>26271</v>
      </c>
      <c r="G7" s="43"/>
      <c r="H7" s="29">
        <f t="shared" si="0"/>
        <v>0</v>
      </c>
      <c r="I7" s="30" t="str">
        <f t="shared" si="1"/>
        <v>OK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ht="30" x14ac:dyDescent="0.25">
      <c r="A8" s="72"/>
      <c r="B8" s="69"/>
      <c r="C8" s="47">
        <v>5</v>
      </c>
      <c r="D8" s="48" t="s">
        <v>58</v>
      </c>
      <c r="E8" s="47" t="s">
        <v>38</v>
      </c>
      <c r="F8" s="49">
        <v>15440</v>
      </c>
      <c r="G8" s="43"/>
      <c r="H8" s="29">
        <f t="shared" si="0"/>
        <v>0</v>
      </c>
      <c r="I8" s="30" t="str">
        <f t="shared" si="1"/>
        <v>OK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ht="45" x14ac:dyDescent="0.25">
      <c r="A9" s="72"/>
      <c r="B9" s="70"/>
      <c r="C9" s="47">
        <v>6</v>
      </c>
      <c r="D9" s="48" t="s">
        <v>59</v>
      </c>
      <c r="E9" s="47" t="s">
        <v>38</v>
      </c>
      <c r="F9" s="49">
        <v>18200.400000000001</v>
      </c>
      <c r="G9" s="43"/>
      <c r="H9" s="29">
        <f t="shared" si="0"/>
        <v>0</v>
      </c>
      <c r="I9" s="30" t="str">
        <f t="shared" si="1"/>
        <v>OK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x14ac:dyDescent="0.25">
      <c r="A10" s="32" t="s">
        <v>47</v>
      </c>
      <c r="B10" s="41">
        <v>4</v>
      </c>
      <c r="C10" s="41">
        <v>7</v>
      </c>
      <c r="D10" s="42" t="s">
        <v>60</v>
      </c>
      <c r="E10" s="41" t="s">
        <v>38</v>
      </c>
      <c r="F10" s="33" t="s">
        <v>47</v>
      </c>
      <c r="G10" s="43"/>
      <c r="H10" s="29">
        <f t="shared" si="0"/>
        <v>0</v>
      </c>
      <c r="I10" s="30" t="str">
        <f t="shared" si="1"/>
        <v>OK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30" x14ac:dyDescent="0.25">
      <c r="A11" s="32" t="s">
        <v>37</v>
      </c>
      <c r="B11" s="41">
        <v>5</v>
      </c>
      <c r="C11" s="41">
        <v>8</v>
      </c>
      <c r="D11" s="42" t="s">
        <v>61</v>
      </c>
      <c r="E11" s="41" t="s">
        <v>38</v>
      </c>
      <c r="F11" s="33" t="s">
        <v>48</v>
      </c>
      <c r="G11" s="43"/>
      <c r="H11" s="29">
        <f t="shared" si="0"/>
        <v>0</v>
      </c>
      <c r="I11" s="30" t="str">
        <f t="shared" si="1"/>
        <v>OK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45" x14ac:dyDescent="0.25">
      <c r="A12" s="32" t="s">
        <v>37</v>
      </c>
      <c r="B12" s="41">
        <v>6</v>
      </c>
      <c r="C12" s="41">
        <v>9</v>
      </c>
      <c r="D12" s="42" t="s">
        <v>62</v>
      </c>
      <c r="E12" s="41" t="s">
        <v>38</v>
      </c>
      <c r="F12" s="33" t="s">
        <v>48</v>
      </c>
      <c r="G12" s="43"/>
      <c r="H12" s="29">
        <f t="shared" si="0"/>
        <v>0</v>
      </c>
      <c r="I12" s="30" t="str">
        <f t="shared" si="1"/>
        <v>OK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45" x14ac:dyDescent="0.25">
      <c r="A13" s="32" t="s">
        <v>37</v>
      </c>
      <c r="B13" s="41">
        <v>7</v>
      </c>
      <c r="C13" s="41">
        <v>10</v>
      </c>
      <c r="D13" s="42" t="s">
        <v>63</v>
      </c>
      <c r="E13" s="41" t="s">
        <v>38</v>
      </c>
      <c r="F13" s="33" t="s">
        <v>48</v>
      </c>
      <c r="G13" s="43"/>
      <c r="H13" s="29">
        <f t="shared" si="0"/>
        <v>0</v>
      </c>
      <c r="I13" s="30" t="str">
        <f t="shared" si="1"/>
        <v>OK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75" x14ac:dyDescent="0.25">
      <c r="A14" s="73" t="s">
        <v>37</v>
      </c>
      <c r="B14" s="71">
        <v>8</v>
      </c>
      <c r="C14" s="41">
        <v>11</v>
      </c>
      <c r="D14" s="42" t="s">
        <v>64</v>
      </c>
      <c r="E14" s="41" t="s">
        <v>38</v>
      </c>
      <c r="F14" s="33" t="s">
        <v>48</v>
      </c>
      <c r="G14" s="43"/>
      <c r="H14" s="29">
        <f t="shared" si="0"/>
        <v>0</v>
      </c>
      <c r="I14" s="30" t="str">
        <f t="shared" si="1"/>
        <v>OK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75" x14ac:dyDescent="0.25">
      <c r="A15" s="73"/>
      <c r="B15" s="71"/>
      <c r="C15" s="41">
        <v>12</v>
      </c>
      <c r="D15" s="42" t="s">
        <v>65</v>
      </c>
      <c r="E15" s="41" t="s">
        <v>38</v>
      </c>
      <c r="F15" s="33" t="s">
        <v>48</v>
      </c>
      <c r="G15" s="43"/>
      <c r="H15" s="29">
        <f t="shared" si="0"/>
        <v>0</v>
      </c>
      <c r="I15" s="30" t="str">
        <f t="shared" si="1"/>
        <v>OK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30" x14ac:dyDescent="0.25">
      <c r="A16" s="74" t="s">
        <v>37</v>
      </c>
      <c r="B16" s="71">
        <v>9</v>
      </c>
      <c r="C16" s="41">
        <v>13</v>
      </c>
      <c r="D16" s="42" t="s">
        <v>66</v>
      </c>
      <c r="E16" s="41" t="s">
        <v>38</v>
      </c>
      <c r="F16" s="33" t="s">
        <v>48</v>
      </c>
      <c r="G16" s="43"/>
      <c r="H16" s="29">
        <f t="shared" si="0"/>
        <v>0</v>
      </c>
      <c r="I16" s="30" t="str">
        <f t="shared" si="1"/>
        <v>OK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x14ac:dyDescent="0.25">
      <c r="A17" s="74"/>
      <c r="B17" s="71"/>
      <c r="C17" s="41">
        <v>14</v>
      </c>
      <c r="D17" s="42" t="s">
        <v>67</v>
      </c>
      <c r="E17" s="41" t="s">
        <v>38</v>
      </c>
      <c r="F17" s="33" t="s">
        <v>48</v>
      </c>
      <c r="G17" s="43"/>
      <c r="H17" s="29">
        <f t="shared" si="0"/>
        <v>0</v>
      </c>
      <c r="I17" s="30" t="str">
        <f t="shared" si="1"/>
        <v>OK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x14ac:dyDescent="0.25">
      <c r="A18" s="74"/>
      <c r="B18" s="71"/>
      <c r="C18" s="41">
        <v>15</v>
      </c>
      <c r="D18" s="42" t="s">
        <v>68</v>
      </c>
      <c r="E18" s="41" t="s">
        <v>38</v>
      </c>
      <c r="F18" s="37" t="s">
        <v>48</v>
      </c>
      <c r="G18" s="43"/>
      <c r="H18" s="29">
        <f t="shared" si="0"/>
        <v>0</v>
      </c>
      <c r="I18" s="30" t="str">
        <f t="shared" si="1"/>
        <v>OK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ht="45" x14ac:dyDescent="0.25">
      <c r="A19" s="37" t="s">
        <v>37</v>
      </c>
      <c r="B19" s="41">
        <v>10</v>
      </c>
      <c r="C19" s="41">
        <v>16</v>
      </c>
      <c r="D19" s="42" t="s">
        <v>69</v>
      </c>
      <c r="E19" s="41" t="s">
        <v>38</v>
      </c>
      <c r="F19" s="37" t="s">
        <v>48</v>
      </c>
      <c r="G19" s="43"/>
      <c r="H19" s="29">
        <f t="shared" si="0"/>
        <v>0</v>
      </c>
      <c r="I19" s="30" t="str">
        <f t="shared" si="1"/>
        <v>OK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45" x14ac:dyDescent="0.25">
      <c r="A20" s="37" t="s">
        <v>37</v>
      </c>
      <c r="B20" s="41">
        <v>11</v>
      </c>
      <c r="C20" s="41">
        <v>17</v>
      </c>
      <c r="D20" s="42" t="s">
        <v>70</v>
      </c>
      <c r="E20" s="41" t="s">
        <v>38</v>
      </c>
      <c r="F20" s="37" t="s">
        <v>48</v>
      </c>
      <c r="G20" s="43"/>
      <c r="H20" s="29">
        <f t="shared" si="0"/>
        <v>0</v>
      </c>
      <c r="I20" s="30" t="str">
        <f t="shared" si="1"/>
        <v>OK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60" x14ac:dyDescent="0.25">
      <c r="A21" s="38" t="s">
        <v>51</v>
      </c>
      <c r="B21" s="44">
        <v>12</v>
      </c>
      <c r="C21" s="44">
        <v>18</v>
      </c>
      <c r="D21" s="45" t="s">
        <v>71</v>
      </c>
      <c r="E21" s="44" t="s">
        <v>38</v>
      </c>
      <c r="F21" s="46">
        <v>29250</v>
      </c>
      <c r="G21" s="43"/>
      <c r="H21" s="29">
        <f t="shared" si="0"/>
        <v>0</v>
      </c>
      <c r="I21" s="30" t="str">
        <f t="shared" si="1"/>
        <v>OK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30" x14ac:dyDescent="0.25">
      <c r="A22" s="37" t="s">
        <v>37</v>
      </c>
      <c r="B22" s="41">
        <v>13</v>
      </c>
      <c r="C22" s="41">
        <v>19</v>
      </c>
      <c r="D22" s="42" t="s">
        <v>72</v>
      </c>
      <c r="E22" s="41" t="s">
        <v>38</v>
      </c>
      <c r="F22" s="37" t="s">
        <v>48</v>
      </c>
      <c r="G22" s="43"/>
      <c r="H22" s="29">
        <f t="shared" si="0"/>
        <v>0</v>
      </c>
      <c r="I22" s="30" t="str">
        <f t="shared" si="1"/>
        <v>OK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</sheetData>
  <mergeCells count="24">
    <mergeCell ref="A14:A15"/>
    <mergeCell ref="B14:B15"/>
    <mergeCell ref="M1:M2"/>
    <mergeCell ref="T1:T2"/>
    <mergeCell ref="D1:F1"/>
    <mergeCell ref="G1:I1"/>
    <mergeCell ref="J1:J2"/>
    <mergeCell ref="A2:I2"/>
    <mergeCell ref="A16:A18"/>
    <mergeCell ref="B16:B18"/>
    <mergeCell ref="U1:U2"/>
    <mergeCell ref="N1:N2"/>
    <mergeCell ref="O1:O2"/>
    <mergeCell ref="P1:P2"/>
    <mergeCell ref="Q1:Q2"/>
    <mergeCell ref="R1:R2"/>
    <mergeCell ref="S1:S2"/>
    <mergeCell ref="A1:C1"/>
    <mergeCell ref="K1:K2"/>
    <mergeCell ref="L1:L2"/>
    <mergeCell ref="A5:A6"/>
    <mergeCell ref="B5:B6"/>
    <mergeCell ref="A7:A9"/>
    <mergeCell ref="B7:B9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zoomScale="80" zoomScaleNormal="80" workbookViewId="0">
      <selection activeCell="D9" sqref="D9"/>
    </sheetView>
  </sheetViews>
  <sheetFormatPr defaultColWidth="9.7109375" defaultRowHeight="15" x14ac:dyDescent="0.25"/>
  <cols>
    <col min="1" max="1" width="18.7109375" style="1" customWidth="1"/>
    <col min="2" max="2" width="11.7109375" style="1" customWidth="1"/>
    <col min="3" max="3" width="10.28515625" style="1" customWidth="1"/>
    <col min="4" max="4" width="64" style="1" customWidth="1"/>
    <col min="5" max="5" width="16" style="1" customWidth="1"/>
    <col min="6" max="6" width="15.42578125" style="1" customWidth="1"/>
    <col min="7" max="7" width="13.5703125" style="35" customWidth="1"/>
    <col min="8" max="8" width="13.28515625" style="31" customWidth="1"/>
    <col min="9" max="9" width="12.5703125" style="17" customWidth="1"/>
    <col min="10" max="10" width="15.7109375" style="18" customWidth="1"/>
    <col min="11" max="11" width="18.28515625" style="18" customWidth="1"/>
    <col min="12" max="21" width="12" style="18" customWidth="1"/>
    <col min="22" max="16384" width="9.7109375" style="15"/>
  </cols>
  <sheetData>
    <row r="1" spans="1:21" ht="24.75" customHeight="1" x14ac:dyDescent="0.25">
      <c r="A1" s="76" t="s">
        <v>43</v>
      </c>
      <c r="B1" s="76"/>
      <c r="C1" s="76"/>
      <c r="D1" s="76" t="s">
        <v>34</v>
      </c>
      <c r="E1" s="76"/>
      <c r="F1" s="76"/>
      <c r="G1" s="83" t="s">
        <v>44</v>
      </c>
      <c r="H1" s="83"/>
      <c r="I1" s="83"/>
      <c r="J1" s="83"/>
      <c r="K1" s="83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24.75" customHeight="1" x14ac:dyDescent="0.25">
      <c r="A2" s="76" t="s">
        <v>40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s="16" customFormat="1" ht="30" x14ac:dyDescent="0.2">
      <c r="A3" s="23" t="s">
        <v>2</v>
      </c>
      <c r="B3" s="23" t="s">
        <v>35</v>
      </c>
      <c r="C3" s="23" t="s">
        <v>31</v>
      </c>
      <c r="D3" s="24" t="s">
        <v>32</v>
      </c>
      <c r="E3" s="24" t="s">
        <v>36</v>
      </c>
      <c r="F3" s="25" t="s">
        <v>3</v>
      </c>
      <c r="G3" s="34" t="s">
        <v>25</v>
      </c>
      <c r="H3" s="26" t="s">
        <v>33</v>
      </c>
      <c r="I3" s="23" t="s">
        <v>26</v>
      </c>
      <c r="J3" s="23" t="s">
        <v>41</v>
      </c>
      <c r="K3" s="23" t="s">
        <v>28</v>
      </c>
    </row>
    <row r="4" spans="1:21" ht="30" x14ac:dyDescent="0.25">
      <c r="A4" s="32" t="s">
        <v>37</v>
      </c>
      <c r="B4" s="41">
        <v>1</v>
      </c>
      <c r="C4" s="41">
        <v>1</v>
      </c>
      <c r="D4" s="42" t="s">
        <v>55</v>
      </c>
      <c r="E4" s="41" t="s">
        <v>38</v>
      </c>
      <c r="F4" s="33" t="s">
        <v>48</v>
      </c>
      <c r="G4" s="21">
        <f>REITORIA!G4+'FAED '!H4+CCT!H4++CESFI!H4</f>
        <v>0</v>
      </c>
      <c r="H4" s="29">
        <f>(REITORIA!G4-REITORIA!H4)+('FAED '!G4-'FAED '!H4)+(CCT!G4-CCT!H4)+(CESFI!G4-CESFI!H4)</f>
        <v>0</v>
      </c>
      <c r="I4" s="50">
        <f>G4-H4</f>
        <v>0</v>
      </c>
      <c r="J4" s="22"/>
      <c r="K4" s="22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ht="30" x14ac:dyDescent="0.25">
      <c r="A5" s="68" t="s">
        <v>49</v>
      </c>
      <c r="B5" s="68">
        <v>2</v>
      </c>
      <c r="C5" s="44">
        <v>2</v>
      </c>
      <c r="D5" s="45" t="s">
        <v>56</v>
      </c>
      <c r="E5" s="44" t="s">
        <v>38</v>
      </c>
      <c r="F5" s="46">
        <v>22800</v>
      </c>
      <c r="G5" s="21">
        <f>REITORIA!G5+'FAED '!H5+CCT!H5++CESFI!H5</f>
        <v>4</v>
      </c>
      <c r="H5" s="29">
        <f>(REITORIA!G5-REITORIA!H5)+('FAED '!G5-'FAED '!H5)+(CCT!G5-CCT!H5)+(CESFI!G5-CESFI!H5)</f>
        <v>4</v>
      </c>
      <c r="I5" s="50">
        <f t="shared" ref="I5:I22" si="0">G5-H5</f>
        <v>0</v>
      </c>
      <c r="J5" s="22">
        <f t="shared" ref="J5:J21" si="1">F5*G5</f>
        <v>91200</v>
      </c>
      <c r="K5" s="22">
        <f t="shared" ref="K5:K21" si="2">F5*H5</f>
        <v>91200</v>
      </c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ht="30" x14ac:dyDescent="0.25">
      <c r="A6" s="68"/>
      <c r="B6" s="68"/>
      <c r="C6" s="44">
        <v>3</v>
      </c>
      <c r="D6" s="45" t="s">
        <v>57</v>
      </c>
      <c r="E6" s="44" t="s">
        <v>38</v>
      </c>
      <c r="F6" s="46">
        <v>29675</v>
      </c>
      <c r="G6" s="21">
        <f>REITORIA!G6+'FAED '!H6+CCT!H6++CESFI!H6</f>
        <v>4</v>
      </c>
      <c r="H6" s="29">
        <f>(REITORIA!G6-REITORIA!H6)+('FAED '!G6-'FAED '!H6)+(CCT!G6-CCT!H6)+(CESFI!G6-CESFI!H6)</f>
        <v>0</v>
      </c>
      <c r="I6" s="50">
        <f t="shared" si="0"/>
        <v>4</v>
      </c>
      <c r="J6" s="22">
        <f t="shared" si="1"/>
        <v>118700</v>
      </c>
      <c r="K6" s="22">
        <f t="shared" si="2"/>
        <v>0</v>
      </c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x14ac:dyDescent="0.25">
      <c r="A7" s="72" t="s">
        <v>50</v>
      </c>
      <c r="B7" s="69">
        <v>3</v>
      </c>
      <c r="C7" s="47">
        <v>4</v>
      </c>
      <c r="D7" s="48" t="s">
        <v>46</v>
      </c>
      <c r="E7" s="47" t="s">
        <v>38</v>
      </c>
      <c r="F7" s="49">
        <v>26271</v>
      </c>
      <c r="G7" s="21">
        <f>REITORIA!G7+'FAED '!H7+CCT!H7++CESFI!H7</f>
        <v>2</v>
      </c>
      <c r="H7" s="29">
        <f>(REITORIA!G7-REITORIA!H7)+('FAED '!G7-'FAED '!H7)+(CCT!G7-CCT!H7)+(CESFI!G7-CESFI!H7)</f>
        <v>2</v>
      </c>
      <c r="I7" s="50">
        <f t="shared" si="0"/>
        <v>0</v>
      </c>
      <c r="J7" s="22">
        <f t="shared" si="1"/>
        <v>52542</v>
      </c>
      <c r="K7" s="22">
        <f t="shared" si="2"/>
        <v>52542</v>
      </c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ht="30" x14ac:dyDescent="0.25">
      <c r="A8" s="72"/>
      <c r="B8" s="69"/>
      <c r="C8" s="47">
        <v>5</v>
      </c>
      <c r="D8" s="48" t="s">
        <v>58</v>
      </c>
      <c r="E8" s="47" t="s">
        <v>38</v>
      </c>
      <c r="F8" s="49">
        <v>15440</v>
      </c>
      <c r="G8" s="21">
        <f>REITORIA!G8+'FAED '!H8+CCT!H8++CESFI!H8</f>
        <v>2</v>
      </c>
      <c r="H8" s="29">
        <f>(REITORIA!G8-REITORIA!H8)+('FAED '!G8-'FAED '!H8)+(CCT!G8-CCT!H8)+(CESFI!G8-CESFI!H8)</f>
        <v>2</v>
      </c>
      <c r="I8" s="50">
        <f t="shared" si="0"/>
        <v>0</v>
      </c>
      <c r="J8" s="22">
        <f t="shared" si="1"/>
        <v>30880</v>
      </c>
      <c r="K8" s="22">
        <f t="shared" si="2"/>
        <v>30880</v>
      </c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ht="45" x14ac:dyDescent="0.25">
      <c r="A9" s="72"/>
      <c r="B9" s="70"/>
      <c r="C9" s="47">
        <v>6</v>
      </c>
      <c r="D9" s="48" t="s">
        <v>59</v>
      </c>
      <c r="E9" s="47" t="s">
        <v>38</v>
      </c>
      <c r="F9" s="49">
        <v>18200.400000000001</v>
      </c>
      <c r="G9" s="21">
        <f>REITORIA!G9+'FAED '!H9+CCT!H9++CESFI!H9</f>
        <v>1</v>
      </c>
      <c r="H9" s="29">
        <f>(REITORIA!G9-REITORIA!H9)+('FAED '!G9-'FAED '!H9)+(CCT!G9-CCT!H9)+(CESFI!G9-CESFI!H9)</f>
        <v>0</v>
      </c>
      <c r="I9" s="50">
        <f t="shared" si="0"/>
        <v>1</v>
      </c>
      <c r="J9" s="22">
        <f t="shared" si="1"/>
        <v>18200.400000000001</v>
      </c>
      <c r="K9" s="22">
        <f t="shared" si="2"/>
        <v>0</v>
      </c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x14ac:dyDescent="0.25">
      <c r="A10" s="32" t="s">
        <v>47</v>
      </c>
      <c r="B10" s="41">
        <v>4</v>
      </c>
      <c r="C10" s="41">
        <v>7</v>
      </c>
      <c r="D10" s="42" t="s">
        <v>60</v>
      </c>
      <c r="E10" s="41" t="s">
        <v>38</v>
      </c>
      <c r="F10" s="33" t="s">
        <v>47</v>
      </c>
      <c r="G10" s="21">
        <f>REITORIA!G10+'FAED '!H10+CCT!H10++CESFI!H10</f>
        <v>0</v>
      </c>
      <c r="H10" s="29">
        <f>(REITORIA!G10-REITORIA!H10)+('FAED '!G10-'FAED '!H10)+(CCT!G10-CCT!H10)+(CESFI!G10-CESFI!H10)</f>
        <v>0</v>
      </c>
      <c r="I10" s="50">
        <f t="shared" si="0"/>
        <v>0</v>
      </c>
      <c r="J10" s="22"/>
      <c r="K10" s="22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ht="30" x14ac:dyDescent="0.25">
      <c r="A11" s="32" t="s">
        <v>37</v>
      </c>
      <c r="B11" s="41">
        <v>5</v>
      </c>
      <c r="C11" s="41">
        <v>8</v>
      </c>
      <c r="D11" s="42" t="s">
        <v>61</v>
      </c>
      <c r="E11" s="41" t="s">
        <v>38</v>
      </c>
      <c r="F11" s="33" t="s">
        <v>48</v>
      </c>
      <c r="G11" s="21">
        <f>REITORIA!G11+'FAED '!H11+CCT!H11++CESFI!H11</f>
        <v>0</v>
      </c>
      <c r="H11" s="29">
        <f>(REITORIA!G11-REITORIA!H11)+('FAED '!G11-'FAED '!H11)+(CCT!G11-CCT!H11)+(CESFI!G11-CESFI!H11)</f>
        <v>0</v>
      </c>
      <c r="I11" s="50">
        <f t="shared" si="0"/>
        <v>0</v>
      </c>
      <c r="J11" s="22"/>
      <c r="K11" s="22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ht="45" x14ac:dyDescent="0.25">
      <c r="A12" s="32" t="s">
        <v>37</v>
      </c>
      <c r="B12" s="41">
        <v>6</v>
      </c>
      <c r="C12" s="41">
        <v>9</v>
      </c>
      <c r="D12" s="42" t="s">
        <v>62</v>
      </c>
      <c r="E12" s="41" t="s">
        <v>38</v>
      </c>
      <c r="F12" s="33" t="s">
        <v>48</v>
      </c>
      <c r="G12" s="21">
        <f>REITORIA!G12+'FAED '!H12+CCT!H12++CESFI!H12</f>
        <v>0</v>
      </c>
      <c r="H12" s="29">
        <f>(REITORIA!G12-REITORIA!H12)+('FAED '!G12-'FAED '!H12)+(CCT!G12-CCT!H12)+(CESFI!G12-CESFI!H12)</f>
        <v>0</v>
      </c>
      <c r="I12" s="50">
        <f t="shared" si="0"/>
        <v>0</v>
      </c>
      <c r="J12" s="22"/>
      <c r="K12" s="22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ht="45" x14ac:dyDescent="0.25">
      <c r="A13" s="32" t="s">
        <v>37</v>
      </c>
      <c r="B13" s="41">
        <v>7</v>
      </c>
      <c r="C13" s="41">
        <v>10</v>
      </c>
      <c r="D13" s="42" t="s">
        <v>63</v>
      </c>
      <c r="E13" s="41" t="s">
        <v>38</v>
      </c>
      <c r="F13" s="33" t="s">
        <v>48</v>
      </c>
      <c r="G13" s="21">
        <f>REITORIA!G13+'FAED '!H13+CCT!H13++CESFI!H13</f>
        <v>0</v>
      </c>
      <c r="H13" s="29">
        <f>(REITORIA!G13-REITORIA!H13)+('FAED '!G13-'FAED '!H13)+(CCT!G13-CCT!H13)+(CESFI!G13-CESFI!H13)</f>
        <v>0</v>
      </c>
      <c r="I13" s="50">
        <f t="shared" si="0"/>
        <v>0</v>
      </c>
      <c r="J13" s="22"/>
      <c r="K13" s="22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ht="75" x14ac:dyDescent="0.25">
      <c r="A14" s="73" t="s">
        <v>37</v>
      </c>
      <c r="B14" s="71">
        <v>8</v>
      </c>
      <c r="C14" s="41">
        <v>11</v>
      </c>
      <c r="D14" s="42" t="s">
        <v>64</v>
      </c>
      <c r="E14" s="41" t="s">
        <v>38</v>
      </c>
      <c r="F14" s="33" t="s">
        <v>48</v>
      </c>
      <c r="G14" s="21">
        <f>REITORIA!G14+'FAED '!H14+CCT!H14++CESFI!H14</f>
        <v>0</v>
      </c>
      <c r="H14" s="29">
        <f>(REITORIA!G14-REITORIA!H14)+('FAED '!G14-'FAED '!H14)+(CCT!G14-CCT!H14)+(CESFI!G14-CESFI!H14)</f>
        <v>0</v>
      </c>
      <c r="I14" s="50">
        <f t="shared" si="0"/>
        <v>0</v>
      </c>
      <c r="J14" s="22"/>
      <c r="K14" s="22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ht="75" x14ac:dyDescent="0.25">
      <c r="A15" s="73"/>
      <c r="B15" s="71"/>
      <c r="C15" s="41">
        <v>12</v>
      </c>
      <c r="D15" s="42" t="s">
        <v>65</v>
      </c>
      <c r="E15" s="41" t="s">
        <v>38</v>
      </c>
      <c r="F15" s="33" t="s">
        <v>48</v>
      </c>
      <c r="G15" s="21">
        <f>REITORIA!G15+'FAED '!H15+CCT!H15++CESFI!H15</f>
        <v>0</v>
      </c>
      <c r="H15" s="29">
        <f>(REITORIA!G15-REITORIA!H15)+('FAED '!G15-'FAED '!H15)+(CCT!G15-CCT!H15)+(CESFI!G15-CESFI!H15)</f>
        <v>0</v>
      </c>
      <c r="I15" s="50">
        <f t="shared" si="0"/>
        <v>0</v>
      </c>
      <c r="J15" s="22"/>
      <c r="K15" s="22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ht="30" x14ac:dyDescent="0.25">
      <c r="A16" s="74" t="s">
        <v>37</v>
      </c>
      <c r="B16" s="71">
        <v>9</v>
      </c>
      <c r="C16" s="41">
        <v>13</v>
      </c>
      <c r="D16" s="42" t="s">
        <v>66</v>
      </c>
      <c r="E16" s="41" t="s">
        <v>38</v>
      </c>
      <c r="F16" s="33" t="s">
        <v>48</v>
      </c>
      <c r="G16" s="21">
        <f>REITORIA!G16+'FAED '!H16+CCT!H16++CESFI!H16</f>
        <v>0</v>
      </c>
      <c r="H16" s="29">
        <f>(REITORIA!G16-REITORIA!H16)+('FAED '!G16-'FAED '!H16)+(CCT!G16-CCT!H16)+(CESFI!G16-CESFI!H16)</f>
        <v>0</v>
      </c>
      <c r="I16" s="50">
        <f t="shared" si="0"/>
        <v>0</v>
      </c>
      <c r="J16" s="22"/>
      <c r="K16" s="22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x14ac:dyDescent="0.25">
      <c r="A17" s="74"/>
      <c r="B17" s="71"/>
      <c r="C17" s="41">
        <v>14</v>
      </c>
      <c r="D17" s="42" t="s">
        <v>67</v>
      </c>
      <c r="E17" s="41" t="s">
        <v>38</v>
      </c>
      <c r="F17" s="33" t="s">
        <v>48</v>
      </c>
      <c r="G17" s="21">
        <f>REITORIA!G17+'FAED '!H17+CCT!H17++CESFI!H17</f>
        <v>0</v>
      </c>
      <c r="H17" s="29">
        <f>(REITORIA!G17-REITORIA!H17)+('FAED '!G17-'FAED '!H17)+(CCT!G17-CCT!H17)+(CESFI!G17-CESFI!H17)</f>
        <v>0</v>
      </c>
      <c r="I17" s="50">
        <f t="shared" si="0"/>
        <v>0</v>
      </c>
      <c r="J17" s="22"/>
      <c r="K17" s="22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x14ac:dyDescent="0.25">
      <c r="A18" s="74"/>
      <c r="B18" s="71"/>
      <c r="C18" s="41">
        <v>15</v>
      </c>
      <c r="D18" s="42" t="s">
        <v>68</v>
      </c>
      <c r="E18" s="41" t="s">
        <v>38</v>
      </c>
      <c r="F18" s="37" t="s">
        <v>48</v>
      </c>
      <c r="G18" s="21">
        <f>REITORIA!G18+'FAED '!H18+CCT!H18++CESFI!H18</f>
        <v>0</v>
      </c>
      <c r="H18" s="29">
        <f>(REITORIA!G18-REITORIA!H18)+('FAED '!G18-'FAED '!H18)+(CCT!G18-CCT!H18)+(CESFI!G18-CESFI!H18)</f>
        <v>0</v>
      </c>
      <c r="I18" s="50">
        <f t="shared" si="0"/>
        <v>0</v>
      </c>
      <c r="J18" s="22"/>
      <c r="K18" s="22"/>
    </row>
    <row r="19" spans="1:21" ht="45" x14ac:dyDescent="0.25">
      <c r="A19" s="37" t="s">
        <v>37</v>
      </c>
      <c r="B19" s="41">
        <v>10</v>
      </c>
      <c r="C19" s="41">
        <v>16</v>
      </c>
      <c r="D19" s="42" t="s">
        <v>69</v>
      </c>
      <c r="E19" s="41" t="s">
        <v>38</v>
      </c>
      <c r="F19" s="37" t="s">
        <v>48</v>
      </c>
      <c r="G19" s="21">
        <f>REITORIA!G19+'FAED '!H19+CCT!H19++CESFI!H19</f>
        <v>0</v>
      </c>
      <c r="H19" s="29">
        <f>(REITORIA!G19-REITORIA!H19)+('FAED '!G19-'FAED '!H19)+(CCT!G19-CCT!H19)+(CESFI!G19-CESFI!H19)</f>
        <v>0</v>
      </c>
      <c r="I19" s="50">
        <f t="shared" si="0"/>
        <v>0</v>
      </c>
      <c r="J19" s="22"/>
      <c r="K19" s="22"/>
    </row>
    <row r="20" spans="1:21" ht="45" x14ac:dyDescent="0.25">
      <c r="A20" s="37" t="s">
        <v>37</v>
      </c>
      <c r="B20" s="41">
        <v>11</v>
      </c>
      <c r="C20" s="41">
        <v>17</v>
      </c>
      <c r="D20" s="42" t="s">
        <v>70</v>
      </c>
      <c r="E20" s="41" t="s">
        <v>38</v>
      </c>
      <c r="F20" s="37" t="s">
        <v>48</v>
      </c>
      <c r="G20" s="21">
        <f>REITORIA!G20+'FAED '!H20+CCT!H20++CESFI!H20</f>
        <v>0</v>
      </c>
      <c r="H20" s="29">
        <f>(REITORIA!G20-REITORIA!H20)+('FAED '!G20-'FAED '!H20)+(CCT!G20-CCT!H20)+(CESFI!G20-CESFI!H20)</f>
        <v>0</v>
      </c>
      <c r="I20" s="50">
        <f t="shared" si="0"/>
        <v>0</v>
      </c>
      <c r="J20" s="22"/>
      <c r="K20" s="22"/>
    </row>
    <row r="21" spans="1:21" ht="60" x14ac:dyDescent="0.25">
      <c r="A21" s="38" t="s">
        <v>51</v>
      </c>
      <c r="B21" s="44">
        <v>12</v>
      </c>
      <c r="C21" s="44">
        <v>18</v>
      </c>
      <c r="D21" s="45" t="s">
        <v>71</v>
      </c>
      <c r="E21" s="44" t="s">
        <v>38</v>
      </c>
      <c r="F21" s="46">
        <v>29250</v>
      </c>
      <c r="G21" s="21">
        <f>REITORIA!G21+'FAED '!H21+CCT!H21++CESFI!H21</f>
        <v>1</v>
      </c>
      <c r="H21" s="29">
        <f>(REITORIA!G21-REITORIA!H21)+('FAED '!G21-'FAED '!H21)+(CCT!G21-CCT!H21)+(CESFI!G21-CESFI!H21)</f>
        <v>0</v>
      </c>
      <c r="I21" s="50">
        <f t="shared" si="0"/>
        <v>1</v>
      </c>
      <c r="J21" s="22">
        <f t="shared" si="1"/>
        <v>29250</v>
      </c>
      <c r="K21" s="22">
        <f t="shared" si="2"/>
        <v>0</v>
      </c>
    </row>
    <row r="22" spans="1:21" ht="30" x14ac:dyDescent="0.25">
      <c r="A22" s="37" t="s">
        <v>37</v>
      </c>
      <c r="B22" s="41">
        <v>13</v>
      </c>
      <c r="C22" s="41">
        <v>19</v>
      </c>
      <c r="D22" s="42" t="s">
        <v>72</v>
      </c>
      <c r="E22" s="41" t="s">
        <v>38</v>
      </c>
      <c r="F22" s="37" t="s">
        <v>48</v>
      </c>
      <c r="G22" s="21">
        <f>REITORIA!G22+'FAED '!H22+CCT!H22++CESFI!H22</f>
        <v>0</v>
      </c>
      <c r="H22" s="29">
        <f>(REITORIA!G22-REITORIA!H22)+('FAED '!G22-'FAED '!H22)+(CCT!G22-CCT!H22)+(CESFI!G22-CESFI!H22)</f>
        <v>0</v>
      </c>
      <c r="I22" s="50">
        <f t="shared" si="0"/>
        <v>0</v>
      </c>
      <c r="J22" s="22"/>
      <c r="K22" s="22"/>
    </row>
    <row r="23" spans="1:21" x14ac:dyDescent="0.25">
      <c r="J23" s="67">
        <f>SUM(J4:J22)</f>
        <v>340772.4</v>
      </c>
      <c r="K23" s="67">
        <f>SUM(K4:K22)</f>
        <v>174622</v>
      </c>
    </row>
    <row r="25" spans="1:21" x14ac:dyDescent="0.25">
      <c r="G25" s="84" t="s">
        <v>52</v>
      </c>
      <c r="H25" s="85"/>
      <c r="I25" s="85"/>
      <c r="J25" s="85"/>
      <c r="K25" s="86"/>
    </row>
    <row r="26" spans="1:21" x14ac:dyDescent="0.25">
      <c r="G26" s="77" t="s">
        <v>42</v>
      </c>
      <c r="H26" s="78"/>
      <c r="I26" s="78"/>
      <c r="J26" s="78"/>
      <c r="K26" s="79"/>
    </row>
    <row r="27" spans="1:21" x14ac:dyDescent="0.25">
      <c r="G27" s="80" t="s">
        <v>44</v>
      </c>
      <c r="H27" s="81"/>
      <c r="I27" s="81"/>
      <c r="J27" s="81"/>
      <c r="K27" s="82"/>
    </row>
    <row r="28" spans="1:21" x14ac:dyDescent="0.25">
      <c r="G28" s="51" t="s">
        <v>27</v>
      </c>
      <c r="H28" s="52"/>
      <c r="I28" s="52"/>
      <c r="J28" s="53"/>
      <c r="K28" s="54">
        <f>J23</f>
        <v>340772.4</v>
      </c>
    </row>
    <row r="29" spans="1:21" x14ac:dyDescent="0.25">
      <c r="G29" s="55" t="s">
        <v>28</v>
      </c>
      <c r="H29" s="56"/>
      <c r="I29" s="56"/>
      <c r="J29" s="57"/>
      <c r="K29" s="58">
        <f>K23</f>
        <v>174622</v>
      </c>
    </row>
    <row r="30" spans="1:21" x14ac:dyDescent="0.25">
      <c r="G30" s="55" t="s">
        <v>29</v>
      </c>
      <c r="H30" s="56"/>
      <c r="I30" s="56"/>
      <c r="J30" s="57"/>
      <c r="K30" s="59"/>
    </row>
    <row r="31" spans="1:21" x14ac:dyDescent="0.25">
      <c r="G31" s="60" t="s">
        <v>30</v>
      </c>
      <c r="H31" s="61"/>
      <c r="I31" s="61"/>
      <c r="J31" s="62"/>
      <c r="K31" s="63">
        <f>K29/K28</f>
        <v>0.51242999726503669</v>
      </c>
    </row>
    <row r="32" spans="1:21" x14ac:dyDescent="0.25">
      <c r="G32" s="64" t="s">
        <v>76</v>
      </c>
      <c r="H32" s="65"/>
      <c r="I32" s="65"/>
      <c r="J32" s="65"/>
      <c r="K32" s="66"/>
    </row>
  </sheetData>
  <mergeCells count="15">
    <mergeCell ref="G26:K26"/>
    <mergeCell ref="G27:K27"/>
    <mergeCell ref="G1:K1"/>
    <mergeCell ref="A2:K2"/>
    <mergeCell ref="A1:C1"/>
    <mergeCell ref="D1:F1"/>
    <mergeCell ref="A5:A6"/>
    <mergeCell ref="B5:B6"/>
    <mergeCell ref="A7:A9"/>
    <mergeCell ref="B7:B9"/>
    <mergeCell ref="A14:A15"/>
    <mergeCell ref="B14:B15"/>
    <mergeCell ref="A16:A18"/>
    <mergeCell ref="B16:B18"/>
    <mergeCell ref="G25:K2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88" t="s">
        <v>8</v>
      </c>
      <c r="B1" s="88"/>
      <c r="C1" s="88"/>
      <c r="D1" s="88"/>
      <c r="E1" s="88"/>
      <c r="F1" s="88"/>
      <c r="G1" s="88"/>
      <c r="H1" s="88"/>
    </row>
    <row r="2" spans="1:8" ht="20.25" x14ac:dyDescent="0.2">
      <c r="B2" s="3"/>
    </row>
    <row r="3" spans="1:8" ht="47.25" customHeight="1" x14ac:dyDescent="0.2">
      <c r="A3" s="89" t="s">
        <v>9</v>
      </c>
      <c r="B3" s="89"/>
      <c r="C3" s="89"/>
      <c r="D3" s="89"/>
      <c r="E3" s="89"/>
      <c r="F3" s="89"/>
      <c r="G3" s="89"/>
      <c r="H3" s="89"/>
    </row>
    <row r="4" spans="1:8" ht="35.25" customHeight="1" x14ac:dyDescent="0.2">
      <c r="B4" s="4"/>
    </row>
    <row r="5" spans="1:8" ht="15" customHeight="1" x14ac:dyDescent="0.2">
      <c r="A5" s="90" t="s">
        <v>10</v>
      </c>
      <c r="B5" s="90"/>
      <c r="C5" s="90"/>
      <c r="D5" s="90"/>
      <c r="E5" s="90"/>
      <c r="F5" s="90"/>
      <c r="G5" s="90"/>
      <c r="H5" s="90"/>
    </row>
    <row r="6" spans="1:8" ht="15" customHeight="1" x14ac:dyDescent="0.2">
      <c r="A6" s="90" t="s">
        <v>11</v>
      </c>
      <c r="B6" s="90"/>
      <c r="C6" s="90"/>
      <c r="D6" s="90"/>
      <c r="E6" s="90"/>
      <c r="F6" s="90"/>
      <c r="G6" s="90"/>
      <c r="H6" s="90"/>
    </row>
    <row r="7" spans="1:8" ht="15" customHeight="1" x14ac:dyDescent="0.2">
      <c r="A7" s="90" t="s">
        <v>12</v>
      </c>
      <c r="B7" s="90"/>
      <c r="C7" s="90"/>
      <c r="D7" s="90"/>
      <c r="E7" s="90"/>
      <c r="F7" s="90"/>
      <c r="G7" s="90"/>
      <c r="H7" s="90"/>
    </row>
    <row r="8" spans="1:8" ht="15" customHeight="1" x14ac:dyDescent="0.2">
      <c r="A8" s="90" t="s">
        <v>13</v>
      </c>
      <c r="B8" s="90"/>
      <c r="C8" s="90"/>
      <c r="D8" s="90"/>
      <c r="E8" s="90"/>
      <c r="F8" s="90"/>
      <c r="G8" s="90"/>
      <c r="H8" s="90"/>
    </row>
    <row r="9" spans="1:8" ht="30" customHeight="1" x14ac:dyDescent="0.2">
      <c r="B9" s="5"/>
    </row>
    <row r="10" spans="1:8" ht="105" customHeight="1" x14ac:dyDescent="0.2">
      <c r="A10" s="91" t="s">
        <v>14</v>
      </c>
      <c r="B10" s="91"/>
      <c r="C10" s="91"/>
      <c r="D10" s="91"/>
      <c r="E10" s="91"/>
      <c r="F10" s="91"/>
      <c r="G10" s="91"/>
      <c r="H10" s="91"/>
    </row>
    <row r="11" spans="1:8" ht="15.75" thickBot="1" x14ac:dyDescent="0.25">
      <c r="B11" s="6"/>
    </row>
    <row r="12" spans="1:8" ht="48.75" thickBot="1" x14ac:dyDescent="0.25">
      <c r="A12" s="7" t="s">
        <v>7</v>
      </c>
      <c r="B12" s="7" t="s">
        <v>5</v>
      </c>
      <c r="C12" s="8" t="s">
        <v>15</v>
      </c>
      <c r="D12" s="8" t="s">
        <v>6</v>
      </c>
      <c r="E12" s="8" t="s">
        <v>16</v>
      </c>
      <c r="F12" s="8" t="s">
        <v>17</v>
      </c>
      <c r="G12" s="8" t="s">
        <v>18</v>
      </c>
      <c r="H12" s="8" t="s">
        <v>19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92" t="s">
        <v>20</v>
      </c>
      <c r="B19" s="92"/>
      <c r="C19" s="92"/>
      <c r="D19" s="92"/>
      <c r="E19" s="92"/>
      <c r="F19" s="92"/>
      <c r="G19" s="92"/>
      <c r="H19" s="92"/>
    </row>
    <row r="20" spans="1:8" ht="14.25" x14ac:dyDescent="0.2">
      <c r="A20" s="93" t="s">
        <v>21</v>
      </c>
      <c r="B20" s="93"/>
      <c r="C20" s="93"/>
      <c r="D20" s="93"/>
      <c r="E20" s="93"/>
      <c r="F20" s="93"/>
      <c r="G20" s="93"/>
      <c r="H20" s="93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94" t="s">
        <v>22</v>
      </c>
      <c r="B24" s="94"/>
      <c r="C24" s="94"/>
      <c r="D24" s="94"/>
      <c r="E24" s="94"/>
      <c r="F24" s="94"/>
      <c r="G24" s="94"/>
      <c r="H24" s="94"/>
    </row>
    <row r="25" spans="1:8" ht="15" customHeight="1" x14ac:dyDescent="0.2">
      <c r="A25" s="94" t="s">
        <v>23</v>
      </c>
      <c r="B25" s="94"/>
      <c r="C25" s="94"/>
      <c r="D25" s="94"/>
      <c r="E25" s="94"/>
      <c r="F25" s="94"/>
      <c r="G25" s="94"/>
      <c r="H25" s="94"/>
    </row>
    <row r="26" spans="1:8" ht="15" customHeight="1" x14ac:dyDescent="0.2">
      <c r="A26" s="87" t="s">
        <v>24</v>
      </c>
      <c r="B26" s="87"/>
      <c r="C26" s="87"/>
      <c r="D26" s="87"/>
      <c r="E26" s="87"/>
      <c r="F26" s="87"/>
      <c r="G26" s="87"/>
      <c r="H26" s="87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REITORIA</vt:lpstr>
      <vt:lpstr>FAED </vt:lpstr>
      <vt:lpstr>CCT</vt:lpstr>
      <vt:lpstr>CESFI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Gabriela Monteiro</cp:lastModifiedBy>
  <cp:lastPrinted>2014-06-04T18:55:53Z</cp:lastPrinted>
  <dcterms:created xsi:type="dcterms:W3CDTF">2010-06-19T20:43:11Z</dcterms:created>
  <dcterms:modified xsi:type="dcterms:W3CDTF">2017-06-05T17:21:28Z</dcterms:modified>
</cp:coreProperties>
</file>