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L:\SEGECON\2. Atas de Registro de Preços\UDESC\PP 0773.2016 - UDESC - Coleta de Residuos quimicos Campus I e CERES - vig 28.11.17\"/>
    </mc:Choice>
  </mc:AlternateContent>
  <bookViews>
    <workbookView xWindow="0" yWindow="0" windowWidth="20490" windowHeight="7155" tabRatio="857" activeTab="8"/>
  </bookViews>
  <sheets>
    <sheet name="REITORIA" sheetId="113" r:id="rId1"/>
    <sheet name="MUSEU" sheetId="129" r:id="rId2"/>
    <sheet name="ESAG" sheetId="105" r:id="rId3"/>
    <sheet name="CEART" sheetId="130" r:id="rId4"/>
    <sheet name="CEAD" sheetId="131" r:id="rId5"/>
    <sheet name="FAED" sheetId="112" r:id="rId6"/>
    <sheet name="CEFID" sheetId="124" r:id="rId7"/>
    <sheet name="CERES" sheetId="117" r:id="rId8"/>
    <sheet name="GESTOR" sheetId="128" r:id="rId9"/>
    <sheet name="Modelo Anexo II IN 002_2014" sheetId="77" r:id="rId10"/>
  </sheets>
  <definedNames>
    <definedName name="CEPLAN" localSheetId="4">#REF!</definedName>
    <definedName name="CEPLAN" localSheetId="3">#REF!</definedName>
    <definedName name="CEPLAN" localSheetId="8">#REF!</definedName>
    <definedName name="CEPLAN" localSheetId="1">#REF!</definedName>
    <definedName name="CEPLAN">#REF!</definedName>
    <definedName name="diasuteis" localSheetId="4">#REF!</definedName>
    <definedName name="diasuteis" localSheetId="3">#REF!</definedName>
    <definedName name="diasuteis" localSheetId="6">#REF!</definedName>
    <definedName name="diasuteis" localSheetId="8">#REF!</definedName>
    <definedName name="diasuteis" localSheetId="1">#REF!</definedName>
    <definedName name="diasuteis">#REF!</definedName>
    <definedName name="Ferias" localSheetId="4">#REF!</definedName>
    <definedName name="Ferias" localSheetId="3">#REF!</definedName>
    <definedName name="Ferias" localSheetId="6">#REF!</definedName>
    <definedName name="Ferias" localSheetId="8">#REF!</definedName>
    <definedName name="Ferias" localSheetId="1">#REF!</definedName>
    <definedName name="Ferias">#REF!</definedName>
    <definedName name="RD" localSheetId="4">OFFSET(#REF!,(MATCH(SMALL(#REF!,ROW()-10),#REF!,0)-1),0)</definedName>
    <definedName name="RD" localSheetId="3">OFFSET(#REF!,(MATCH(SMALL(#REF!,ROW()-10),#REF!,0)-1),0)</definedName>
    <definedName name="RD" localSheetId="6">OFFSET(#REF!,(MATCH(SMALL(#REF!,ROW()-10),#REF!,0)-1),0)</definedName>
    <definedName name="RD" localSheetId="8">OFFSET(#REF!,(MATCH(SMALL(#REF!,ROW()-10),#REF!,0)-1),0)</definedName>
    <definedName name="RD" localSheetId="1">OFFSET(#REF!,(MATCH(SMALL(#REF!,ROW()-10),#REF!,0)-1),0)</definedName>
    <definedName name="RD">OFFSET(#REF!,(MATCH(SMALL(#REF!,ROW()-10),#REF!,0)-1),0)</definedName>
  </definedNames>
  <calcPr calcId="152511"/>
</workbook>
</file>

<file path=xl/calcChain.xml><?xml version="1.0" encoding="utf-8"?>
<calcChain xmlns="http://schemas.openxmlformats.org/spreadsheetml/2006/main">
  <c r="I4" i="128" l="1"/>
  <c r="I5" i="117"/>
  <c r="I6" i="117"/>
  <c r="I7" i="117"/>
  <c r="I8" i="117"/>
  <c r="I9" i="117"/>
  <c r="I10" i="117"/>
  <c r="I4" i="117"/>
  <c r="I5" i="124" l="1"/>
  <c r="I6" i="124"/>
  <c r="I7" i="124"/>
  <c r="I8" i="124"/>
  <c r="I9" i="124"/>
  <c r="I10" i="124"/>
  <c r="I4" i="124"/>
  <c r="I5" i="112"/>
  <c r="I6" i="112"/>
  <c r="I7" i="112"/>
  <c r="I8" i="112"/>
  <c r="I9" i="112"/>
  <c r="I10" i="112"/>
  <c r="I4" i="112"/>
  <c r="I5" i="131"/>
  <c r="I6" i="131"/>
  <c r="I7" i="131"/>
  <c r="I8" i="131"/>
  <c r="I9" i="131"/>
  <c r="I10" i="131"/>
  <c r="I4" i="131"/>
  <c r="I5" i="130"/>
  <c r="I6" i="130"/>
  <c r="I7" i="130"/>
  <c r="I8" i="130"/>
  <c r="I9" i="130"/>
  <c r="I10" i="130"/>
  <c r="I4" i="130"/>
  <c r="I5" i="105"/>
  <c r="I6" i="105"/>
  <c r="I7" i="105"/>
  <c r="I8" i="105"/>
  <c r="I9" i="105"/>
  <c r="I10" i="105"/>
  <c r="I4" i="105"/>
  <c r="I5" i="129"/>
  <c r="I6" i="129"/>
  <c r="I7" i="129"/>
  <c r="I8" i="129"/>
  <c r="I9" i="129"/>
  <c r="I10" i="129"/>
  <c r="I4" i="129"/>
  <c r="J4" i="113"/>
  <c r="I5" i="113"/>
  <c r="I6" i="113"/>
  <c r="I7" i="113"/>
  <c r="I8" i="113"/>
  <c r="I9" i="113"/>
  <c r="I10" i="113"/>
  <c r="I4" i="113"/>
  <c r="H4" i="130" l="1"/>
  <c r="H4" i="113"/>
  <c r="J10" i="117" l="1"/>
  <c r="J9" i="117"/>
  <c r="J8" i="117"/>
  <c r="J7" i="117"/>
  <c r="J6" i="117"/>
  <c r="J5" i="117"/>
  <c r="J4" i="117"/>
  <c r="J10" i="124"/>
  <c r="J9" i="124"/>
  <c r="J8" i="124"/>
  <c r="J7" i="124"/>
  <c r="J6" i="124"/>
  <c r="J5" i="124"/>
  <c r="J4" i="124"/>
  <c r="J10" i="112"/>
  <c r="J9" i="112"/>
  <c r="J8" i="112"/>
  <c r="J7" i="112"/>
  <c r="J6" i="112"/>
  <c r="J5" i="112"/>
  <c r="J4" i="112"/>
  <c r="J10" i="131"/>
  <c r="J9" i="131"/>
  <c r="J8" i="131"/>
  <c r="J7" i="131"/>
  <c r="J6" i="131"/>
  <c r="J5" i="131"/>
  <c r="J4" i="131"/>
  <c r="J10" i="130"/>
  <c r="J9" i="130"/>
  <c r="J8" i="130"/>
  <c r="J7" i="130"/>
  <c r="J6" i="130"/>
  <c r="J5" i="130"/>
  <c r="J4" i="130"/>
  <c r="J10" i="105"/>
  <c r="J9" i="105"/>
  <c r="J8" i="105"/>
  <c r="J7" i="105"/>
  <c r="J6" i="105"/>
  <c r="J5" i="105"/>
  <c r="J4" i="105"/>
  <c r="J10" i="129"/>
  <c r="J9" i="129"/>
  <c r="J8" i="129"/>
  <c r="J7" i="129"/>
  <c r="J6" i="129"/>
  <c r="J5" i="129"/>
  <c r="J4" i="129"/>
  <c r="H5" i="128" l="1"/>
  <c r="K5" i="128" s="1"/>
  <c r="H6" i="128"/>
  <c r="K6" i="128" s="1"/>
  <c r="H7" i="128"/>
  <c r="K7" i="128" s="1"/>
  <c r="H8" i="128"/>
  <c r="K8" i="128" s="1"/>
  <c r="H9" i="128"/>
  <c r="K9" i="128" s="1"/>
  <c r="H10" i="128"/>
  <c r="K10" i="128" s="1"/>
  <c r="H4" i="128"/>
  <c r="K4" i="128" s="1"/>
  <c r="K11" i="128" l="1"/>
  <c r="L17" i="128" s="1"/>
  <c r="I9" i="128"/>
  <c r="I10" i="128"/>
  <c r="L10" i="128" l="1"/>
  <c r="J10" i="128"/>
  <c r="J9" i="128"/>
  <c r="L9" i="128"/>
  <c r="J10" i="113"/>
  <c r="J9" i="113"/>
  <c r="I8" i="128"/>
  <c r="I7" i="128"/>
  <c r="J7" i="128" s="1"/>
  <c r="I6" i="128"/>
  <c r="L6" i="128" s="1"/>
  <c r="I5" i="128"/>
  <c r="J5" i="128" s="1"/>
  <c r="L4" i="128"/>
  <c r="J6" i="128" l="1"/>
  <c r="L8" i="128"/>
  <c r="J8" i="128"/>
  <c r="L7" i="128"/>
  <c r="L5" i="128"/>
  <c r="J4" i="128"/>
  <c r="J8" i="113"/>
  <c r="J5" i="113"/>
  <c r="J7" i="113"/>
  <c r="J6" i="113"/>
  <c r="L11" i="128" l="1"/>
  <c r="L18" i="128" s="1"/>
  <c r="L20" i="128" s="1"/>
</calcChain>
</file>

<file path=xl/comments1.xml><?xml version="1.0" encoding="utf-8"?>
<comments xmlns="http://schemas.openxmlformats.org/spreadsheetml/2006/main">
  <authors>
    <author>MARCELO DARCI DE SOUZA</author>
  </authors>
  <commentList>
    <comment ref="H4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ceart </t>
        </r>
      </text>
    </comment>
  </commentList>
</comments>
</file>

<file path=xl/comments2.xml><?xml version="1.0" encoding="utf-8"?>
<comments xmlns="http://schemas.openxmlformats.org/spreadsheetml/2006/main">
  <authors>
    <author>MARCELO DARCI DE SOUZA</author>
  </authors>
  <commentList>
    <comment ref="H4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pela reitoria </t>
        </r>
      </text>
    </comment>
  </commentList>
</comments>
</file>

<file path=xl/sharedStrings.xml><?xml version="1.0" encoding="utf-8"?>
<sst xmlns="http://schemas.openxmlformats.org/spreadsheetml/2006/main" count="589" uniqueCount="74">
  <si>
    <t>Saldo / Automático</t>
  </si>
  <si>
    <t>LOTE</t>
  </si>
  <si>
    <t>...../...../......</t>
  </si>
  <si>
    <t>FORNECEDOR</t>
  </si>
  <si>
    <t>ITEM</t>
  </si>
  <si>
    <t>Preço UNITÁRIO (R$)</t>
  </si>
  <si>
    <t>PRODUTO - CARACTERÍSTICAS MÍNIMAS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</si>
  <si>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</si>
  <si>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</si>
  <si>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</si>
  <si>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</si>
  <si>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</si>
  <si>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</si>
  <si>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</si>
  <si>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</si>
  <si>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</si>
  <si>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</si>
  <si>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</si>
  <si>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</si>
  <si>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</si>
  <si>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</si>
  <si>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</si>
  <si>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</si>
  <si>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</si>
  <si>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</si>
  <si>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</si>
  <si>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</si>
  <si>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</si>
  <si>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SALDO</t>
  </si>
  <si>
    <t>Qtde Registrada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</si>
  <si>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</si>
  <si>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</si>
  <si>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</si>
  <si>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</si>
  <si>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</si>
  <si>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</si>
  <si>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UNIDADE</t>
  </si>
  <si>
    <t>Qtde Utilizada</t>
  </si>
  <si>
    <t>CENTRO PARTICIPANTE: GESTOR</t>
  </si>
  <si>
    <t>DETALHAMENTO</t>
  </si>
  <si>
    <t>OBJETO: CONTRATAÇÃO DE EMPRESA ESPECIALIZADA PARA COLETA DE RESÍDUOS QUÍMICOS, LABORATORIAIS E HOSPITALARES PARA O CAMPUS I E CERES</t>
  </si>
  <si>
    <t>Locação de caçambas para recolher entulho e  madeira. Capacidade da caçamba: 5m³. Incluído a coleta, transporte e destinação final.</t>
  </si>
  <si>
    <t>Coleta, transporte e tratamento de lâmpadas fluorescentes grandes</t>
  </si>
  <si>
    <t>Destinação final de lâmpadas fluorescentes grandes</t>
  </si>
  <si>
    <t>Coleta e transporte de produtos químicos</t>
  </si>
  <si>
    <t xml:space="preserve">Destinação final de produtos químicos </t>
  </si>
  <si>
    <t>Destinação final de Lixo Hospitalar</t>
  </si>
  <si>
    <t>Caçambas</t>
  </si>
  <si>
    <t>Coletas</t>
  </si>
  <si>
    <t>Kg</t>
  </si>
  <si>
    <t>litro</t>
  </si>
  <si>
    <t>Prazos de entrega e pagamento conforme Termo de Referência</t>
  </si>
  <si>
    <t>Coleta e transporte de Lixo Hospitalar (materiais biologicos, contaminantes e perfuro cortantes)</t>
  </si>
  <si>
    <t>CONTRATAÇÃO DE EMPRESA ESPECIALIZADA PARA COLETA DE RESÍDUOS QUÍMICOS, LABORATORIAIS E HOSPITALARES PARA O CAMPUS I E CERES</t>
  </si>
  <si>
    <t>PROCESSO: 773/2016/UDESC</t>
  </si>
  <si>
    <t>VIGÊNCIA DA ATA: 29/11/2016 até 28/11/2017</t>
  </si>
  <si>
    <t xml:space="preserve"> AF/OS nº  xxxx/2017 Qtde. DT</t>
  </si>
  <si>
    <t>ECOEFICIÊNCIA SOLUÇÕES AMBIENTAIS LTDA EPP</t>
  </si>
  <si>
    <t>339039.27</t>
  </si>
  <si>
    <t>339039.28</t>
  </si>
  <si>
    <t>Pregão 773/2016/UDESC - SRP</t>
  </si>
  <si>
    <t>CENTRO PARTICIPANTE: REITORIA</t>
  </si>
  <si>
    <t>CENTRO PARTICIPANTE: MUSEU</t>
  </si>
  <si>
    <t>CENTRO PARTICIPANTE: ESAG</t>
  </si>
  <si>
    <t>CENTRO PARTICIPANTE: CEART</t>
  </si>
  <si>
    <t>CENTRO PARTICIPANTE: FAED</t>
  </si>
  <si>
    <t>CENTRO PARTICIPANTE: CEAD</t>
  </si>
  <si>
    <t>CENTRO PARTICIPANTE: CEFID</t>
  </si>
  <si>
    <t>CENTRO PARTICIPANTE: CERES</t>
  </si>
  <si>
    <t xml:space="preserve"> AF/OS nº  77/2017 Qtde. DT</t>
  </si>
  <si>
    <t xml:space="preserve"> AF/OS nº  371/2017 Qtde. DT</t>
  </si>
  <si>
    <t xml:space="preserve"> AF/OS nº  426/2017 Qtde. DT</t>
  </si>
  <si>
    <t>17/047/2017</t>
  </si>
  <si>
    <t>Resumo Atualizado em Maio/2017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</si>
</sst>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0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1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2" fillId="0" borderId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0" fontId="3" fillId="0" borderId="0" applyNumberFormat="0" applyFill="0" applyBorder="0" applyAlignment="0" applyProtection="0"/>
    <xf numFmtId="167" fontId="14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9" fontId="2" fillId="0" borderId="0" applyFont="0" applyFill="0" applyBorder="0" applyAlignment="0" applyProtection="0"/>
    <xf numFmtId="44" fontId="20" fillId="0" borderId="0" applyFont="0" applyFill="0" applyBorder="0" applyAlignment="0" applyProtection="0"/>
  </cellStyleXfs>
  <cellXfs count="88">
    <xf numFmtId="0" fontId="0" fillId="0" borderId="0" xfId="0"/>
    <xf numFmtId="0" fontId="5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5" fillId="0" borderId="0" xfId="1" applyFont="1" applyAlignment="1">
      <alignment wrapText="1"/>
    </xf>
    <xf numFmtId="0" fontId="5" fillId="0" borderId="0" xfId="1" applyFont="1" applyFill="1" applyAlignment="1">
      <alignment vertical="center" wrapText="1"/>
    </xf>
    <xf numFmtId="0" fontId="5" fillId="0" borderId="0" xfId="1" applyFont="1" applyFill="1" applyAlignment="1" applyProtection="1">
      <alignment wrapText="1"/>
      <protection locked="0"/>
    </xf>
    <xf numFmtId="3" fontId="5" fillId="0" borderId="0" xfId="1" applyNumberFormat="1" applyFont="1" applyAlignment="1" applyProtection="1">
      <alignment wrapText="1"/>
      <protection locked="0"/>
    </xf>
    <xf numFmtId="0" fontId="5" fillId="0" borderId="0" xfId="1" applyFont="1" applyAlignment="1" applyProtection="1">
      <alignment wrapText="1"/>
      <protection locked="0"/>
    </xf>
    <xf numFmtId="0" fontId="5" fillId="0" borderId="1" xfId="1" applyFont="1" applyFill="1" applyBorder="1" applyAlignment="1">
      <alignment horizontal="center" vertical="center" wrapText="1"/>
    </xf>
    <xf numFmtId="168" fontId="15" fillId="9" borderId="6" xfId="1" applyNumberFormat="1" applyFont="1" applyFill="1" applyBorder="1" applyAlignment="1" applyProtection="1">
      <alignment horizontal="right"/>
      <protection locked="0"/>
    </xf>
    <xf numFmtId="168" fontId="15" fillId="9" borderId="7" xfId="1" applyNumberFormat="1" applyFont="1" applyFill="1" applyBorder="1" applyAlignment="1" applyProtection="1">
      <alignment horizontal="right"/>
      <protection locked="0"/>
    </xf>
    <xf numFmtId="9" fontId="15" fillId="9" borderId="8" xfId="12" applyFont="1" applyFill="1" applyBorder="1" applyAlignment="1" applyProtection="1">
      <alignment horizontal="right"/>
      <protection locked="0"/>
    </xf>
    <xf numFmtId="2" fontId="15" fillId="9" borderId="7" xfId="1" applyNumberFormat="1" applyFont="1" applyFill="1" applyBorder="1" applyAlignment="1">
      <alignment horizontal="right"/>
    </xf>
    <xf numFmtId="0" fontId="15" fillId="9" borderId="12" xfId="1" applyFont="1" applyFill="1" applyBorder="1" applyAlignment="1" applyProtection="1">
      <alignment horizontal="left"/>
      <protection locked="0"/>
    </xf>
    <xf numFmtId="0" fontId="15" fillId="9" borderId="19" xfId="1" applyFont="1" applyFill="1" applyBorder="1" applyAlignment="1" applyProtection="1">
      <alignment horizontal="left"/>
      <protection locked="0"/>
    </xf>
    <xf numFmtId="0" fontId="15" fillId="9" borderId="14" xfId="1" applyFont="1" applyFill="1" applyBorder="1" applyAlignment="1" applyProtection="1">
      <alignment horizontal="left"/>
      <protection locked="0"/>
    </xf>
    <xf numFmtId="0" fontId="15" fillId="9" borderId="0" xfId="1" applyFont="1" applyFill="1" applyBorder="1" applyAlignment="1" applyProtection="1">
      <alignment horizontal="left"/>
      <protection locked="0"/>
    </xf>
    <xf numFmtId="0" fontId="15" fillId="9" borderId="16" xfId="1" applyFont="1" applyFill="1" applyBorder="1" applyAlignment="1" applyProtection="1">
      <alignment horizontal="left"/>
      <protection locked="0"/>
    </xf>
    <xf numFmtId="0" fontId="15" fillId="9" borderId="18" xfId="1" applyFont="1" applyFill="1" applyBorder="1" applyAlignment="1" applyProtection="1">
      <alignment horizontal="left"/>
      <protection locked="0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>
      <alignment horizontal="center" vertical="center" wrapText="1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44" fontId="5" fillId="8" borderId="1" xfId="1" applyNumberFormat="1" applyFont="1" applyFill="1" applyBorder="1" applyAlignment="1">
      <alignment wrapText="1"/>
    </xf>
    <xf numFmtId="44" fontId="5" fillId="8" borderId="1" xfId="1" applyNumberFormat="1" applyFont="1" applyFill="1" applyBorder="1" applyAlignment="1">
      <alignment vertical="center" wrapText="1"/>
    </xf>
    <xf numFmtId="44" fontId="5" fillId="0" borderId="0" xfId="1" applyNumberFormat="1" applyFont="1" applyAlignment="1" applyProtection="1">
      <alignment wrapText="1"/>
      <protection locked="0"/>
    </xf>
    <xf numFmtId="0" fontId="16" fillId="11" borderId="1" xfId="0" applyFont="1" applyFill="1" applyBorder="1" applyAlignment="1">
      <alignment horizontal="center" vertical="center" wrapText="1"/>
    </xf>
    <xf numFmtId="0" fontId="15" fillId="9" borderId="14" xfId="1" applyFont="1" applyFill="1" applyBorder="1" applyAlignment="1">
      <alignment vertical="center" wrapText="1"/>
    </xf>
    <xf numFmtId="0" fontId="15" fillId="9" borderId="0" xfId="1" applyFont="1" applyFill="1" applyBorder="1" applyAlignment="1">
      <alignment vertical="center" wrapText="1"/>
    </xf>
    <xf numFmtId="0" fontId="15" fillId="9" borderId="15" xfId="1" applyFont="1" applyFill="1" applyBorder="1" applyAlignment="1">
      <alignment vertical="center" wrapText="1"/>
    </xf>
    <xf numFmtId="0" fontId="15" fillId="9" borderId="16" xfId="1" applyFont="1" applyFill="1" applyBorder="1" applyAlignment="1">
      <alignment vertical="center" wrapText="1"/>
    </xf>
    <xf numFmtId="0" fontId="15" fillId="9" borderId="18" xfId="1" applyFont="1" applyFill="1" applyBorder="1" applyAlignment="1">
      <alignment vertical="center" wrapText="1"/>
    </xf>
    <xf numFmtId="0" fontId="15" fillId="9" borderId="17" xfId="1" applyFont="1" applyFill="1" applyBorder="1" applyAlignment="1">
      <alignment vertical="center" wrapText="1"/>
    </xf>
    <xf numFmtId="0" fontId="15" fillId="9" borderId="9" xfId="1" applyFont="1" applyFill="1" applyBorder="1" applyAlignment="1" applyProtection="1">
      <alignment horizontal="left"/>
      <protection locked="0"/>
    </xf>
    <xf numFmtId="0" fontId="15" fillId="9" borderId="10" xfId="1" applyFont="1" applyFill="1" applyBorder="1" applyAlignment="1" applyProtection="1">
      <alignment horizontal="left"/>
      <protection locked="0"/>
    </xf>
    <xf numFmtId="0" fontId="15" fillId="9" borderId="11" xfId="1" applyFont="1" applyFill="1" applyBorder="1" applyAlignment="1" applyProtection="1">
      <alignment horizontal="left"/>
      <protection locked="0"/>
    </xf>
    <xf numFmtId="0" fontId="15" fillId="9" borderId="12" xfId="1" applyFont="1" applyFill="1" applyBorder="1" applyAlignment="1">
      <alignment vertical="center" wrapText="1"/>
    </xf>
    <xf numFmtId="0" fontId="15" fillId="9" borderId="19" xfId="1" applyFont="1" applyFill="1" applyBorder="1" applyAlignment="1">
      <alignment vertical="center" wrapText="1"/>
    </xf>
    <xf numFmtId="0" fontId="15" fillId="9" borderId="13" xfId="1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left" vertical="center" wrapText="1"/>
    </xf>
    <xf numFmtId="3" fontId="5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 wrapText="1"/>
    </xf>
    <xf numFmtId="3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4" fontId="5" fillId="0" borderId="0" xfId="1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center" vertical="center" wrapText="1"/>
    </xf>
    <xf numFmtId="44" fontId="5" fillId="0" borderId="0" xfId="1" applyNumberFormat="1" applyFont="1" applyFill="1" applyAlignment="1" applyProtection="1">
      <alignment wrapText="1"/>
      <protection locked="0"/>
    </xf>
    <xf numFmtId="0" fontId="16" fillId="0" borderId="1" xfId="0" applyFont="1" applyFill="1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center" vertical="center" wrapText="1"/>
    </xf>
    <xf numFmtId="168" fontId="5" fillId="2" borderId="1" xfId="3" applyNumberFormat="1" applyFont="1" applyFill="1" applyBorder="1" applyAlignment="1" applyProtection="1">
      <alignment horizontal="center" vertical="center" wrapText="1"/>
    </xf>
    <xf numFmtId="3" fontId="5" fillId="10" borderId="9" xfId="1" applyNumberFormat="1" applyFont="1" applyFill="1" applyBorder="1" applyAlignment="1" applyProtection="1">
      <alignment horizontal="center" vertical="center" wrapText="1"/>
      <protection locked="0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44" fontId="5" fillId="2" borderId="1" xfId="13" applyFont="1" applyFill="1" applyBorder="1" applyAlignment="1" applyProtection="1">
      <alignment horizontal="center" vertical="center" wrapText="1"/>
    </xf>
    <xf numFmtId="44" fontId="17" fillId="11" borderId="1" xfId="13" applyFont="1" applyFill="1" applyBorder="1" applyAlignment="1">
      <alignment horizontal="center" vertical="center"/>
    </xf>
    <xf numFmtId="44" fontId="17" fillId="0" borderId="1" xfId="13" applyFont="1" applyFill="1" applyBorder="1" applyAlignment="1">
      <alignment horizontal="center" vertical="center"/>
    </xf>
    <xf numFmtId="44" fontId="5" fillId="0" borderId="0" xfId="13" applyFont="1" applyFill="1" applyAlignment="1">
      <alignment vertical="center" wrapText="1"/>
    </xf>
    <xf numFmtId="41" fontId="16" fillId="7" borderId="1" xfId="0" applyNumberFormat="1" applyFont="1" applyFill="1" applyBorder="1" applyAlignment="1">
      <alignment horizontal="center" vertical="center"/>
    </xf>
    <xf numFmtId="41" fontId="16" fillId="7" borderId="1" xfId="0" applyNumberFormat="1" applyFont="1" applyFill="1" applyBorder="1" applyAlignment="1">
      <alignment horizontal="center" vertical="center" wrapText="1"/>
    </xf>
  </cellXfs>
  <cellStyles count="14">
    <cellStyle name="Moeda" xfId="13" builtinId="4"/>
    <cellStyle name="Moeda 2" xfId="5"/>
    <cellStyle name="Moeda 2 2" xfId="9"/>
    <cellStyle name="Moeda 3" xfId="8"/>
    <cellStyle name="Normal" xfId="0" builtinId="0"/>
    <cellStyle name="Normal 2" xfId="1"/>
    <cellStyle name="Porcentagem 2" xfId="12"/>
    <cellStyle name="Separador de milhares 2" xfId="2"/>
    <cellStyle name="Separador de milhares 2 2" xfId="7"/>
    <cellStyle name="Separador de milhares 2 2 2" xfId="11"/>
    <cellStyle name="Separador de milhares 2 3" xfId="6"/>
    <cellStyle name="Separador de milhares 2 3 2" xfId="10"/>
    <cellStyle name="Separador de milhares 3" xfId="3"/>
    <cellStyle name="Título 5" xfId="4"/>
  </cellStyles>
  <dxfs count="108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3"/>
  <sheetViews>
    <sheetView zoomScale="80" zoomScaleNormal="80" workbookViewId="0">
      <selection activeCell="E6" sqref="E6"/>
    </sheetView>
  </sheetViews>
  <sheetFormatPr defaultColWidth="9.7109375" defaultRowHeight="15" x14ac:dyDescent="0.25"/>
  <cols>
    <col min="1" max="1" width="17.28515625" style="1" customWidth="1"/>
    <col min="2" max="2" width="5.5703125" style="1" bestFit="1" customWidth="1"/>
    <col min="3" max="3" width="6" style="74" bestFit="1" customWidth="1"/>
    <col min="4" max="4" width="60.28515625" style="1" customWidth="1"/>
    <col min="5" max="5" width="12.42578125" style="1" customWidth="1"/>
    <col min="6" max="6" width="16.7109375" style="1" customWidth="1"/>
    <col min="7" max="7" width="12.7109375" style="85" bestFit="1" customWidth="1"/>
    <col min="8" max="8" width="11.28515625" style="17" customWidth="1"/>
    <col min="9" max="9" width="13.28515625" style="75" customWidth="1"/>
    <col min="10" max="10" width="12.5703125" style="18" customWidth="1"/>
    <col min="11" max="11" width="12.85546875" style="19" customWidth="1"/>
    <col min="12" max="22" width="12" style="19" customWidth="1"/>
    <col min="23" max="16384" width="9.7109375" style="15"/>
  </cols>
  <sheetData>
    <row r="1" spans="1:22" ht="32.25" customHeight="1" x14ac:dyDescent="0.25">
      <c r="A1" s="62" t="s">
        <v>54</v>
      </c>
      <c r="B1" s="62"/>
      <c r="C1" s="62"/>
      <c r="D1" s="62" t="s">
        <v>40</v>
      </c>
      <c r="E1" s="62"/>
      <c r="F1" s="62"/>
      <c r="G1" s="62"/>
      <c r="H1" s="62" t="s">
        <v>55</v>
      </c>
      <c r="I1" s="62"/>
      <c r="J1" s="62"/>
      <c r="K1" s="63" t="s">
        <v>56</v>
      </c>
      <c r="L1" s="63" t="s">
        <v>56</v>
      </c>
      <c r="M1" s="63" t="s">
        <v>56</v>
      </c>
      <c r="N1" s="63" t="s">
        <v>56</v>
      </c>
      <c r="O1" s="63" t="s">
        <v>56</v>
      </c>
      <c r="P1" s="63" t="s">
        <v>56</v>
      </c>
      <c r="Q1" s="63" t="s">
        <v>56</v>
      </c>
      <c r="R1" s="63" t="s">
        <v>56</v>
      </c>
      <c r="S1" s="63" t="s">
        <v>56</v>
      </c>
      <c r="T1" s="63" t="s">
        <v>56</v>
      </c>
      <c r="U1" s="63" t="s">
        <v>56</v>
      </c>
      <c r="V1" s="63" t="s">
        <v>56</v>
      </c>
    </row>
    <row r="2" spans="1:22" ht="26.25" customHeight="1" x14ac:dyDescent="0.25">
      <c r="A2" s="62" t="s">
        <v>61</v>
      </c>
      <c r="B2" s="62"/>
      <c r="C2" s="62"/>
      <c r="D2" s="62"/>
      <c r="E2" s="62"/>
      <c r="F2" s="62"/>
      <c r="G2" s="62"/>
      <c r="H2" s="62"/>
      <c r="I2" s="62"/>
      <c r="J2" s="62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s="16" customFormat="1" ht="45" x14ac:dyDescent="0.2">
      <c r="A3" s="64" t="s">
        <v>3</v>
      </c>
      <c r="B3" s="64" t="s">
        <v>1</v>
      </c>
      <c r="C3" s="65" t="s">
        <v>4</v>
      </c>
      <c r="D3" s="65" t="s">
        <v>6</v>
      </c>
      <c r="E3" s="65" t="s">
        <v>36</v>
      </c>
      <c r="F3" s="65" t="s">
        <v>39</v>
      </c>
      <c r="G3" s="82" t="s">
        <v>5</v>
      </c>
      <c r="H3" s="66" t="s">
        <v>29</v>
      </c>
      <c r="I3" s="67" t="s">
        <v>0</v>
      </c>
      <c r="J3" s="64" t="s">
        <v>7</v>
      </c>
      <c r="K3" s="68" t="s">
        <v>2</v>
      </c>
      <c r="L3" s="68" t="s">
        <v>2</v>
      </c>
      <c r="M3" s="68" t="s">
        <v>2</v>
      </c>
      <c r="N3" s="68" t="s">
        <v>2</v>
      </c>
      <c r="O3" s="68" t="s">
        <v>2</v>
      </c>
      <c r="P3" s="68" t="s">
        <v>2</v>
      </c>
      <c r="Q3" s="68" t="s">
        <v>2</v>
      </c>
      <c r="R3" s="68" t="s">
        <v>2</v>
      </c>
      <c r="S3" s="68" t="s">
        <v>2</v>
      </c>
      <c r="T3" s="68" t="s">
        <v>2</v>
      </c>
      <c r="U3" s="68" t="s">
        <v>2</v>
      </c>
      <c r="V3" s="68" t="s">
        <v>2</v>
      </c>
    </row>
    <row r="4" spans="1:22" ht="60" x14ac:dyDescent="0.25">
      <c r="A4" s="69" t="s">
        <v>57</v>
      </c>
      <c r="B4" s="69">
        <v>1</v>
      </c>
      <c r="C4" s="69">
        <v>1</v>
      </c>
      <c r="D4" s="36" t="s">
        <v>41</v>
      </c>
      <c r="E4" s="32" t="s">
        <v>47</v>
      </c>
      <c r="F4" s="41" t="s">
        <v>58</v>
      </c>
      <c r="G4" s="83">
        <v>715</v>
      </c>
      <c r="H4" s="34">
        <f>15-2</f>
        <v>13</v>
      </c>
      <c r="I4" s="70">
        <f>H4-(SUM(K4:V4))</f>
        <v>13</v>
      </c>
      <c r="J4" s="71" t="str">
        <f>IF(I4&lt;0,"ATENÇÃO","OK")</f>
        <v>OK</v>
      </c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2" ht="27.75" customHeight="1" x14ac:dyDescent="0.25">
      <c r="A5" s="72" t="s">
        <v>57</v>
      </c>
      <c r="B5" s="72">
        <v>2</v>
      </c>
      <c r="C5" s="69">
        <v>2</v>
      </c>
      <c r="D5" s="36" t="s">
        <v>42</v>
      </c>
      <c r="E5" s="32" t="s">
        <v>48</v>
      </c>
      <c r="F5" s="77" t="s">
        <v>58</v>
      </c>
      <c r="G5" s="84">
        <v>175</v>
      </c>
      <c r="H5" s="34">
        <v>1</v>
      </c>
      <c r="I5" s="70">
        <f t="shared" ref="I5:I10" si="0">H5-(SUM(K5:V5))</f>
        <v>1</v>
      </c>
      <c r="J5" s="71" t="str">
        <f t="shared" ref="J5:J8" si="1">IF(I5&lt;0,"ATENÇÃO","OK")</f>
        <v>OK</v>
      </c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2" ht="27.75" customHeight="1" x14ac:dyDescent="0.25">
      <c r="A6" s="73"/>
      <c r="B6" s="73"/>
      <c r="C6" s="31">
        <v>3</v>
      </c>
      <c r="D6" s="36" t="s">
        <v>43</v>
      </c>
      <c r="E6" s="20" t="s">
        <v>9</v>
      </c>
      <c r="F6" s="77" t="s">
        <v>58</v>
      </c>
      <c r="G6" s="84">
        <v>1.25</v>
      </c>
      <c r="H6" s="35">
        <v>2000</v>
      </c>
      <c r="I6" s="70">
        <f t="shared" si="0"/>
        <v>2000</v>
      </c>
      <c r="J6" s="71" t="str">
        <f t="shared" si="1"/>
        <v>OK</v>
      </c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ht="22.5" customHeight="1" x14ac:dyDescent="0.25">
      <c r="A7" s="72" t="s">
        <v>57</v>
      </c>
      <c r="B7" s="72">
        <v>3</v>
      </c>
      <c r="C7" s="31">
        <v>4</v>
      </c>
      <c r="D7" s="37" t="s">
        <v>44</v>
      </c>
      <c r="E7" s="20" t="s">
        <v>48</v>
      </c>
      <c r="F7" s="77" t="s">
        <v>59</v>
      </c>
      <c r="G7" s="84">
        <v>260</v>
      </c>
      <c r="H7" s="35"/>
      <c r="I7" s="70">
        <f t="shared" si="0"/>
        <v>0</v>
      </c>
      <c r="J7" s="71" t="str">
        <f t="shared" si="1"/>
        <v>OK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ht="22.5" customHeight="1" x14ac:dyDescent="0.25">
      <c r="A8" s="73"/>
      <c r="B8" s="73"/>
      <c r="C8" s="31">
        <v>5</v>
      </c>
      <c r="D8" s="37" t="s">
        <v>45</v>
      </c>
      <c r="E8" s="20" t="s">
        <v>49</v>
      </c>
      <c r="F8" s="77" t="s">
        <v>59</v>
      </c>
      <c r="G8" s="84">
        <v>3.2</v>
      </c>
      <c r="H8" s="35"/>
      <c r="I8" s="70">
        <f t="shared" si="0"/>
        <v>0</v>
      </c>
      <c r="J8" s="71" t="str">
        <f t="shared" si="1"/>
        <v>OK</v>
      </c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1:22" ht="42" customHeight="1" x14ac:dyDescent="0.25">
      <c r="A9" s="69" t="s">
        <v>57</v>
      </c>
      <c r="B9" s="72">
        <v>4</v>
      </c>
      <c r="C9" s="31">
        <v>6</v>
      </c>
      <c r="D9" s="37" t="s">
        <v>52</v>
      </c>
      <c r="E9" s="20" t="s">
        <v>48</v>
      </c>
      <c r="F9" s="77" t="s">
        <v>59</v>
      </c>
      <c r="G9" s="84">
        <v>79</v>
      </c>
      <c r="H9" s="35"/>
      <c r="I9" s="70">
        <f t="shared" si="0"/>
        <v>0</v>
      </c>
      <c r="J9" s="71" t="str">
        <f t="shared" ref="J9:J10" si="2">IF(I9&lt;0,"ATENÇÃO","OK")</f>
        <v>OK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1:22" ht="60" x14ac:dyDescent="0.25">
      <c r="A10" s="69" t="s">
        <v>57</v>
      </c>
      <c r="B10" s="73"/>
      <c r="C10" s="31">
        <v>7</v>
      </c>
      <c r="D10" s="37" t="s">
        <v>46</v>
      </c>
      <c r="E10" s="20" t="s">
        <v>50</v>
      </c>
      <c r="F10" s="77" t="s">
        <v>59</v>
      </c>
      <c r="G10" s="84">
        <v>1.2</v>
      </c>
      <c r="H10" s="35"/>
      <c r="I10" s="70">
        <f t="shared" si="0"/>
        <v>0</v>
      </c>
      <c r="J10" s="71" t="str">
        <f t="shared" si="2"/>
        <v>OK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1:22" x14ac:dyDescent="0.25">
      <c r="K11" s="76"/>
      <c r="L11" s="40"/>
    </row>
    <row r="13" spans="1:22" x14ac:dyDescent="0.25">
      <c r="D13" s="1" t="s">
        <v>51</v>
      </c>
    </row>
  </sheetData>
  <mergeCells count="21">
    <mergeCell ref="V1:V2"/>
    <mergeCell ref="T1:T2"/>
    <mergeCell ref="U1:U2"/>
    <mergeCell ref="D1:G1"/>
    <mergeCell ref="H1:J1"/>
    <mergeCell ref="K1:K2"/>
    <mergeCell ref="A2:J2"/>
    <mergeCell ref="A1:C1"/>
    <mergeCell ref="S1:S2"/>
    <mergeCell ref="L1:L2"/>
    <mergeCell ref="M1:M2"/>
    <mergeCell ref="N1:N2"/>
    <mergeCell ref="O1:O2"/>
    <mergeCell ref="P1:P2"/>
    <mergeCell ref="Q1:Q2"/>
    <mergeCell ref="R1:R2"/>
    <mergeCell ref="B5:B6"/>
    <mergeCell ref="B7:B8"/>
    <mergeCell ref="A7:A8"/>
    <mergeCell ref="A5:A6"/>
    <mergeCell ref="B9:B10"/>
  </mergeCells>
  <conditionalFormatting sqref="M5:V10">
    <cfRule type="cellIs" dxfId="107" priority="34" stopIfTrue="1" operator="greaterThan">
      <formula>0</formula>
    </cfRule>
    <cfRule type="cellIs" dxfId="106" priority="35" stopIfTrue="1" operator="greaterThan">
      <formula>0</formula>
    </cfRule>
    <cfRule type="cellIs" dxfId="105" priority="36" stopIfTrue="1" operator="greaterThan">
      <formula>0</formula>
    </cfRule>
  </conditionalFormatting>
  <conditionalFormatting sqref="M4:V4">
    <cfRule type="cellIs" dxfId="104" priority="28" stopIfTrue="1" operator="greaterThan">
      <formula>0</formula>
    </cfRule>
    <cfRule type="cellIs" dxfId="103" priority="29" stopIfTrue="1" operator="greaterThan">
      <formula>0</formula>
    </cfRule>
    <cfRule type="cellIs" dxfId="102" priority="30" stopIfTrue="1" operator="greaterThan">
      <formula>0</formula>
    </cfRule>
  </conditionalFormatting>
  <conditionalFormatting sqref="K4 K5:L10">
    <cfRule type="cellIs" dxfId="101" priority="4" stopIfTrue="1" operator="greaterThan">
      <formula>0</formula>
    </cfRule>
    <cfRule type="cellIs" dxfId="100" priority="5" stopIfTrue="1" operator="greaterThan">
      <formula>0</formula>
    </cfRule>
    <cfRule type="cellIs" dxfId="99" priority="6" stopIfTrue="1" operator="greaterThan">
      <formula>0</formula>
    </cfRule>
  </conditionalFormatting>
  <conditionalFormatting sqref="L4">
    <cfRule type="cellIs" dxfId="98" priority="1" stopIfTrue="1" operator="greaterThan">
      <formula>0</formula>
    </cfRule>
    <cfRule type="cellIs" dxfId="97" priority="2" stopIfTrue="1" operator="greaterThan">
      <formula>0</formula>
    </cfRule>
    <cfRule type="cellIs" dxfId="96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55" t="s">
        <v>11</v>
      </c>
      <c r="B1" s="55"/>
      <c r="C1" s="55"/>
      <c r="D1" s="55"/>
      <c r="E1" s="55"/>
      <c r="F1" s="55"/>
      <c r="G1" s="55"/>
      <c r="H1" s="55"/>
    </row>
    <row r="2" spans="1:8" ht="20.25" x14ac:dyDescent="0.2">
      <c r="B2" s="3"/>
    </row>
    <row r="3" spans="1:8" ht="47.25" customHeight="1" x14ac:dyDescent="0.2">
      <c r="A3" s="56" t="s">
        <v>12</v>
      </c>
      <c r="B3" s="56"/>
      <c r="C3" s="56"/>
      <c r="D3" s="56"/>
      <c r="E3" s="56"/>
      <c r="F3" s="56"/>
      <c r="G3" s="56"/>
      <c r="H3" s="56"/>
    </row>
    <row r="4" spans="1:8" ht="35.25" customHeight="1" x14ac:dyDescent="0.2">
      <c r="B4" s="4"/>
    </row>
    <row r="5" spans="1:8" ht="15" customHeight="1" x14ac:dyDescent="0.2">
      <c r="A5" s="57" t="s">
        <v>13</v>
      </c>
      <c r="B5" s="57"/>
      <c r="C5" s="57"/>
      <c r="D5" s="57"/>
      <c r="E5" s="57"/>
      <c r="F5" s="57"/>
      <c r="G5" s="57"/>
      <c r="H5" s="57"/>
    </row>
    <row r="6" spans="1:8" ht="15" customHeight="1" x14ac:dyDescent="0.2">
      <c r="A6" s="57" t="s">
        <v>14</v>
      </c>
      <c r="B6" s="57"/>
      <c r="C6" s="57"/>
      <c r="D6" s="57"/>
      <c r="E6" s="57"/>
      <c r="F6" s="57"/>
      <c r="G6" s="57"/>
      <c r="H6" s="57"/>
    </row>
    <row r="7" spans="1:8" ht="15" customHeight="1" x14ac:dyDescent="0.2">
      <c r="A7" s="57" t="s">
        <v>15</v>
      </c>
      <c r="B7" s="57"/>
      <c r="C7" s="57"/>
      <c r="D7" s="57"/>
      <c r="E7" s="57"/>
      <c r="F7" s="57"/>
      <c r="G7" s="57"/>
      <c r="H7" s="57"/>
    </row>
    <row r="8" spans="1:8" ht="15" customHeight="1" x14ac:dyDescent="0.2">
      <c r="A8" s="57" t="s">
        <v>16</v>
      </c>
      <c r="B8" s="57"/>
      <c r="C8" s="57"/>
      <c r="D8" s="57"/>
      <c r="E8" s="57"/>
      <c r="F8" s="57"/>
      <c r="G8" s="57"/>
      <c r="H8" s="57"/>
    </row>
    <row r="9" spans="1:8" ht="30" customHeight="1" x14ac:dyDescent="0.2">
      <c r="B9" s="5"/>
    </row>
    <row r="10" spans="1:8" ht="105" customHeight="1" x14ac:dyDescent="0.2">
      <c r="A10" s="58" t="s">
        <v>17</v>
      </c>
      <c r="B10" s="58"/>
      <c r="C10" s="58"/>
      <c r="D10" s="58"/>
      <c r="E10" s="58"/>
      <c r="F10" s="58"/>
      <c r="G10" s="58"/>
      <c r="H10" s="58"/>
    </row>
    <row r="11" spans="1:8" ht="15.75" thickBot="1" x14ac:dyDescent="0.25">
      <c r="B11" s="6"/>
    </row>
    <row r="12" spans="1:8" ht="48.75" thickBot="1" x14ac:dyDescent="0.25">
      <c r="A12" s="7" t="s">
        <v>10</v>
      </c>
      <c r="B12" s="7" t="s">
        <v>8</v>
      </c>
      <c r="C12" s="8" t="s">
        <v>18</v>
      </c>
      <c r="D12" s="8" t="s">
        <v>9</v>
      </c>
      <c r="E12" s="8" t="s">
        <v>19</v>
      </c>
      <c r="F12" s="8" t="s">
        <v>20</v>
      </c>
      <c r="G12" s="8" t="s">
        <v>21</v>
      </c>
      <c r="H12" s="8" t="s">
        <v>22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59" t="s">
        <v>23</v>
      </c>
      <c r="B19" s="59"/>
      <c r="C19" s="59"/>
      <c r="D19" s="59"/>
      <c r="E19" s="59"/>
      <c r="F19" s="59"/>
      <c r="G19" s="59"/>
      <c r="H19" s="59"/>
    </row>
    <row r="20" spans="1:8" ht="14.25" x14ac:dyDescent="0.2">
      <c r="A20" s="60" t="s">
        <v>24</v>
      </c>
      <c r="B20" s="60"/>
      <c r="C20" s="60"/>
      <c r="D20" s="60"/>
      <c r="E20" s="60"/>
      <c r="F20" s="60"/>
      <c r="G20" s="60"/>
      <c r="H20" s="60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61" t="s">
        <v>25</v>
      </c>
      <c r="B24" s="61"/>
      <c r="C24" s="61"/>
      <c r="D24" s="61"/>
      <c r="E24" s="61"/>
      <c r="F24" s="61"/>
      <c r="G24" s="61"/>
      <c r="H24" s="61"/>
    </row>
    <row r="25" spans="1:8" ht="15" customHeight="1" x14ac:dyDescent="0.2">
      <c r="A25" s="61" t="s">
        <v>26</v>
      </c>
      <c r="B25" s="61"/>
      <c r="C25" s="61"/>
      <c r="D25" s="61"/>
      <c r="E25" s="61"/>
      <c r="F25" s="61"/>
      <c r="G25" s="61"/>
      <c r="H25" s="61"/>
    </row>
    <row r="26" spans="1:8" ht="15" customHeight="1" x14ac:dyDescent="0.2">
      <c r="A26" s="54" t="s">
        <v>27</v>
      </c>
      <c r="B26" s="54"/>
      <c r="C26" s="54"/>
      <c r="D26" s="54"/>
      <c r="E26" s="54"/>
      <c r="F26" s="54"/>
      <c r="G26" s="54"/>
      <c r="H26" s="54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zoomScale="80" zoomScaleNormal="80" workbookViewId="0">
      <selection activeCell="D8" sqref="D8"/>
    </sheetView>
  </sheetViews>
  <sheetFormatPr defaultColWidth="9.7109375" defaultRowHeight="15" x14ac:dyDescent="0.25"/>
  <cols>
    <col min="1" max="1" width="17.28515625" style="1" customWidth="1"/>
    <col min="2" max="2" width="5.5703125" style="1" bestFit="1" customWidth="1"/>
    <col min="3" max="3" width="6" style="74" bestFit="1" customWidth="1"/>
    <col min="4" max="4" width="60.28515625" style="1" customWidth="1"/>
    <col min="5" max="5" width="12.42578125" style="1" customWidth="1"/>
    <col min="6" max="6" width="16.7109375" style="1" customWidth="1"/>
    <col min="7" max="7" width="12.7109375" style="85" bestFit="1" customWidth="1"/>
    <col min="8" max="8" width="11.28515625" style="17" customWidth="1"/>
    <col min="9" max="9" width="13.28515625" style="75" customWidth="1"/>
    <col min="10" max="10" width="12.5703125" style="18" customWidth="1"/>
    <col min="11" max="11" width="12.85546875" style="19" customWidth="1"/>
    <col min="12" max="22" width="12" style="19" customWidth="1"/>
    <col min="23" max="16384" width="9.7109375" style="15"/>
  </cols>
  <sheetData>
    <row r="1" spans="1:22" ht="32.25" customHeight="1" x14ac:dyDescent="0.25">
      <c r="A1" s="62" t="s">
        <v>54</v>
      </c>
      <c r="B1" s="62"/>
      <c r="C1" s="62"/>
      <c r="D1" s="62" t="s">
        <v>40</v>
      </c>
      <c r="E1" s="62"/>
      <c r="F1" s="62"/>
      <c r="G1" s="62"/>
      <c r="H1" s="62" t="s">
        <v>55</v>
      </c>
      <c r="I1" s="62"/>
      <c r="J1" s="62"/>
      <c r="K1" s="63" t="s">
        <v>56</v>
      </c>
      <c r="L1" s="63" t="s">
        <v>56</v>
      </c>
      <c r="M1" s="63" t="s">
        <v>56</v>
      </c>
      <c r="N1" s="63" t="s">
        <v>56</v>
      </c>
      <c r="O1" s="63" t="s">
        <v>56</v>
      </c>
      <c r="P1" s="63" t="s">
        <v>56</v>
      </c>
      <c r="Q1" s="63" t="s">
        <v>56</v>
      </c>
      <c r="R1" s="63" t="s">
        <v>56</v>
      </c>
      <c r="S1" s="63" t="s">
        <v>56</v>
      </c>
      <c r="T1" s="63" t="s">
        <v>56</v>
      </c>
      <c r="U1" s="63" t="s">
        <v>56</v>
      </c>
      <c r="V1" s="63" t="s">
        <v>56</v>
      </c>
    </row>
    <row r="2" spans="1:22" ht="26.25" customHeight="1" x14ac:dyDescent="0.25">
      <c r="A2" s="62" t="s">
        <v>62</v>
      </c>
      <c r="B2" s="62"/>
      <c r="C2" s="62"/>
      <c r="D2" s="62"/>
      <c r="E2" s="62"/>
      <c r="F2" s="62"/>
      <c r="G2" s="62"/>
      <c r="H2" s="62"/>
      <c r="I2" s="62"/>
      <c r="J2" s="62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s="16" customFormat="1" ht="45" x14ac:dyDescent="0.2">
      <c r="A3" s="64" t="s">
        <v>3</v>
      </c>
      <c r="B3" s="64" t="s">
        <v>1</v>
      </c>
      <c r="C3" s="65" t="s">
        <v>4</v>
      </c>
      <c r="D3" s="65" t="s">
        <v>6</v>
      </c>
      <c r="E3" s="65" t="s">
        <v>36</v>
      </c>
      <c r="F3" s="65" t="s">
        <v>39</v>
      </c>
      <c r="G3" s="82" t="s">
        <v>5</v>
      </c>
      <c r="H3" s="66" t="s">
        <v>29</v>
      </c>
      <c r="I3" s="67" t="s">
        <v>0</v>
      </c>
      <c r="J3" s="64" t="s">
        <v>7</v>
      </c>
      <c r="K3" s="68" t="s">
        <v>2</v>
      </c>
      <c r="L3" s="68" t="s">
        <v>2</v>
      </c>
      <c r="M3" s="68" t="s">
        <v>2</v>
      </c>
      <c r="N3" s="68" t="s">
        <v>2</v>
      </c>
      <c r="O3" s="68" t="s">
        <v>2</v>
      </c>
      <c r="P3" s="68" t="s">
        <v>2</v>
      </c>
      <c r="Q3" s="68" t="s">
        <v>2</v>
      </c>
      <c r="R3" s="68" t="s">
        <v>2</v>
      </c>
      <c r="S3" s="68" t="s">
        <v>2</v>
      </c>
      <c r="T3" s="68" t="s">
        <v>2</v>
      </c>
      <c r="U3" s="68" t="s">
        <v>2</v>
      </c>
      <c r="V3" s="68" t="s">
        <v>2</v>
      </c>
    </row>
    <row r="4" spans="1:22" ht="60" x14ac:dyDescent="0.25">
      <c r="A4" s="69" t="s">
        <v>57</v>
      </c>
      <c r="B4" s="69">
        <v>1</v>
      </c>
      <c r="C4" s="69">
        <v>1</v>
      </c>
      <c r="D4" s="36" t="s">
        <v>41</v>
      </c>
      <c r="E4" s="32" t="s">
        <v>47</v>
      </c>
      <c r="F4" s="41" t="s">
        <v>58</v>
      </c>
      <c r="G4" s="83">
        <v>715</v>
      </c>
      <c r="H4" s="34"/>
      <c r="I4" s="70">
        <f>H4-(SUM(K4:V4))</f>
        <v>0</v>
      </c>
      <c r="J4" s="71" t="str">
        <f>IF(I4&lt;0,"ATENÇÃO","OK")</f>
        <v>OK</v>
      </c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2" ht="27.75" customHeight="1" x14ac:dyDescent="0.25">
      <c r="A5" s="72" t="s">
        <v>57</v>
      </c>
      <c r="B5" s="72">
        <v>2</v>
      </c>
      <c r="C5" s="69">
        <v>2</v>
      </c>
      <c r="D5" s="36" t="s">
        <v>42</v>
      </c>
      <c r="E5" s="32" t="s">
        <v>48</v>
      </c>
      <c r="F5" s="77" t="s">
        <v>58</v>
      </c>
      <c r="G5" s="84">
        <v>175</v>
      </c>
      <c r="H5" s="34">
        <v>1</v>
      </c>
      <c r="I5" s="70">
        <f t="shared" ref="I5:I10" si="0">H5-(SUM(K5:V5))</f>
        <v>1</v>
      </c>
      <c r="J5" s="71" t="str">
        <f t="shared" ref="J5:J10" si="1">IF(I5&lt;0,"ATENÇÃO","OK")</f>
        <v>OK</v>
      </c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2" ht="27.75" customHeight="1" x14ac:dyDescent="0.25">
      <c r="A6" s="73"/>
      <c r="B6" s="73"/>
      <c r="C6" s="31">
        <v>3</v>
      </c>
      <c r="D6" s="36" t="s">
        <v>43</v>
      </c>
      <c r="E6" s="20" t="s">
        <v>9</v>
      </c>
      <c r="F6" s="77" t="s">
        <v>58</v>
      </c>
      <c r="G6" s="84">
        <v>1.25</v>
      </c>
      <c r="H6" s="35">
        <v>150</v>
      </c>
      <c r="I6" s="70">
        <f t="shared" si="0"/>
        <v>150</v>
      </c>
      <c r="J6" s="71" t="str">
        <f t="shared" si="1"/>
        <v>OK</v>
      </c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ht="22.5" customHeight="1" x14ac:dyDescent="0.25">
      <c r="A7" s="72" t="s">
        <v>57</v>
      </c>
      <c r="B7" s="72">
        <v>3</v>
      </c>
      <c r="C7" s="31">
        <v>4</v>
      </c>
      <c r="D7" s="37" t="s">
        <v>44</v>
      </c>
      <c r="E7" s="20" t="s">
        <v>48</v>
      </c>
      <c r="F7" s="77" t="s">
        <v>59</v>
      </c>
      <c r="G7" s="84">
        <v>260</v>
      </c>
      <c r="H7" s="35"/>
      <c r="I7" s="70">
        <f t="shared" si="0"/>
        <v>0</v>
      </c>
      <c r="J7" s="71" t="str">
        <f t="shared" si="1"/>
        <v>OK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ht="22.5" customHeight="1" x14ac:dyDescent="0.25">
      <c r="A8" s="73"/>
      <c r="B8" s="73"/>
      <c r="C8" s="31">
        <v>5</v>
      </c>
      <c r="D8" s="37" t="s">
        <v>45</v>
      </c>
      <c r="E8" s="20" t="s">
        <v>49</v>
      </c>
      <c r="F8" s="77" t="s">
        <v>59</v>
      </c>
      <c r="G8" s="84">
        <v>3.2</v>
      </c>
      <c r="H8" s="35"/>
      <c r="I8" s="70">
        <f t="shared" si="0"/>
        <v>0</v>
      </c>
      <c r="J8" s="71" t="str">
        <f t="shared" si="1"/>
        <v>OK</v>
      </c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1:22" ht="42" customHeight="1" x14ac:dyDescent="0.25">
      <c r="A9" s="69" t="s">
        <v>57</v>
      </c>
      <c r="B9" s="72">
        <v>4</v>
      </c>
      <c r="C9" s="31">
        <v>6</v>
      </c>
      <c r="D9" s="37" t="s">
        <v>52</v>
      </c>
      <c r="E9" s="20" t="s">
        <v>48</v>
      </c>
      <c r="F9" s="77" t="s">
        <v>59</v>
      </c>
      <c r="G9" s="84">
        <v>79</v>
      </c>
      <c r="H9" s="35"/>
      <c r="I9" s="70">
        <f t="shared" si="0"/>
        <v>0</v>
      </c>
      <c r="J9" s="71" t="str">
        <f t="shared" si="1"/>
        <v>OK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1:22" ht="60" x14ac:dyDescent="0.25">
      <c r="A10" s="69" t="s">
        <v>57</v>
      </c>
      <c r="B10" s="73"/>
      <c r="C10" s="31">
        <v>7</v>
      </c>
      <c r="D10" s="37" t="s">
        <v>46</v>
      </c>
      <c r="E10" s="20" t="s">
        <v>50</v>
      </c>
      <c r="F10" s="77" t="s">
        <v>59</v>
      </c>
      <c r="G10" s="84">
        <v>1.2</v>
      </c>
      <c r="H10" s="35"/>
      <c r="I10" s="70">
        <f t="shared" si="0"/>
        <v>0</v>
      </c>
      <c r="J10" s="71" t="str">
        <f t="shared" si="1"/>
        <v>OK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1:22" x14ac:dyDescent="0.25">
      <c r="K11" s="76"/>
      <c r="L11" s="40"/>
    </row>
    <row r="13" spans="1:22" x14ac:dyDescent="0.25">
      <c r="D13" s="1" t="s">
        <v>51</v>
      </c>
    </row>
  </sheetData>
  <mergeCells count="21">
    <mergeCell ref="A7:A8"/>
    <mergeCell ref="B7:B8"/>
    <mergeCell ref="B9:B10"/>
    <mergeCell ref="T1:T2"/>
    <mergeCell ref="M1:M2"/>
    <mergeCell ref="U1:U2"/>
    <mergeCell ref="V1:V2"/>
    <mergeCell ref="A2:J2"/>
    <mergeCell ref="A5:A6"/>
    <mergeCell ref="B5:B6"/>
    <mergeCell ref="N1:N2"/>
    <mergeCell ref="O1:O2"/>
    <mergeCell ref="P1:P2"/>
    <mergeCell ref="Q1:Q2"/>
    <mergeCell ref="R1:R2"/>
    <mergeCell ref="S1:S2"/>
    <mergeCell ref="A1:C1"/>
    <mergeCell ref="D1:G1"/>
    <mergeCell ref="H1:J1"/>
    <mergeCell ref="K1:K2"/>
    <mergeCell ref="L1:L2"/>
  </mergeCells>
  <conditionalFormatting sqref="M5:V10">
    <cfRule type="cellIs" dxfId="95" priority="10" stopIfTrue="1" operator="greaterThan">
      <formula>0</formula>
    </cfRule>
    <cfRule type="cellIs" dxfId="94" priority="11" stopIfTrue="1" operator="greaterThan">
      <formula>0</formula>
    </cfRule>
    <cfRule type="cellIs" dxfId="93" priority="12" stopIfTrue="1" operator="greaterThan">
      <formula>0</formula>
    </cfRule>
  </conditionalFormatting>
  <conditionalFormatting sqref="M4:V4">
    <cfRule type="cellIs" dxfId="92" priority="7" stopIfTrue="1" operator="greaterThan">
      <formula>0</formula>
    </cfRule>
    <cfRule type="cellIs" dxfId="91" priority="8" stopIfTrue="1" operator="greaterThan">
      <formula>0</formula>
    </cfRule>
    <cfRule type="cellIs" dxfId="90" priority="9" stopIfTrue="1" operator="greaterThan">
      <formula>0</formula>
    </cfRule>
  </conditionalFormatting>
  <conditionalFormatting sqref="K4 K5:L10">
    <cfRule type="cellIs" dxfId="89" priority="4" stopIfTrue="1" operator="greaterThan">
      <formula>0</formula>
    </cfRule>
    <cfRule type="cellIs" dxfId="88" priority="5" stopIfTrue="1" operator="greaterThan">
      <formula>0</formula>
    </cfRule>
    <cfRule type="cellIs" dxfId="87" priority="6" stopIfTrue="1" operator="greaterThan">
      <formula>0</formula>
    </cfRule>
  </conditionalFormatting>
  <conditionalFormatting sqref="L4">
    <cfRule type="cellIs" dxfId="86" priority="1" stopIfTrue="1" operator="greaterThan">
      <formula>0</formula>
    </cfRule>
    <cfRule type="cellIs" dxfId="85" priority="2" stopIfTrue="1" operator="greaterThan">
      <formula>0</formula>
    </cfRule>
    <cfRule type="cellIs" dxfId="84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zoomScale="80" zoomScaleNormal="80" workbookViewId="0">
      <selection activeCell="F6" sqref="F6"/>
    </sheetView>
  </sheetViews>
  <sheetFormatPr defaultColWidth="9.7109375" defaultRowHeight="15" x14ac:dyDescent="0.25"/>
  <cols>
    <col min="1" max="1" width="17.28515625" style="1" customWidth="1"/>
    <col min="2" max="2" width="5.5703125" style="1" bestFit="1" customWidth="1"/>
    <col min="3" max="3" width="6" style="74" bestFit="1" customWidth="1"/>
    <col min="4" max="4" width="60.28515625" style="1" customWidth="1"/>
    <col min="5" max="5" width="12.42578125" style="1" customWidth="1"/>
    <col min="6" max="6" width="16.7109375" style="1" customWidth="1"/>
    <col min="7" max="7" width="12.7109375" style="85" bestFit="1" customWidth="1"/>
    <col min="8" max="8" width="11.28515625" style="17" customWidth="1"/>
    <col min="9" max="9" width="13.28515625" style="75" customWidth="1"/>
    <col min="10" max="10" width="12.5703125" style="18" customWidth="1"/>
    <col min="11" max="11" width="12.85546875" style="19" customWidth="1"/>
    <col min="12" max="22" width="12" style="19" customWidth="1"/>
    <col min="23" max="16384" width="9.7109375" style="15"/>
  </cols>
  <sheetData>
    <row r="1" spans="1:22" ht="32.25" customHeight="1" x14ac:dyDescent="0.25">
      <c r="A1" s="62" t="s">
        <v>54</v>
      </c>
      <c r="B1" s="62"/>
      <c r="C1" s="62"/>
      <c r="D1" s="62" t="s">
        <v>40</v>
      </c>
      <c r="E1" s="62"/>
      <c r="F1" s="62"/>
      <c r="G1" s="62"/>
      <c r="H1" s="62" t="s">
        <v>55</v>
      </c>
      <c r="I1" s="62"/>
      <c r="J1" s="62"/>
      <c r="K1" s="63" t="s">
        <v>56</v>
      </c>
      <c r="L1" s="63" t="s">
        <v>56</v>
      </c>
      <c r="M1" s="63" t="s">
        <v>56</v>
      </c>
      <c r="N1" s="63" t="s">
        <v>56</v>
      </c>
      <c r="O1" s="63" t="s">
        <v>56</v>
      </c>
      <c r="P1" s="63" t="s">
        <v>56</v>
      </c>
      <c r="Q1" s="63" t="s">
        <v>56</v>
      </c>
      <c r="R1" s="63" t="s">
        <v>56</v>
      </c>
      <c r="S1" s="63" t="s">
        <v>56</v>
      </c>
      <c r="T1" s="63" t="s">
        <v>56</v>
      </c>
      <c r="U1" s="63" t="s">
        <v>56</v>
      </c>
      <c r="V1" s="63" t="s">
        <v>56</v>
      </c>
    </row>
    <row r="2" spans="1:22" ht="26.25" customHeight="1" x14ac:dyDescent="0.25">
      <c r="A2" s="62" t="s">
        <v>63</v>
      </c>
      <c r="B2" s="62"/>
      <c r="C2" s="62"/>
      <c r="D2" s="62"/>
      <c r="E2" s="62"/>
      <c r="F2" s="62"/>
      <c r="G2" s="62"/>
      <c r="H2" s="62"/>
      <c r="I2" s="62"/>
      <c r="J2" s="62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s="16" customFormat="1" ht="45" x14ac:dyDescent="0.2">
      <c r="A3" s="64" t="s">
        <v>3</v>
      </c>
      <c r="B3" s="64" t="s">
        <v>1</v>
      </c>
      <c r="C3" s="65" t="s">
        <v>4</v>
      </c>
      <c r="D3" s="65" t="s">
        <v>6</v>
      </c>
      <c r="E3" s="65" t="s">
        <v>36</v>
      </c>
      <c r="F3" s="65" t="s">
        <v>39</v>
      </c>
      <c r="G3" s="82" t="s">
        <v>5</v>
      </c>
      <c r="H3" s="66" t="s">
        <v>29</v>
      </c>
      <c r="I3" s="67" t="s">
        <v>0</v>
      </c>
      <c r="J3" s="64" t="s">
        <v>7</v>
      </c>
      <c r="K3" s="68" t="s">
        <v>2</v>
      </c>
      <c r="L3" s="68" t="s">
        <v>2</v>
      </c>
      <c r="M3" s="68" t="s">
        <v>2</v>
      </c>
      <c r="N3" s="68" t="s">
        <v>2</v>
      </c>
      <c r="O3" s="68" t="s">
        <v>2</v>
      </c>
      <c r="P3" s="68" t="s">
        <v>2</v>
      </c>
      <c r="Q3" s="68" t="s">
        <v>2</v>
      </c>
      <c r="R3" s="68" t="s">
        <v>2</v>
      </c>
      <c r="S3" s="68" t="s">
        <v>2</v>
      </c>
      <c r="T3" s="68" t="s">
        <v>2</v>
      </c>
      <c r="U3" s="68" t="s">
        <v>2</v>
      </c>
      <c r="V3" s="68" t="s">
        <v>2</v>
      </c>
    </row>
    <row r="4" spans="1:22" ht="60" x14ac:dyDescent="0.25">
      <c r="A4" s="69" t="s">
        <v>57</v>
      </c>
      <c r="B4" s="69">
        <v>1</v>
      </c>
      <c r="C4" s="69">
        <v>1</v>
      </c>
      <c r="D4" s="36" t="s">
        <v>41</v>
      </c>
      <c r="E4" s="32" t="s">
        <v>47</v>
      </c>
      <c r="F4" s="41" t="s">
        <v>58</v>
      </c>
      <c r="G4" s="83">
        <v>715</v>
      </c>
      <c r="H4" s="34"/>
      <c r="I4" s="70">
        <f>H4-(SUM(K4:V4))</f>
        <v>0</v>
      </c>
      <c r="J4" s="71" t="str">
        <f>IF(I4&lt;0,"ATENÇÃO","OK")</f>
        <v>OK</v>
      </c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2" ht="27.75" customHeight="1" x14ac:dyDescent="0.25">
      <c r="A5" s="72" t="s">
        <v>57</v>
      </c>
      <c r="B5" s="72">
        <v>2</v>
      </c>
      <c r="C5" s="69">
        <v>2</v>
      </c>
      <c r="D5" s="36" t="s">
        <v>42</v>
      </c>
      <c r="E5" s="32" t="s">
        <v>48</v>
      </c>
      <c r="F5" s="77" t="s">
        <v>58</v>
      </c>
      <c r="G5" s="84">
        <v>175</v>
      </c>
      <c r="H5" s="34">
        <v>2</v>
      </c>
      <c r="I5" s="70">
        <f t="shared" ref="I5:I10" si="0">H5-(SUM(K5:V5))</f>
        <v>2</v>
      </c>
      <c r="J5" s="71" t="str">
        <f t="shared" ref="J5:J10" si="1">IF(I5&lt;0,"ATENÇÃO","OK")</f>
        <v>OK</v>
      </c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2" ht="27.75" customHeight="1" x14ac:dyDescent="0.25">
      <c r="A6" s="73"/>
      <c r="B6" s="73"/>
      <c r="C6" s="31">
        <v>3</v>
      </c>
      <c r="D6" s="36" t="s">
        <v>43</v>
      </c>
      <c r="E6" s="20" t="s">
        <v>9</v>
      </c>
      <c r="F6" s="77" t="s">
        <v>58</v>
      </c>
      <c r="G6" s="84">
        <v>1.25</v>
      </c>
      <c r="H6" s="35">
        <v>1200</v>
      </c>
      <c r="I6" s="70">
        <f t="shared" si="0"/>
        <v>1200</v>
      </c>
      <c r="J6" s="71" t="str">
        <f t="shared" si="1"/>
        <v>OK</v>
      </c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ht="22.5" customHeight="1" x14ac:dyDescent="0.25">
      <c r="A7" s="72" t="s">
        <v>57</v>
      </c>
      <c r="B7" s="72">
        <v>3</v>
      </c>
      <c r="C7" s="31">
        <v>4</v>
      </c>
      <c r="D7" s="37" t="s">
        <v>44</v>
      </c>
      <c r="E7" s="20" t="s">
        <v>48</v>
      </c>
      <c r="F7" s="77" t="s">
        <v>59</v>
      </c>
      <c r="G7" s="84">
        <v>260</v>
      </c>
      <c r="H7" s="35"/>
      <c r="I7" s="70">
        <f t="shared" si="0"/>
        <v>0</v>
      </c>
      <c r="J7" s="71" t="str">
        <f t="shared" si="1"/>
        <v>OK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ht="22.5" customHeight="1" x14ac:dyDescent="0.25">
      <c r="A8" s="73"/>
      <c r="B8" s="73"/>
      <c r="C8" s="31">
        <v>5</v>
      </c>
      <c r="D8" s="37" t="s">
        <v>45</v>
      </c>
      <c r="E8" s="20" t="s">
        <v>49</v>
      </c>
      <c r="F8" s="77" t="s">
        <v>59</v>
      </c>
      <c r="G8" s="84">
        <v>3.2</v>
      </c>
      <c r="H8" s="35"/>
      <c r="I8" s="70">
        <f t="shared" si="0"/>
        <v>0</v>
      </c>
      <c r="J8" s="71" t="str">
        <f t="shared" si="1"/>
        <v>OK</v>
      </c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1:22" ht="42" customHeight="1" x14ac:dyDescent="0.25">
      <c r="A9" s="69" t="s">
        <v>57</v>
      </c>
      <c r="B9" s="72">
        <v>4</v>
      </c>
      <c r="C9" s="31">
        <v>6</v>
      </c>
      <c r="D9" s="37" t="s">
        <v>52</v>
      </c>
      <c r="E9" s="20" t="s">
        <v>48</v>
      </c>
      <c r="F9" s="77" t="s">
        <v>59</v>
      </c>
      <c r="G9" s="84">
        <v>79</v>
      </c>
      <c r="H9" s="35"/>
      <c r="I9" s="70">
        <f t="shared" si="0"/>
        <v>0</v>
      </c>
      <c r="J9" s="71" t="str">
        <f t="shared" si="1"/>
        <v>OK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1:22" ht="60" x14ac:dyDescent="0.25">
      <c r="A10" s="69" t="s">
        <v>57</v>
      </c>
      <c r="B10" s="73"/>
      <c r="C10" s="31">
        <v>7</v>
      </c>
      <c r="D10" s="37" t="s">
        <v>46</v>
      </c>
      <c r="E10" s="20" t="s">
        <v>50</v>
      </c>
      <c r="F10" s="77" t="s">
        <v>59</v>
      </c>
      <c r="G10" s="84">
        <v>1.2</v>
      </c>
      <c r="H10" s="35"/>
      <c r="I10" s="70">
        <f t="shared" si="0"/>
        <v>0</v>
      </c>
      <c r="J10" s="71" t="str">
        <f t="shared" si="1"/>
        <v>OK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1:22" x14ac:dyDescent="0.25">
      <c r="K11" s="76"/>
      <c r="L11" s="40"/>
    </row>
    <row r="13" spans="1:22" x14ac:dyDescent="0.25">
      <c r="D13" s="1" t="s">
        <v>51</v>
      </c>
    </row>
  </sheetData>
  <mergeCells count="21">
    <mergeCell ref="V1:V2"/>
    <mergeCell ref="D1:G1"/>
    <mergeCell ref="H1:J1"/>
    <mergeCell ref="K1:K2"/>
    <mergeCell ref="A2:J2"/>
    <mergeCell ref="S1:S2"/>
    <mergeCell ref="L1:L2"/>
    <mergeCell ref="T1:T2"/>
    <mergeCell ref="U1:U2"/>
    <mergeCell ref="M1:M2"/>
    <mergeCell ref="N1:N2"/>
    <mergeCell ref="O1:O2"/>
    <mergeCell ref="P1:P2"/>
    <mergeCell ref="Q1:Q2"/>
    <mergeCell ref="R1:R2"/>
    <mergeCell ref="A1:C1"/>
    <mergeCell ref="A5:A6"/>
    <mergeCell ref="B5:B6"/>
    <mergeCell ref="A7:A8"/>
    <mergeCell ref="B7:B8"/>
    <mergeCell ref="B9:B10"/>
  </mergeCells>
  <conditionalFormatting sqref="M5:V10">
    <cfRule type="cellIs" dxfId="83" priority="10" stopIfTrue="1" operator="greaterThan">
      <formula>0</formula>
    </cfRule>
    <cfRule type="cellIs" dxfId="82" priority="11" stopIfTrue="1" operator="greaterThan">
      <formula>0</formula>
    </cfRule>
    <cfRule type="cellIs" dxfId="81" priority="12" stopIfTrue="1" operator="greaterThan">
      <formula>0</formula>
    </cfRule>
  </conditionalFormatting>
  <conditionalFormatting sqref="M4:V4">
    <cfRule type="cellIs" dxfId="80" priority="7" stopIfTrue="1" operator="greaterThan">
      <formula>0</formula>
    </cfRule>
    <cfRule type="cellIs" dxfId="79" priority="8" stopIfTrue="1" operator="greaterThan">
      <formula>0</formula>
    </cfRule>
    <cfRule type="cellIs" dxfId="78" priority="9" stopIfTrue="1" operator="greaterThan">
      <formula>0</formula>
    </cfRule>
  </conditionalFormatting>
  <conditionalFormatting sqref="K4 K5:L10">
    <cfRule type="cellIs" dxfId="77" priority="4" stopIfTrue="1" operator="greaterThan">
      <formula>0</formula>
    </cfRule>
    <cfRule type="cellIs" dxfId="76" priority="5" stopIfTrue="1" operator="greaterThan">
      <formula>0</formula>
    </cfRule>
    <cfRule type="cellIs" dxfId="75" priority="6" stopIfTrue="1" operator="greaterThan">
      <formula>0</formula>
    </cfRule>
  </conditionalFormatting>
  <conditionalFormatting sqref="L4">
    <cfRule type="cellIs" dxfId="74" priority="1" stopIfTrue="1" operator="greaterThan">
      <formula>0</formula>
    </cfRule>
    <cfRule type="cellIs" dxfId="73" priority="2" stopIfTrue="1" operator="greaterThan">
      <formula>0</formula>
    </cfRule>
    <cfRule type="cellIs" dxfId="72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3"/>
  <sheetViews>
    <sheetView zoomScale="80" zoomScaleNormal="80" workbookViewId="0">
      <selection activeCell="K4" sqref="K4"/>
    </sheetView>
  </sheetViews>
  <sheetFormatPr defaultColWidth="9.7109375" defaultRowHeight="15" x14ac:dyDescent="0.25"/>
  <cols>
    <col min="1" max="1" width="17.28515625" style="1" customWidth="1"/>
    <col min="2" max="2" width="5.5703125" style="1" bestFit="1" customWidth="1"/>
    <col min="3" max="3" width="6" style="74" bestFit="1" customWidth="1"/>
    <col min="4" max="4" width="60.28515625" style="1" customWidth="1"/>
    <col min="5" max="5" width="12.42578125" style="1" customWidth="1"/>
    <col min="6" max="6" width="16.7109375" style="1" customWidth="1"/>
    <col min="7" max="7" width="12.7109375" style="85" bestFit="1" customWidth="1"/>
    <col min="8" max="8" width="11.28515625" style="17" customWidth="1"/>
    <col min="9" max="9" width="13.28515625" style="75" customWidth="1"/>
    <col min="10" max="10" width="12.5703125" style="18" customWidth="1"/>
    <col min="11" max="11" width="12.85546875" style="19" customWidth="1"/>
    <col min="12" max="22" width="12" style="19" customWidth="1"/>
    <col min="23" max="16384" width="9.7109375" style="15"/>
  </cols>
  <sheetData>
    <row r="1" spans="1:22" ht="32.25" customHeight="1" x14ac:dyDescent="0.25">
      <c r="A1" s="62" t="s">
        <v>54</v>
      </c>
      <c r="B1" s="62"/>
      <c r="C1" s="62"/>
      <c r="D1" s="62" t="s">
        <v>40</v>
      </c>
      <c r="E1" s="62"/>
      <c r="F1" s="62"/>
      <c r="G1" s="62"/>
      <c r="H1" s="62" t="s">
        <v>55</v>
      </c>
      <c r="I1" s="62"/>
      <c r="J1" s="62"/>
      <c r="K1" s="63" t="s">
        <v>56</v>
      </c>
      <c r="L1" s="63" t="s">
        <v>56</v>
      </c>
      <c r="M1" s="63" t="s">
        <v>56</v>
      </c>
      <c r="N1" s="63" t="s">
        <v>56</v>
      </c>
      <c r="O1" s="63" t="s">
        <v>56</v>
      </c>
      <c r="P1" s="63" t="s">
        <v>56</v>
      </c>
      <c r="Q1" s="63" t="s">
        <v>56</v>
      </c>
      <c r="R1" s="63" t="s">
        <v>56</v>
      </c>
      <c r="S1" s="63" t="s">
        <v>56</v>
      </c>
      <c r="T1" s="63" t="s">
        <v>56</v>
      </c>
      <c r="U1" s="63" t="s">
        <v>56</v>
      </c>
      <c r="V1" s="63" t="s">
        <v>56</v>
      </c>
    </row>
    <row r="2" spans="1:22" ht="26.25" customHeight="1" x14ac:dyDescent="0.25">
      <c r="A2" s="62" t="s">
        <v>64</v>
      </c>
      <c r="B2" s="62"/>
      <c r="C2" s="62"/>
      <c r="D2" s="62"/>
      <c r="E2" s="62"/>
      <c r="F2" s="62"/>
      <c r="G2" s="62"/>
      <c r="H2" s="62"/>
      <c r="I2" s="62"/>
      <c r="J2" s="62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s="16" customFormat="1" ht="45" x14ac:dyDescent="0.2">
      <c r="A3" s="64" t="s">
        <v>3</v>
      </c>
      <c r="B3" s="64" t="s">
        <v>1</v>
      </c>
      <c r="C3" s="65" t="s">
        <v>4</v>
      </c>
      <c r="D3" s="65" t="s">
        <v>6</v>
      </c>
      <c r="E3" s="65" t="s">
        <v>36</v>
      </c>
      <c r="F3" s="65" t="s">
        <v>39</v>
      </c>
      <c r="G3" s="82" t="s">
        <v>5</v>
      </c>
      <c r="H3" s="66" t="s">
        <v>29</v>
      </c>
      <c r="I3" s="67" t="s">
        <v>0</v>
      </c>
      <c r="J3" s="64" t="s">
        <v>7</v>
      </c>
      <c r="K3" s="68" t="s">
        <v>2</v>
      </c>
      <c r="L3" s="68" t="s">
        <v>2</v>
      </c>
      <c r="M3" s="68" t="s">
        <v>2</v>
      </c>
      <c r="N3" s="68" t="s">
        <v>2</v>
      </c>
      <c r="O3" s="68" t="s">
        <v>2</v>
      </c>
      <c r="P3" s="68" t="s">
        <v>2</v>
      </c>
      <c r="Q3" s="68" t="s">
        <v>2</v>
      </c>
      <c r="R3" s="68" t="s">
        <v>2</v>
      </c>
      <c r="S3" s="68" t="s">
        <v>2</v>
      </c>
      <c r="T3" s="68" t="s">
        <v>2</v>
      </c>
      <c r="U3" s="68" t="s">
        <v>2</v>
      </c>
      <c r="V3" s="68" t="s">
        <v>2</v>
      </c>
    </row>
    <row r="4" spans="1:22" ht="60" x14ac:dyDescent="0.25">
      <c r="A4" s="69" t="s">
        <v>57</v>
      </c>
      <c r="B4" s="69">
        <v>1</v>
      </c>
      <c r="C4" s="69">
        <v>1</v>
      </c>
      <c r="D4" s="36" t="s">
        <v>41</v>
      </c>
      <c r="E4" s="32" t="s">
        <v>47</v>
      </c>
      <c r="F4" s="41" t="s">
        <v>58</v>
      </c>
      <c r="G4" s="83">
        <v>715</v>
      </c>
      <c r="H4" s="34">
        <f>2</f>
        <v>2</v>
      </c>
      <c r="I4" s="70">
        <f>H4-(SUM(K4:V4))</f>
        <v>2</v>
      </c>
      <c r="J4" s="71" t="str">
        <f>IF(I4&lt;0,"ATENÇÃO","OK")</f>
        <v>OK</v>
      </c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2" ht="27.75" customHeight="1" x14ac:dyDescent="0.25">
      <c r="A5" s="72" t="s">
        <v>57</v>
      </c>
      <c r="B5" s="72">
        <v>2</v>
      </c>
      <c r="C5" s="69">
        <v>2</v>
      </c>
      <c r="D5" s="36" t="s">
        <v>42</v>
      </c>
      <c r="E5" s="32" t="s">
        <v>48</v>
      </c>
      <c r="F5" s="77" t="s">
        <v>58</v>
      </c>
      <c r="G5" s="84">
        <v>175</v>
      </c>
      <c r="H5" s="34"/>
      <c r="I5" s="70">
        <f t="shared" ref="I5:I10" si="0">H5-(SUM(K5:V5))</f>
        <v>0</v>
      </c>
      <c r="J5" s="71" t="str">
        <f t="shared" ref="J5:J10" si="1">IF(I5&lt;0,"ATENÇÃO","OK")</f>
        <v>OK</v>
      </c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2" ht="27.75" customHeight="1" x14ac:dyDescent="0.25">
      <c r="A6" s="73"/>
      <c r="B6" s="73"/>
      <c r="C6" s="31">
        <v>3</v>
      </c>
      <c r="D6" s="36" t="s">
        <v>43</v>
      </c>
      <c r="E6" s="20" t="s">
        <v>9</v>
      </c>
      <c r="F6" s="77" t="s">
        <v>58</v>
      </c>
      <c r="G6" s="84">
        <v>1.25</v>
      </c>
      <c r="H6" s="35"/>
      <c r="I6" s="70">
        <f t="shared" si="0"/>
        <v>0</v>
      </c>
      <c r="J6" s="71" t="str">
        <f t="shared" si="1"/>
        <v>OK</v>
      </c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ht="22.5" customHeight="1" x14ac:dyDescent="0.25">
      <c r="A7" s="72" t="s">
        <v>57</v>
      </c>
      <c r="B7" s="72">
        <v>3</v>
      </c>
      <c r="C7" s="31">
        <v>4</v>
      </c>
      <c r="D7" s="37" t="s">
        <v>44</v>
      </c>
      <c r="E7" s="20" t="s">
        <v>48</v>
      </c>
      <c r="F7" s="77" t="s">
        <v>59</v>
      </c>
      <c r="G7" s="84">
        <v>260</v>
      </c>
      <c r="H7" s="35">
        <v>2</v>
      </c>
      <c r="I7" s="70">
        <f t="shared" si="0"/>
        <v>2</v>
      </c>
      <c r="J7" s="71" t="str">
        <f t="shared" si="1"/>
        <v>OK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ht="22.5" customHeight="1" x14ac:dyDescent="0.25">
      <c r="A8" s="73"/>
      <c r="B8" s="73"/>
      <c r="C8" s="31">
        <v>5</v>
      </c>
      <c r="D8" s="37" t="s">
        <v>45</v>
      </c>
      <c r="E8" s="20" t="s">
        <v>49</v>
      </c>
      <c r="F8" s="77" t="s">
        <v>59</v>
      </c>
      <c r="G8" s="84">
        <v>3.2</v>
      </c>
      <c r="H8" s="35">
        <v>2</v>
      </c>
      <c r="I8" s="70">
        <f t="shared" si="0"/>
        <v>2</v>
      </c>
      <c r="J8" s="71" t="str">
        <f t="shared" si="1"/>
        <v>OK</v>
      </c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1:22" ht="42" customHeight="1" x14ac:dyDescent="0.25">
      <c r="A9" s="69" t="s">
        <v>57</v>
      </c>
      <c r="B9" s="72">
        <v>4</v>
      </c>
      <c r="C9" s="31">
        <v>6</v>
      </c>
      <c r="D9" s="37" t="s">
        <v>52</v>
      </c>
      <c r="E9" s="20" t="s">
        <v>48</v>
      </c>
      <c r="F9" s="77" t="s">
        <v>59</v>
      </c>
      <c r="G9" s="84">
        <v>79</v>
      </c>
      <c r="H9" s="35"/>
      <c r="I9" s="70">
        <f t="shared" si="0"/>
        <v>0</v>
      </c>
      <c r="J9" s="71" t="str">
        <f t="shared" si="1"/>
        <v>OK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1:22" ht="60" x14ac:dyDescent="0.25">
      <c r="A10" s="69" t="s">
        <v>57</v>
      </c>
      <c r="B10" s="73"/>
      <c r="C10" s="31">
        <v>7</v>
      </c>
      <c r="D10" s="37" t="s">
        <v>46</v>
      </c>
      <c r="E10" s="20" t="s">
        <v>50</v>
      </c>
      <c r="F10" s="77" t="s">
        <v>59</v>
      </c>
      <c r="G10" s="84">
        <v>1.2</v>
      </c>
      <c r="H10" s="35"/>
      <c r="I10" s="70">
        <f t="shared" si="0"/>
        <v>0</v>
      </c>
      <c r="J10" s="71" t="str">
        <f t="shared" si="1"/>
        <v>OK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1:22" x14ac:dyDescent="0.25">
      <c r="K11" s="76"/>
      <c r="L11" s="40"/>
    </row>
    <row r="13" spans="1:22" x14ac:dyDescent="0.25">
      <c r="D13" s="1" t="s">
        <v>51</v>
      </c>
    </row>
  </sheetData>
  <mergeCells count="21">
    <mergeCell ref="U1:U2"/>
    <mergeCell ref="V1:V2"/>
    <mergeCell ref="K1:K2"/>
    <mergeCell ref="B7:B8"/>
    <mergeCell ref="R1:R2"/>
    <mergeCell ref="S1:S2"/>
    <mergeCell ref="T1:T2"/>
    <mergeCell ref="D1:G1"/>
    <mergeCell ref="H1:J1"/>
    <mergeCell ref="A2:J2"/>
    <mergeCell ref="A5:A6"/>
    <mergeCell ref="B5:B6"/>
    <mergeCell ref="B9:B10"/>
    <mergeCell ref="O1:O2"/>
    <mergeCell ref="P1:P2"/>
    <mergeCell ref="Q1:Q2"/>
    <mergeCell ref="A1:C1"/>
    <mergeCell ref="L1:L2"/>
    <mergeCell ref="M1:M2"/>
    <mergeCell ref="N1:N2"/>
    <mergeCell ref="A7:A8"/>
  </mergeCells>
  <conditionalFormatting sqref="M5:V10">
    <cfRule type="cellIs" dxfId="71" priority="10" stopIfTrue="1" operator="greaterThan">
      <formula>0</formula>
    </cfRule>
    <cfRule type="cellIs" dxfId="70" priority="11" stopIfTrue="1" operator="greaterThan">
      <formula>0</formula>
    </cfRule>
    <cfRule type="cellIs" dxfId="69" priority="12" stopIfTrue="1" operator="greaterThan">
      <formula>0</formula>
    </cfRule>
  </conditionalFormatting>
  <conditionalFormatting sqref="M4:V4">
    <cfRule type="cellIs" dxfId="68" priority="7" stopIfTrue="1" operator="greaterThan">
      <formula>0</formula>
    </cfRule>
    <cfRule type="cellIs" dxfId="67" priority="8" stopIfTrue="1" operator="greaterThan">
      <formula>0</formula>
    </cfRule>
    <cfRule type="cellIs" dxfId="66" priority="9" stopIfTrue="1" operator="greaterThan">
      <formula>0</formula>
    </cfRule>
  </conditionalFormatting>
  <conditionalFormatting sqref="K4 K5:L10">
    <cfRule type="cellIs" dxfId="65" priority="4" stopIfTrue="1" operator="greaterThan">
      <formula>0</formula>
    </cfRule>
    <cfRule type="cellIs" dxfId="64" priority="5" stopIfTrue="1" operator="greaterThan">
      <formula>0</formula>
    </cfRule>
    <cfRule type="cellIs" dxfId="63" priority="6" stopIfTrue="1" operator="greaterThan">
      <formula>0</formula>
    </cfRule>
  </conditionalFormatting>
  <conditionalFormatting sqref="L4">
    <cfRule type="cellIs" dxfId="62" priority="1" stopIfTrue="1" operator="greaterThan">
      <formula>0</formula>
    </cfRule>
    <cfRule type="cellIs" dxfId="61" priority="2" stopIfTrue="1" operator="greaterThan">
      <formula>0</formula>
    </cfRule>
    <cfRule type="cellIs" dxfId="60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zoomScale="80" zoomScaleNormal="80" workbookViewId="0">
      <selection activeCell="H4" sqref="H4"/>
    </sheetView>
  </sheetViews>
  <sheetFormatPr defaultColWidth="9.7109375" defaultRowHeight="15" x14ac:dyDescent="0.25"/>
  <cols>
    <col min="1" max="1" width="17.28515625" style="1" customWidth="1"/>
    <col min="2" max="2" width="5.5703125" style="1" bestFit="1" customWidth="1"/>
    <col min="3" max="3" width="6" style="74" bestFit="1" customWidth="1"/>
    <col min="4" max="4" width="60.28515625" style="1" customWidth="1"/>
    <col min="5" max="5" width="12.42578125" style="1" customWidth="1"/>
    <col min="6" max="6" width="16.7109375" style="1" customWidth="1"/>
    <col min="7" max="7" width="12.7109375" style="85" bestFit="1" customWidth="1"/>
    <col min="8" max="8" width="11.28515625" style="17" customWidth="1"/>
    <col min="9" max="9" width="13.28515625" style="75" customWidth="1"/>
    <col min="10" max="10" width="12.5703125" style="18" customWidth="1"/>
    <col min="11" max="11" width="12.85546875" style="19" customWidth="1"/>
    <col min="12" max="22" width="12" style="19" customWidth="1"/>
    <col min="23" max="16384" width="9.7109375" style="15"/>
  </cols>
  <sheetData>
    <row r="1" spans="1:22" ht="32.25" customHeight="1" x14ac:dyDescent="0.25">
      <c r="A1" s="62" t="s">
        <v>54</v>
      </c>
      <c r="B1" s="62"/>
      <c r="C1" s="62"/>
      <c r="D1" s="62" t="s">
        <v>40</v>
      </c>
      <c r="E1" s="62"/>
      <c r="F1" s="62"/>
      <c r="G1" s="62"/>
      <c r="H1" s="62" t="s">
        <v>55</v>
      </c>
      <c r="I1" s="62"/>
      <c r="J1" s="62"/>
      <c r="K1" s="63" t="s">
        <v>56</v>
      </c>
      <c r="L1" s="63" t="s">
        <v>56</v>
      </c>
      <c r="M1" s="63" t="s">
        <v>56</v>
      </c>
      <c r="N1" s="63" t="s">
        <v>56</v>
      </c>
      <c r="O1" s="63" t="s">
        <v>56</v>
      </c>
      <c r="P1" s="63" t="s">
        <v>56</v>
      </c>
      <c r="Q1" s="63" t="s">
        <v>56</v>
      </c>
      <c r="R1" s="63" t="s">
        <v>56</v>
      </c>
      <c r="S1" s="63" t="s">
        <v>56</v>
      </c>
      <c r="T1" s="63" t="s">
        <v>56</v>
      </c>
      <c r="U1" s="63" t="s">
        <v>56</v>
      </c>
      <c r="V1" s="63" t="s">
        <v>56</v>
      </c>
    </row>
    <row r="2" spans="1:22" ht="26.25" customHeight="1" x14ac:dyDescent="0.25">
      <c r="A2" s="62" t="s">
        <v>66</v>
      </c>
      <c r="B2" s="62"/>
      <c r="C2" s="62"/>
      <c r="D2" s="62"/>
      <c r="E2" s="62"/>
      <c r="F2" s="62"/>
      <c r="G2" s="62"/>
      <c r="H2" s="62"/>
      <c r="I2" s="62"/>
      <c r="J2" s="62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s="16" customFormat="1" ht="45" x14ac:dyDescent="0.2">
      <c r="A3" s="64" t="s">
        <v>3</v>
      </c>
      <c r="B3" s="64" t="s">
        <v>1</v>
      </c>
      <c r="C3" s="65" t="s">
        <v>4</v>
      </c>
      <c r="D3" s="65" t="s">
        <v>6</v>
      </c>
      <c r="E3" s="65" t="s">
        <v>36</v>
      </c>
      <c r="F3" s="65" t="s">
        <v>39</v>
      </c>
      <c r="G3" s="82" t="s">
        <v>5</v>
      </c>
      <c r="H3" s="66" t="s">
        <v>29</v>
      </c>
      <c r="I3" s="67" t="s">
        <v>0</v>
      </c>
      <c r="J3" s="64" t="s">
        <v>7</v>
      </c>
      <c r="K3" s="68" t="s">
        <v>2</v>
      </c>
      <c r="L3" s="68" t="s">
        <v>2</v>
      </c>
      <c r="M3" s="68" t="s">
        <v>2</v>
      </c>
      <c r="N3" s="68" t="s">
        <v>2</v>
      </c>
      <c r="O3" s="68" t="s">
        <v>2</v>
      </c>
      <c r="P3" s="68" t="s">
        <v>2</v>
      </c>
      <c r="Q3" s="68" t="s">
        <v>2</v>
      </c>
      <c r="R3" s="68" t="s">
        <v>2</v>
      </c>
      <c r="S3" s="68" t="s">
        <v>2</v>
      </c>
      <c r="T3" s="68" t="s">
        <v>2</v>
      </c>
      <c r="U3" s="68" t="s">
        <v>2</v>
      </c>
      <c r="V3" s="68" t="s">
        <v>2</v>
      </c>
    </row>
    <row r="4" spans="1:22" ht="60" x14ac:dyDescent="0.25">
      <c r="A4" s="69" t="s">
        <v>57</v>
      </c>
      <c r="B4" s="69">
        <v>1</v>
      </c>
      <c r="C4" s="69">
        <v>1</v>
      </c>
      <c r="D4" s="36" t="s">
        <v>41</v>
      </c>
      <c r="E4" s="32" t="s">
        <v>47</v>
      </c>
      <c r="F4" s="41" t="s">
        <v>58</v>
      </c>
      <c r="G4" s="83">
        <v>715</v>
      </c>
      <c r="H4" s="86"/>
      <c r="I4" s="70">
        <f>H4-(SUM(K4:V4))</f>
        <v>0</v>
      </c>
      <c r="J4" s="71" t="str">
        <f>IF(I4&lt;0,"ATENÇÃO","OK")</f>
        <v>OK</v>
      </c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2" ht="27.75" customHeight="1" x14ac:dyDescent="0.25">
      <c r="A5" s="72" t="s">
        <v>57</v>
      </c>
      <c r="B5" s="72">
        <v>2</v>
      </c>
      <c r="C5" s="69">
        <v>2</v>
      </c>
      <c r="D5" s="36" t="s">
        <v>42</v>
      </c>
      <c r="E5" s="32" t="s">
        <v>48</v>
      </c>
      <c r="F5" s="77" t="s">
        <v>58</v>
      </c>
      <c r="G5" s="84">
        <v>175</v>
      </c>
      <c r="H5" s="86">
        <v>4</v>
      </c>
      <c r="I5" s="70">
        <f t="shared" ref="I5:I10" si="0">H5-(SUM(K5:V5))</f>
        <v>4</v>
      </c>
      <c r="J5" s="71" t="str">
        <f t="shared" ref="J5:J10" si="1">IF(I5&lt;0,"ATENÇÃO","OK")</f>
        <v>OK</v>
      </c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2" ht="27.75" customHeight="1" x14ac:dyDescent="0.25">
      <c r="A6" s="73"/>
      <c r="B6" s="73"/>
      <c r="C6" s="31">
        <v>3</v>
      </c>
      <c r="D6" s="36" t="s">
        <v>43</v>
      </c>
      <c r="E6" s="20" t="s">
        <v>9</v>
      </c>
      <c r="F6" s="77" t="s">
        <v>58</v>
      </c>
      <c r="G6" s="84">
        <v>1.25</v>
      </c>
      <c r="H6" s="86">
        <v>150</v>
      </c>
      <c r="I6" s="70">
        <f t="shared" si="0"/>
        <v>150</v>
      </c>
      <c r="J6" s="71" t="str">
        <f t="shared" si="1"/>
        <v>OK</v>
      </c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ht="22.5" customHeight="1" x14ac:dyDescent="0.25">
      <c r="A7" s="72" t="s">
        <v>57</v>
      </c>
      <c r="B7" s="72">
        <v>3</v>
      </c>
      <c r="C7" s="31">
        <v>4</v>
      </c>
      <c r="D7" s="37" t="s">
        <v>44</v>
      </c>
      <c r="E7" s="20" t="s">
        <v>48</v>
      </c>
      <c r="F7" s="77" t="s">
        <v>59</v>
      </c>
      <c r="G7" s="84">
        <v>260</v>
      </c>
      <c r="H7" s="86"/>
      <c r="I7" s="70">
        <f t="shared" si="0"/>
        <v>0</v>
      </c>
      <c r="J7" s="71" t="str">
        <f t="shared" si="1"/>
        <v>OK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ht="22.5" customHeight="1" x14ac:dyDescent="0.25">
      <c r="A8" s="73"/>
      <c r="B8" s="73"/>
      <c r="C8" s="31">
        <v>5</v>
      </c>
      <c r="D8" s="37" t="s">
        <v>45</v>
      </c>
      <c r="E8" s="20" t="s">
        <v>49</v>
      </c>
      <c r="F8" s="77" t="s">
        <v>59</v>
      </c>
      <c r="G8" s="84">
        <v>3.2</v>
      </c>
      <c r="H8" s="86"/>
      <c r="I8" s="70">
        <f t="shared" si="0"/>
        <v>0</v>
      </c>
      <c r="J8" s="71" t="str">
        <f t="shared" si="1"/>
        <v>OK</v>
      </c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1:22" ht="42" customHeight="1" x14ac:dyDescent="0.25">
      <c r="A9" s="69" t="s">
        <v>57</v>
      </c>
      <c r="B9" s="72">
        <v>4</v>
      </c>
      <c r="C9" s="31">
        <v>6</v>
      </c>
      <c r="D9" s="37" t="s">
        <v>52</v>
      </c>
      <c r="E9" s="20" t="s">
        <v>48</v>
      </c>
      <c r="F9" s="77" t="s">
        <v>59</v>
      </c>
      <c r="G9" s="84">
        <v>79</v>
      </c>
      <c r="H9" s="87"/>
      <c r="I9" s="70">
        <f t="shared" si="0"/>
        <v>0</v>
      </c>
      <c r="J9" s="71" t="str">
        <f t="shared" si="1"/>
        <v>OK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1:22" ht="60" x14ac:dyDescent="0.25">
      <c r="A10" s="69" t="s">
        <v>57</v>
      </c>
      <c r="B10" s="73"/>
      <c r="C10" s="31">
        <v>7</v>
      </c>
      <c r="D10" s="37" t="s">
        <v>46</v>
      </c>
      <c r="E10" s="20" t="s">
        <v>50</v>
      </c>
      <c r="F10" s="77" t="s">
        <v>59</v>
      </c>
      <c r="G10" s="84">
        <v>1.2</v>
      </c>
      <c r="H10" s="87"/>
      <c r="I10" s="70">
        <f t="shared" si="0"/>
        <v>0</v>
      </c>
      <c r="J10" s="71" t="str">
        <f t="shared" si="1"/>
        <v>OK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1:22" x14ac:dyDescent="0.25">
      <c r="K11" s="76"/>
      <c r="L11" s="40"/>
    </row>
    <row r="13" spans="1:22" x14ac:dyDescent="0.25">
      <c r="D13" s="1" t="s">
        <v>51</v>
      </c>
    </row>
  </sheetData>
  <mergeCells count="21">
    <mergeCell ref="A7:A8"/>
    <mergeCell ref="B7:B8"/>
    <mergeCell ref="B9:B10"/>
    <mergeCell ref="T1:T2"/>
    <mergeCell ref="M1:M2"/>
    <mergeCell ref="U1:U2"/>
    <mergeCell ref="V1:V2"/>
    <mergeCell ref="A2:J2"/>
    <mergeCell ref="A5:A6"/>
    <mergeCell ref="B5:B6"/>
    <mergeCell ref="N1:N2"/>
    <mergeCell ref="O1:O2"/>
    <mergeCell ref="P1:P2"/>
    <mergeCell ref="Q1:Q2"/>
    <mergeCell ref="R1:R2"/>
    <mergeCell ref="S1:S2"/>
    <mergeCell ref="A1:C1"/>
    <mergeCell ref="D1:G1"/>
    <mergeCell ref="H1:J1"/>
    <mergeCell ref="K1:K2"/>
    <mergeCell ref="L1:L2"/>
  </mergeCells>
  <conditionalFormatting sqref="M5:V10">
    <cfRule type="cellIs" dxfId="59" priority="10" stopIfTrue="1" operator="greaterThan">
      <formula>0</formula>
    </cfRule>
    <cfRule type="cellIs" dxfId="58" priority="11" stopIfTrue="1" operator="greaterThan">
      <formula>0</formula>
    </cfRule>
    <cfRule type="cellIs" dxfId="57" priority="12" stopIfTrue="1" operator="greaterThan">
      <formula>0</formula>
    </cfRule>
  </conditionalFormatting>
  <conditionalFormatting sqref="M4:V4">
    <cfRule type="cellIs" dxfId="56" priority="7" stopIfTrue="1" operator="greaterThan">
      <formula>0</formula>
    </cfRule>
    <cfRule type="cellIs" dxfId="55" priority="8" stopIfTrue="1" operator="greaterThan">
      <formula>0</formula>
    </cfRule>
    <cfRule type="cellIs" dxfId="54" priority="9" stopIfTrue="1" operator="greaterThan">
      <formula>0</formula>
    </cfRule>
  </conditionalFormatting>
  <conditionalFormatting sqref="K4 K5:L10">
    <cfRule type="cellIs" dxfId="53" priority="4" stopIfTrue="1" operator="greaterThan">
      <formula>0</formula>
    </cfRule>
    <cfRule type="cellIs" dxfId="52" priority="5" stopIfTrue="1" operator="greaterThan">
      <formula>0</formula>
    </cfRule>
    <cfRule type="cellIs" dxfId="51" priority="6" stopIfTrue="1" operator="greaterThan">
      <formula>0</formula>
    </cfRule>
  </conditionalFormatting>
  <conditionalFormatting sqref="L4">
    <cfRule type="cellIs" dxfId="50" priority="1" stopIfTrue="1" operator="greaterThan">
      <formula>0</formula>
    </cfRule>
    <cfRule type="cellIs" dxfId="49" priority="2" stopIfTrue="1" operator="greaterThan">
      <formula>0</formula>
    </cfRule>
    <cfRule type="cellIs" dxfId="48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zoomScale="80" zoomScaleNormal="80" workbookViewId="0">
      <selection activeCell="F4" sqref="F4"/>
    </sheetView>
  </sheetViews>
  <sheetFormatPr defaultColWidth="9.7109375" defaultRowHeight="15" x14ac:dyDescent="0.25"/>
  <cols>
    <col min="1" max="1" width="17.28515625" style="1" customWidth="1"/>
    <col min="2" max="2" width="5.5703125" style="1" bestFit="1" customWidth="1"/>
    <col min="3" max="3" width="6" style="74" bestFit="1" customWidth="1"/>
    <col min="4" max="4" width="60.28515625" style="1" customWidth="1"/>
    <col min="5" max="5" width="12.42578125" style="1" customWidth="1"/>
    <col min="6" max="6" width="16.7109375" style="1" customWidth="1"/>
    <col min="7" max="7" width="12.7109375" style="85" bestFit="1" customWidth="1"/>
    <col min="8" max="8" width="11.28515625" style="17" customWidth="1"/>
    <col min="9" max="9" width="13.28515625" style="75" customWidth="1"/>
    <col min="10" max="10" width="12.5703125" style="18" customWidth="1"/>
    <col min="11" max="11" width="12.85546875" style="19" customWidth="1"/>
    <col min="12" max="22" width="12" style="19" customWidth="1"/>
    <col min="23" max="16384" width="9.7109375" style="15"/>
  </cols>
  <sheetData>
    <row r="1" spans="1:22" ht="32.25" customHeight="1" x14ac:dyDescent="0.25">
      <c r="A1" s="62" t="s">
        <v>54</v>
      </c>
      <c r="B1" s="62"/>
      <c r="C1" s="62"/>
      <c r="D1" s="62" t="s">
        <v>40</v>
      </c>
      <c r="E1" s="62"/>
      <c r="F1" s="62"/>
      <c r="G1" s="62"/>
      <c r="H1" s="62" t="s">
        <v>55</v>
      </c>
      <c r="I1" s="62"/>
      <c r="J1" s="62"/>
      <c r="K1" s="63" t="s">
        <v>56</v>
      </c>
      <c r="L1" s="63" t="s">
        <v>56</v>
      </c>
      <c r="M1" s="63" t="s">
        <v>56</v>
      </c>
      <c r="N1" s="63" t="s">
        <v>56</v>
      </c>
      <c r="O1" s="63" t="s">
        <v>56</v>
      </c>
      <c r="P1" s="63" t="s">
        <v>56</v>
      </c>
      <c r="Q1" s="63" t="s">
        <v>56</v>
      </c>
      <c r="R1" s="63" t="s">
        <v>56</v>
      </c>
      <c r="S1" s="63" t="s">
        <v>56</v>
      </c>
      <c r="T1" s="63" t="s">
        <v>56</v>
      </c>
      <c r="U1" s="63" t="s">
        <v>56</v>
      </c>
      <c r="V1" s="63" t="s">
        <v>56</v>
      </c>
    </row>
    <row r="2" spans="1:22" ht="26.25" customHeight="1" x14ac:dyDescent="0.25">
      <c r="A2" s="62" t="s">
        <v>65</v>
      </c>
      <c r="B2" s="62"/>
      <c r="C2" s="62"/>
      <c r="D2" s="62"/>
      <c r="E2" s="62"/>
      <c r="F2" s="62"/>
      <c r="G2" s="62"/>
      <c r="H2" s="62"/>
      <c r="I2" s="62"/>
      <c r="J2" s="62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s="16" customFormat="1" ht="45" x14ac:dyDescent="0.2">
      <c r="A3" s="64" t="s">
        <v>3</v>
      </c>
      <c r="B3" s="64" t="s">
        <v>1</v>
      </c>
      <c r="C3" s="65" t="s">
        <v>4</v>
      </c>
      <c r="D3" s="65" t="s">
        <v>6</v>
      </c>
      <c r="E3" s="65" t="s">
        <v>36</v>
      </c>
      <c r="F3" s="65" t="s">
        <v>39</v>
      </c>
      <c r="G3" s="82" t="s">
        <v>5</v>
      </c>
      <c r="H3" s="66" t="s">
        <v>29</v>
      </c>
      <c r="I3" s="67" t="s">
        <v>0</v>
      </c>
      <c r="J3" s="64" t="s">
        <v>7</v>
      </c>
      <c r="K3" s="68" t="s">
        <v>2</v>
      </c>
      <c r="L3" s="68" t="s">
        <v>2</v>
      </c>
      <c r="M3" s="68" t="s">
        <v>2</v>
      </c>
      <c r="N3" s="68" t="s">
        <v>2</v>
      </c>
      <c r="O3" s="68" t="s">
        <v>2</v>
      </c>
      <c r="P3" s="68" t="s">
        <v>2</v>
      </c>
      <c r="Q3" s="68" t="s">
        <v>2</v>
      </c>
      <c r="R3" s="68" t="s">
        <v>2</v>
      </c>
      <c r="S3" s="68" t="s">
        <v>2</v>
      </c>
      <c r="T3" s="68" t="s">
        <v>2</v>
      </c>
      <c r="U3" s="68" t="s">
        <v>2</v>
      </c>
      <c r="V3" s="68" t="s">
        <v>2</v>
      </c>
    </row>
    <row r="4" spans="1:22" ht="60" x14ac:dyDescent="0.25">
      <c r="A4" s="69" t="s">
        <v>57</v>
      </c>
      <c r="B4" s="69">
        <v>1</v>
      </c>
      <c r="C4" s="69">
        <v>1</v>
      </c>
      <c r="D4" s="36" t="s">
        <v>41</v>
      </c>
      <c r="E4" s="32" t="s">
        <v>47</v>
      </c>
      <c r="F4" s="41" t="s">
        <v>58</v>
      </c>
      <c r="G4" s="83">
        <v>715</v>
      </c>
      <c r="H4" s="34"/>
      <c r="I4" s="70">
        <f>H4-(SUM(K4:V4))</f>
        <v>0</v>
      </c>
      <c r="J4" s="71" t="str">
        <f>IF(I4&lt;0,"ATENÇÃO","OK")</f>
        <v>OK</v>
      </c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2" ht="27.75" customHeight="1" x14ac:dyDescent="0.25">
      <c r="A5" s="72" t="s">
        <v>57</v>
      </c>
      <c r="B5" s="72">
        <v>2</v>
      </c>
      <c r="C5" s="69">
        <v>2</v>
      </c>
      <c r="D5" s="36" t="s">
        <v>42</v>
      </c>
      <c r="E5" s="32" t="s">
        <v>48</v>
      </c>
      <c r="F5" s="77" t="s">
        <v>58</v>
      </c>
      <c r="G5" s="84">
        <v>175</v>
      </c>
      <c r="H5" s="34"/>
      <c r="I5" s="70">
        <f t="shared" ref="I5:I10" si="0">H5-(SUM(K5:V5))</f>
        <v>0</v>
      </c>
      <c r="J5" s="71" t="str">
        <f t="shared" ref="J5:J10" si="1">IF(I5&lt;0,"ATENÇÃO","OK")</f>
        <v>OK</v>
      </c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2" ht="27.75" customHeight="1" x14ac:dyDescent="0.25">
      <c r="A6" s="73"/>
      <c r="B6" s="73"/>
      <c r="C6" s="31">
        <v>3</v>
      </c>
      <c r="D6" s="36" t="s">
        <v>43</v>
      </c>
      <c r="E6" s="20" t="s">
        <v>9</v>
      </c>
      <c r="F6" s="77" t="s">
        <v>58</v>
      </c>
      <c r="G6" s="84">
        <v>1.25</v>
      </c>
      <c r="H6" s="35"/>
      <c r="I6" s="70">
        <f t="shared" si="0"/>
        <v>0</v>
      </c>
      <c r="J6" s="71" t="str">
        <f t="shared" si="1"/>
        <v>OK</v>
      </c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ht="22.5" customHeight="1" x14ac:dyDescent="0.25">
      <c r="A7" s="72" t="s">
        <v>57</v>
      </c>
      <c r="B7" s="72">
        <v>3</v>
      </c>
      <c r="C7" s="31">
        <v>4</v>
      </c>
      <c r="D7" s="37" t="s">
        <v>44</v>
      </c>
      <c r="E7" s="20" t="s">
        <v>48</v>
      </c>
      <c r="F7" s="77" t="s">
        <v>59</v>
      </c>
      <c r="G7" s="84">
        <v>260</v>
      </c>
      <c r="H7" s="35"/>
      <c r="I7" s="70">
        <f t="shared" si="0"/>
        <v>0</v>
      </c>
      <c r="J7" s="71" t="str">
        <f t="shared" si="1"/>
        <v>OK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ht="22.5" customHeight="1" x14ac:dyDescent="0.25">
      <c r="A8" s="73"/>
      <c r="B8" s="73"/>
      <c r="C8" s="31">
        <v>5</v>
      </c>
      <c r="D8" s="37" t="s">
        <v>45</v>
      </c>
      <c r="E8" s="20" t="s">
        <v>49</v>
      </c>
      <c r="F8" s="77" t="s">
        <v>59</v>
      </c>
      <c r="G8" s="84">
        <v>3.2</v>
      </c>
      <c r="H8" s="35"/>
      <c r="I8" s="70">
        <f t="shared" si="0"/>
        <v>0</v>
      </c>
      <c r="J8" s="71" t="str">
        <f t="shared" si="1"/>
        <v>OK</v>
      </c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1:22" ht="42" customHeight="1" x14ac:dyDescent="0.25">
      <c r="A9" s="69" t="s">
        <v>57</v>
      </c>
      <c r="B9" s="72">
        <v>4</v>
      </c>
      <c r="C9" s="31">
        <v>6</v>
      </c>
      <c r="D9" s="37" t="s">
        <v>52</v>
      </c>
      <c r="E9" s="20" t="s">
        <v>48</v>
      </c>
      <c r="F9" s="77" t="s">
        <v>59</v>
      </c>
      <c r="G9" s="84">
        <v>79</v>
      </c>
      <c r="H9" s="35"/>
      <c r="I9" s="70">
        <f t="shared" si="0"/>
        <v>0</v>
      </c>
      <c r="J9" s="71" t="str">
        <f t="shared" si="1"/>
        <v>OK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1:22" ht="60" x14ac:dyDescent="0.25">
      <c r="A10" s="69" t="s">
        <v>57</v>
      </c>
      <c r="B10" s="73"/>
      <c r="C10" s="31">
        <v>7</v>
      </c>
      <c r="D10" s="37" t="s">
        <v>46</v>
      </c>
      <c r="E10" s="20" t="s">
        <v>50</v>
      </c>
      <c r="F10" s="77" t="s">
        <v>59</v>
      </c>
      <c r="G10" s="84">
        <v>1.2</v>
      </c>
      <c r="H10" s="35"/>
      <c r="I10" s="70">
        <f t="shared" si="0"/>
        <v>0</v>
      </c>
      <c r="J10" s="71" t="str">
        <f t="shared" si="1"/>
        <v>OK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1:22" x14ac:dyDescent="0.25">
      <c r="K11" s="76"/>
      <c r="L11" s="40"/>
    </row>
    <row r="13" spans="1:22" x14ac:dyDescent="0.25">
      <c r="D13" s="1" t="s">
        <v>51</v>
      </c>
    </row>
  </sheetData>
  <mergeCells count="21">
    <mergeCell ref="A1:C1"/>
    <mergeCell ref="V1:V2"/>
    <mergeCell ref="D1:G1"/>
    <mergeCell ref="H1:J1"/>
    <mergeCell ref="K1:K2"/>
    <mergeCell ref="A2:J2"/>
    <mergeCell ref="S1:S2"/>
    <mergeCell ref="L1:L2"/>
    <mergeCell ref="T1:T2"/>
    <mergeCell ref="U1:U2"/>
    <mergeCell ref="M1:M2"/>
    <mergeCell ref="N1:N2"/>
    <mergeCell ref="O1:O2"/>
    <mergeCell ref="P1:P2"/>
    <mergeCell ref="Q1:Q2"/>
    <mergeCell ref="R1:R2"/>
    <mergeCell ref="A5:A6"/>
    <mergeCell ref="B5:B6"/>
    <mergeCell ref="A7:A8"/>
    <mergeCell ref="B7:B8"/>
    <mergeCell ref="B9:B10"/>
  </mergeCells>
  <conditionalFormatting sqref="M5:V10">
    <cfRule type="cellIs" dxfId="47" priority="10" stopIfTrue="1" operator="greaterThan">
      <formula>0</formula>
    </cfRule>
    <cfRule type="cellIs" dxfId="46" priority="11" stopIfTrue="1" operator="greaterThan">
      <formula>0</formula>
    </cfRule>
    <cfRule type="cellIs" dxfId="45" priority="12" stopIfTrue="1" operator="greaterThan">
      <formula>0</formula>
    </cfRule>
  </conditionalFormatting>
  <conditionalFormatting sqref="M4:V4">
    <cfRule type="cellIs" dxfId="44" priority="7" stopIfTrue="1" operator="greaterThan">
      <formula>0</formula>
    </cfRule>
    <cfRule type="cellIs" dxfId="43" priority="8" stopIfTrue="1" operator="greaterThan">
      <formula>0</formula>
    </cfRule>
    <cfRule type="cellIs" dxfId="42" priority="9" stopIfTrue="1" operator="greaterThan">
      <formula>0</formula>
    </cfRule>
  </conditionalFormatting>
  <conditionalFormatting sqref="K4 K5:L10">
    <cfRule type="cellIs" dxfId="41" priority="4" stopIfTrue="1" operator="greaterThan">
      <formula>0</formula>
    </cfRule>
    <cfRule type="cellIs" dxfId="40" priority="5" stopIfTrue="1" operator="greaterThan">
      <formula>0</formula>
    </cfRule>
    <cfRule type="cellIs" dxfId="39" priority="6" stopIfTrue="1" operator="greaterThan">
      <formula>0</formula>
    </cfRule>
  </conditionalFormatting>
  <conditionalFormatting sqref="L4">
    <cfRule type="cellIs" dxfId="38" priority="1" stopIfTrue="1" operator="greaterThan">
      <formula>0</formula>
    </cfRule>
    <cfRule type="cellIs" dxfId="37" priority="2" stopIfTrue="1" operator="greaterThan">
      <formula>0</formula>
    </cfRule>
    <cfRule type="cellIs" dxfId="36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zoomScale="80" zoomScaleNormal="80" workbookViewId="0">
      <selection activeCell="O10" sqref="O10"/>
    </sheetView>
  </sheetViews>
  <sheetFormatPr defaultColWidth="9.7109375" defaultRowHeight="15" x14ac:dyDescent="0.25"/>
  <cols>
    <col min="1" max="1" width="17.28515625" style="1" customWidth="1"/>
    <col min="2" max="2" width="5.5703125" style="1" bestFit="1" customWidth="1"/>
    <col min="3" max="3" width="6" style="74" bestFit="1" customWidth="1"/>
    <col min="4" max="4" width="60.28515625" style="1" customWidth="1"/>
    <col min="5" max="5" width="12.42578125" style="1" customWidth="1"/>
    <col min="6" max="6" width="16.7109375" style="1" customWidth="1"/>
    <col min="7" max="7" width="12.7109375" style="85" bestFit="1" customWidth="1"/>
    <col min="8" max="8" width="11.28515625" style="17" customWidth="1"/>
    <col min="9" max="9" width="13.28515625" style="75" customWidth="1"/>
    <col min="10" max="10" width="12.5703125" style="18" customWidth="1"/>
    <col min="11" max="11" width="12.85546875" style="19" customWidth="1"/>
    <col min="12" max="22" width="12" style="19" customWidth="1"/>
    <col min="23" max="16384" width="9.7109375" style="15"/>
  </cols>
  <sheetData>
    <row r="1" spans="1:22" ht="32.25" customHeight="1" x14ac:dyDescent="0.25">
      <c r="A1" s="62" t="s">
        <v>54</v>
      </c>
      <c r="B1" s="62"/>
      <c r="C1" s="62"/>
      <c r="D1" s="62" t="s">
        <v>40</v>
      </c>
      <c r="E1" s="62"/>
      <c r="F1" s="62"/>
      <c r="G1" s="62"/>
      <c r="H1" s="62" t="s">
        <v>55</v>
      </c>
      <c r="I1" s="62"/>
      <c r="J1" s="62"/>
      <c r="K1" s="63" t="s">
        <v>69</v>
      </c>
      <c r="L1" s="63" t="s">
        <v>70</v>
      </c>
      <c r="M1" s="63" t="s">
        <v>56</v>
      </c>
      <c r="N1" s="63" t="s">
        <v>56</v>
      </c>
      <c r="O1" s="63" t="s">
        <v>56</v>
      </c>
      <c r="P1" s="63" t="s">
        <v>56</v>
      </c>
      <c r="Q1" s="63" t="s">
        <v>56</v>
      </c>
      <c r="R1" s="63" t="s">
        <v>56</v>
      </c>
      <c r="S1" s="63" t="s">
        <v>56</v>
      </c>
      <c r="T1" s="63" t="s">
        <v>56</v>
      </c>
      <c r="U1" s="63" t="s">
        <v>56</v>
      </c>
      <c r="V1" s="63" t="s">
        <v>56</v>
      </c>
    </row>
    <row r="2" spans="1:22" ht="26.25" customHeight="1" x14ac:dyDescent="0.25">
      <c r="A2" s="62" t="s">
        <v>67</v>
      </c>
      <c r="B2" s="62"/>
      <c r="C2" s="62"/>
      <c r="D2" s="62"/>
      <c r="E2" s="62"/>
      <c r="F2" s="62"/>
      <c r="G2" s="62"/>
      <c r="H2" s="62"/>
      <c r="I2" s="62"/>
      <c r="J2" s="62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s="16" customFormat="1" ht="45" x14ac:dyDescent="0.2">
      <c r="A3" s="64" t="s">
        <v>3</v>
      </c>
      <c r="B3" s="64" t="s">
        <v>1</v>
      </c>
      <c r="C3" s="65" t="s">
        <v>4</v>
      </c>
      <c r="D3" s="65" t="s">
        <v>6</v>
      </c>
      <c r="E3" s="65" t="s">
        <v>36</v>
      </c>
      <c r="F3" s="65" t="s">
        <v>39</v>
      </c>
      <c r="G3" s="82" t="s">
        <v>5</v>
      </c>
      <c r="H3" s="66" t="s">
        <v>29</v>
      </c>
      <c r="I3" s="67" t="s">
        <v>0</v>
      </c>
      <c r="J3" s="64" t="s">
        <v>7</v>
      </c>
      <c r="K3" s="81">
        <v>42779</v>
      </c>
      <c r="L3" s="81">
        <v>42830</v>
      </c>
      <c r="M3" s="68" t="s">
        <v>2</v>
      </c>
      <c r="N3" s="68" t="s">
        <v>2</v>
      </c>
      <c r="O3" s="68" t="s">
        <v>2</v>
      </c>
      <c r="P3" s="68" t="s">
        <v>2</v>
      </c>
      <c r="Q3" s="68" t="s">
        <v>2</v>
      </c>
      <c r="R3" s="68" t="s">
        <v>2</v>
      </c>
      <c r="S3" s="68" t="s">
        <v>2</v>
      </c>
      <c r="T3" s="68" t="s">
        <v>2</v>
      </c>
      <c r="U3" s="68" t="s">
        <v>2</v>
      </c>
      <c r="V3" s="68" t="s">
        <v>2</v>
      </c>
    </row>
    <row r="4" spans="1:22" ht="60" x14ac:dyDescent="0.25">
      <c r="A4" s="69" t="s">
        <v>57</v>
      </c>
      <c r="B4" s="69">
        <v>1</v>
      </c>
      <c r="C4" s="69">
        <v>1</v>
      </c>
      <c r="D4" s="36" t="s">
        <v>41</v>
      </c>
      <c r="E4" s="32" t="s">
        <v>47</v>
      </c>
      <c r="F4" s="41" t="s">
        <v>58</v>
      </c>
      <c r="G4" s="83">
        <v>715</v>
      </c>
      <c r="H4" s="34">
        <v>10</v>
      </c>
      <c r="I4" s="70">
        <f>H4-(SUM(K4:V4))</f>
        <v>9</v>
      </c>
      <c r="J4" s="71" t="str">
        <f>IF(I4&lt;0,"ATENÇÃO","OK")</f>
        <v>OK</v>
      </c>
      <c r="K4" s="33">
        <v>1</v>
      </c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2" ht="27.75" customHeight="1" x14ac:dyDescent="0.25">
      <c r="A5" s="72" t="s">
        <v>57</v>
      </c>
      <c r="B5" s="72">
        <v>2</v>
      </c>
      <c r="C5" s="69">
        <v>2</v>
      </c>
      <c r="D5" s="36" t="s">
        <v>42</v>
      </c>
      <c r="E5" s="32" t="s">
        <v>48</v>
      </c>
      <c r="F5" s="77" t="s">
        <v>58</v>
      </c>
      <c r="G5" s="84">
        <v>175</v>
      </c>
      <c r="H5" s="34">
        <v>6</v>
      </c>
      <c r="I5" s="70">
        <f t="shared" ref="I5:I10" si="0">H5-(SUM(K5:V5))</f>
        <v>4</v>
      </c>
      <c r="J5" s="71" t="str">
        <f t="shared" ref="J5:J10" si="1">IF(I5&lt;0,"ATENÇÃO","OK")</f>
        <v>OK</v>
      </c>
      <c r="K5" s="33"/>
      <c r="L5" s="33">
        <v>2</v>
      </c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2" ht="27.75" customHeight="1" x14ac:dyDescent="0.25">
      <c r="A6" s="73"/>
      <c r="B6" s="73"/>
      <c r="C6" s="31">
        <v>3</v>
      </c>
      <c r="D6" s="36" t="s">
        <v>43</v>
      </c>
      <c r="E6" s="20" t="s">
        <v>9</v>
      </c>
      <c r="F6" s="77" t="s">
        <v>58</v>
      </c>
      <c r="G6" s="84">
        <v>1.25</v>
      </c>
      <c r="H6" s="35">
        <v>2150</v>
      </c>
      <c r="I6" s="70">
        <f t="shared" si="0"/>
        <v>1850</v>
      </c>
      <c r="J6" s="71" t="str">
        <f t="shared" si="1"/>
        <v>OK</v>
      </c>
      <c r="K6" s="33"/>
      <c r="L6" s="33">
        <v>300</v>
      </c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ht="22.5" customHeight="1" x14ac:dyDescent="0.25">
      <c r="A7" s="72" t="s">
        <v>57</v>
      </c>
      <c r="B7" s="72">
        <v>3</v>
      </c>
      <c r="C7" s="31">
        <v>4</v>
      </c>
      <c r="D7" s="37" t="s">
        <v>44</v>
      </c>
      <c r="E7" s="20" t="s">
        <v>48</v>
      </c>
      <c r="F7" s="77" t="s">
        <v>59</v>
      </c>
      <c r="G7" s="84">
        <v>260</v>
      </c>
      <c r="H7" s="35">
        <v>3</v>
      </c>
      <c r="I7" s="70">
        <f t="shared" si="0"/>
        <v>2</v>
      </c>
      <c r="J7" s="71" t="str">
        <f t="shared" si="1"/>
        <v>OK</v>
      </c>
      <c r="K7" s="33"/>
      <c r="L7" s="33">
        <v>1</v>
      </c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ht="22.5" customHeight="1" x14ac:dyDescent="0.25">
      <c r="A8" s="73"/>
      <c r="B8" s="73"/>
      <c r="C8" s="31">
        <v>5</v>
      </c>
      <c r="D8" s="37" t="s">
        <v>45</v>
      </c>
      <c r="E8" s="20" t="s">
        <v>49</v>
      </c>
      <c r="F8" s="77" t="s">
        <v>59</v>
      </c>
      <c r="G8" s="84">
        <v>3.2</v>
      </c>
      <c r="H8" s="35">
        <v>10</v>
      </c>
      <c r="I8" s="70">
        <f t="shared" si="0"/>
        <v>7</v>
      </c>
      <c r="J8" s="71" t="str">
        <f t="shared" si="1"/>
        <v>OK</v>
      </c>
      <c r="K8" s="33"/>
      <c r="L8" s="33">
        <v>3</v>
      </c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1:22" ht="42" customHeight="1" x14ac:dyDescent="0.25">
      <c r="A9" s="69" t="s">
        <v>57</v>
      </c>
      <c r="B9" s="72">
        <v>4</v>
      </c>
      <c r="C9" s="31">
        <v>6</v>
      </c>
      <c r="D9" s="37" t="s">
        <v>52</v>
      </c>
      <c r="E9" s="20" t="s">
        <v>48</v>
      </c>
      <c r="F9" s="77" t="s">
        <v>59</v>
      </c>
      <c r="G9" s="84">
        <v>79</v>
      </c>
      <c r="H9" s="35">
        <v>30</v>
      </c>
      <c r="I9" s="70">
        <f t="shared" si="0"/>
        <v>18</v>
      </c>
      <c r="J9" s="71" t="str">
        <f t="shared" si="1"/>
        <v>OK</v>
      </c>
      <c r="K9" s="33"/>
      <c r="L9" s="33">
        <v>12</v>
      </c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1:22" ht="60" x14ac:dyDescent="0.25">
      <c r="A10" s="69" t="s">
        <v>57</v>
      </c>
      <c r="B10" s="73"/>
      <c r="C10" s="31">
        <v>7</v>
      </c>
      <c r="D10" s="37" t="s">
        <v>46</v>
      </c>
      <c r="E10" s="20" t="s">
        <v>50</v>
      </c>
      <c r="F10" s="77" t="s">
        <v>59</v>
      </c>
      <c r="G10" s="84">
        <v>1.2</v>
      </c>
      <c r="H10" s="35">
        <v>3600</v>
      </c>
      <c r="I10" s="70">
        <f t="shared" si="0"/>
        <v>2600</v>
      </c>
      <c r="J10" s="71" t="str">
        <f t="shared" si="1"/>
        <v>OK</v>
      </c>
      <c r="K10" s="33"/>
      <c r="L10" s="33">
        <v>1000</v>
      </c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1:22" x14ac:dyDescent="0.25">
      <c r="K11" s="76"/>
      <c r="L11" s="40"/>
    </row>
    <row r="13" spans="1:22" x14ac:dyDescent="0.25">
      <c r="D13" s="1" t="s">
        <v>51</v>
      </c>
    </row>
  </sheetData>
  <mergeCells count="21">
    <mergeCell ref="U1:U2"/>
    <mergeCell ref="V1:V2"/>
    <mergeCell ref="O1:O2"/>
    <mergeCell ref="P1:P2"/>
    <mergeCell ref="Q1:Q2"/>
    <mergeCell ref="R1:R2"/>
    <mergeCell ref="S1:S2"/>
    <mergeCell ref="T1:T2"/>
    <mergeCell ref="B9:B10"/>
    <mergeCell ref="L1:L2"/>
    <mergeCell ref="M1:M2"/>
    <mergeCell ref="N1:N2"/>
    <mergeCell ref="A7:A8"/>
    <mergeCell ref="B7:B8"/>
    <mergeCell ref="D1:G1"/>
    <mergeCell ref="H1:J1"/>
    <mergeCell ref="K1:K2"/>
    <mergeCell ref="A2:J2"/>
    <mergeCell ref="A5:A6"/>
    <mergeCell ref="B5:B6"/>
    <mergeCell ref="A1:C1"/>
  </mergeCells>
  <conditionalFormatting sqref="M5:V10">
    <cfRule type="cellIs" dxfId="35" priority="16" stopIfTrue="1" operator="greaterThan">
      <formula>0</formula>
    </cfRule>
    <cfRule type="cellIs" dxfId="34" priority="17" stopIfTrue="1" operator="greaterThan">
      <formula>0</formula>
    </cfRule>
    <cfRule type="cellIs" dxfId="33" priority="18" stopIfTrue="1" operator="greaterThan">
      <formula>0</formula>
    </cfRule>
  </conditionalFormatting>
  <conditionalFormatting sqref="M4:V4">
    <cfRule type="cellIs" dxfId="32" priority="13" stopIfTrue="1" operator="greaterThan">
      <formula>0</formula>
    </cfRule>
    <cfRule type="cellIs" dxfId="31" priority="14" stopIfTrue="1" operator="greaterThan">
      <formula>0</formula>
    </cfRule>
    <cfRule type="cellIs" dxfId="30" priority="15" stopIfTrue="1" operator="greaterThan">
      <formula>0</formula>
    </cfRule>
  </conditionalFormatting>
  <conditionalFormatting sqref="K4 K5:L10">
    <cfRule type="cellIs" dxfId="11" priority="4" stopIfTrue="1" operator="greaterThan">
      <formula>0</formula>
    </cfRule>
    <cfRule type="cellIs" dxfId="10" priority="5" stopIfTrue="1" operator="greaterThan">
      <formula>0</formula>
    </cfRule>
    <cfRule type="cellIs" dxfId="9" priority="6" stopIfTrue="1" operator="greaterThan">
      <formula>0</formula>
    </cfRule>
  </conditionalFormatting>
  <conditionalFormatting sqref="L4">
    <cfRule type="cellIs" dxfId="8" priority="1" stopIfTrue="1" operator="greaterThan">
      <formula>0</formula>
    </cfRule>
    <cfRule type="cellIs" dxfId="7" priority="2" stopIfTrue="1" operator="greaterThan">
      <formula>0</formula>
    </cfRule>
    <cfRule type="cellIs" dxfId="6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zoomScale="80" zoomScaleNormal="80" workbookViewId="0">
      <selection activeCell="L10" sqref="L10"/>
    </sheetView>
  </sheetViews>
  <sheetFormatPr defaultColWidth="9.7109375" defaultRowHeight="15" x14ac:dyDescent="0.25"/>
  <cols>
    <col min="1" max="1" width="17.28515625" style="1" customWidth="1"/>
    <col min="2" max="2" width="5.5703125" style="1" bestFit="1" customWidth="1"/>
    <col min="3" max="3" width="6" style="74" bestFit="1" customWidth="1"/>
    <col min="4" max="4" width="60.28515625" style="1" customWidth="1"/>
    <col min="5" max="5" width="12.42578125" style="1" customWidth="1"/>
    <col min="6" max="6" width="16.7109375" style="1" customWidth="1"/>
    <col min="7" max="7" width="12.7109375" style="85" bestFit="1" customWidth="1"/>
    <col min="8" max="8" width="11.28515625" style="17" customWidth="1"/>
    <col min="9" max="9" width="13.28515625" style="75" customWidth="1"/>
    <col min="10" max="10" width="12.5703125" style="18" customWidth="1"/>
    <col min="11" max="11" width="12.85546875" style="19" customWidth="1"/>
    <col min="12" max="22" width="12" style="19" customWidth="1"/>
    <col min="23" max="16384" width="9.7109375" style="15"/>
  </cols>
  <sheetData>
    <row r="1" spans="1:22" ht="32.25" customHeight="1" x14ac:dyDescent="0.25">
      <c r="A1" s="62" t="s">
        <v>54</v>
      </c>
      <c r="B1" s="62"/>
      <c r="C1" s="62"/>
      <c r="D1" s="62" t="s">
        <v>40</v>
      </c>
      <c r="E1" s="62"/>
      <c r="F1" s="62"/>
      <c r="G1" s="62"/>
      <c r="H1" s="62" t="s">
        <v>55</v>
      </c>
      <c r="I1" s="62"/>
      <c r="J1" s="62"/>
      <c r="K1" s="63" t="s">
        <v>71</v>
      </c>
      <c r="L1" s="63" t="s">
        <v>56</v>
      </c>
      <c r="M1" s="63" t="s">
        <v>56</v>
      </c>
      <c r="N1" s="63" t="s">
        <v>56</v>
      </c>
      <c r="O1" s="63" t="s">
        <v>56</v>
      </c>
      <c r="P1" s="63" t="s">
        <v>56</v>
      </c>
      <c r="Q1" s="63" t="s">
        <v>56</v>
      </c>
      <c r="R1" s="63" t="s">
        <v>56</v>
      </c>
      <c r="S1" s="63" t="s">
        <v>56</v>
      </c>
      <c r="T1" s="63" t="s">
        <v>56</v>
      </c>
      <c r="U1" s="63" t="s">
        <v>56</v>
      </c>
      <c r="V1" s="63" t="s">
        <v>56</v>
      </c>
    </row>
    <row r="2" spans="1:22" ht="26.25" customHeight="1" x14ac:dyDescent="0.25">
      <c r="A2" s="62" t="s">
        <v>68</v>
      </c>
      <c r="B2" s="62"/>
      <c r="C2" s="62"/>
      <c r="D2" s="62"/>
      <c r="E2" s="62"/>
      <c r="F2" s="62"/>
      <c r="G2" s="62"/>
      <c r="H2" s="62"/>
      <c r="I2" s="62"/>
      <c r="J2" s="62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s="16" customFormat="1" ht="45" x14ac:dyDescent="0.2">
      <c r="A3" s="64" t="s">
        <v>3</v>
      </c>
      <c r="B3" s="64" t="s">
        <v>1</v>
      </c>
      <c r="C3" s="65" t="s">
        <v>4</v>
      </c>
      <c r="D3" s="65" t="s">
        <v>6</v>
      </c>
      <c r="E3" s="65" t="s">
        <v>36</v>
      </c>
      <c r="F3" s="65" t="s">
        <v>39</v>
      </c>
      <c r="G3" s="82" t="s">
        <v>5</v>
      </c>
      <c r="H3" s="66" t="s">
        <v>29</v>
      </c>
      <c r="I3" s="67" t="s">
        <v>0</v>
      </c>
      <c r="J3" s="64" t="s">
        <v>7</v>
      </c>
      <c r="K3" s="68" t="s">
        <v>72</v>
      </c>
      <c r="L3" s="68" t="s">
        <v>2</v>
      </c>
      <c r="M3" s="68" t="s">
        <v>2</v>
      </c>
      <c r="N3" s="68" t="s">
        <v>2</v>
      </c>
      <c r="O3" s="68" t="s">
        <v>2</v>
      </c>
      <c r="P3" s="68" t="s">
        <v>2</v>
      </c>
      <c r="Q3" s="68" t="s">
        <v>2</v>
      </c>
      <c r="R3" s="68" t="s">
        <v>2</v>
      </c>
      <c r="S3" s="68" t="s">
        <v>2</v>
      </c>
      <c r="T3" s="68" t="s">
        <v>2</v>
      </c>
      <c r="U3" s="68" t="s">
        <v>2</v>
      </c>
      <c r="V3" s="68" t="s">
        <v>2</v>
      </c>
    </row>
    <row r="4" spans="1:22" ht="60" x14ac:dyDescent="0.25">
      <c r="A4" s="69" t="s">
        <v>57</v>
      </c>
      <c r="B4" s="69">
        <v>1</v>
      </c>
      <c r="C4" s="69">
        <v>1</v>
      </c>
      <c r="D4" s="36" t="s">
        <v>41</v>
      </c>
      <c r="E4" s="32" t="s">
        <v>47</v>
      </c>
      <c r="F4" s="41" t="s">
        <v>58</v>
      </c>
      <c r="G4" s="83">
        <v>715</v>
      </c>
      <c r="H4" s="34">
        <v>17</v>
      </c>
      <c r="I4" s="70">
        <f>H4-(SUM(K4:V4))</f>
        <v>17</v>
      </c>
      <c r="J4" s="71" t="str">
        <f>IF(I4&lt;0,"ATENÇÃO","OK")</f>
        <v>OK</v>
      </c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2" ht="27.75" customHeight="1" x14ac:dyDescent="0.25">
      <c r="A5" s="72" t="s">
        <v>57</v>
      </c>
      <c r="B5" s="72">
        <v>2</v>
      </c>
      <c r="C5" s="69">
        <v>2</v>
      </c>
      <c r="D5" s="36" t="s">
        <v>42</v>
      </c>
      <c r="E5" s="32" t="s">
        <v>48</v>
      </c>
      <c r="F5" s="77" t="s">
        <v>58</v>
      </c>
      <c r="G5" s="84">
        <v>175</v>
      </c>
      <c r="H5" s="34">
        <v>3</v>
      </c>
      <c r="I5" s="70">
        <f t="shared" ref="I5:I10" si="0">H5-(SUM(K5:V5))</f>
        <v>3</v>
      </c>
      <c r="J5" s="71" t="str">
        <f t="shared" ref="J5:J10" si="1">IF(I5&lt;0,"ATENÇÃO","OK")</f>
        <v>OK</v>
      </c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2" ht="27.75" customHeight="1" x14ac:dyDescent="0.25">
      <c r="A6" s="73"/>
      <c r="B6" s="73"/>
      <c r="C6" s="31">
        <v>3</v>
      </c>
      <c r="D6" s="36" t="s">
        <v>43</v>
      </c>
      <c r="E6" s="20" t="s">
        <v>9</v>
      </c>
      <c r="F6" s="77" t="s">
        <v>58</v>
      </c>
      <c r="G6" s="84">
        <v>1.25</v>
      </c>
      <c r="H6" s="35">
        <v>1505</v>
      </c>
      <c r="I6" s="70">
        <f t="shared" si="0"/>
        <v>1505</v>
      </c>
      <c r="J6" s="71" t="str">
        <f t="shared" si="1"/>
        <v>OK</v>
      </c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ht="22.5" customHeight="1" x14ac:dyDescent="0.25">
      <c r="A7" s="72" t="s">
        <v>57</v>
      </c>
      <c r="B7" s="72">
        <v>3</v>
      </c>
      <c r="C7" s="31">
        <v>4</v>
      </c>
      <c r="D7" s="37" t="s">
        <v>44</v>
      </c>
      <c r="E7" s="20" t="s">
        <v>48</v>
      </c>
      <c r="F7" s="77" t="s">
        <v>59</v>
      </c>
      <c r="G7" s="84">
        <v>260</v>
      </c>
      <c r="H7" s="35">
        <v>6</v>
      </c>
      <c r="I7" s="70">
        <f t="shared" si="0"/>
        <v>5</v>
      </c>
      <c r="J7" s="71" t="str">
        <f t="shared" si="1"/>
        <v>OK</v>
      </c>
      <c r="K7" s="33">
        <v>1</v>
      </c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ht="22.5" customHeight="1" x14ac:dyDescent="0.25">
      <c r="A8" s="73"/>
      <c r="B8" s="73"/>
      <c r="C8" s="31">
        <v>5</v>
      </c>
      <c r="D8" s="37" t="s">
        <v>45</v>
      </c>
      <c r="E8" s="20" t="s">
        <v>49</v>
      </c>
      <c r="F8" s="77" t="s">
        <v>59</v>
      </c>
      <c r="G8" s="84">
        <v>3.2</v>
      </c>
      <c r="H8" s="35">
        <v>700</v>
      </c>
      <c r="I8" s="70">
        <f t="shared" si="0"/>
        <v>550</v>
      </c>
      <c r="J8" s="71" t="str">
        <f t="shared" si="1"/>
        <v>OK</v>
      </c>
      <c r="K8" s="33">
        <v>150</v>
      </c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1:22" ht="42" customHeight="1" x14ac:dyDescent="0.25">
      <c r="A9" s="69" t="s">
        <v>57</v>
      </c>
      <c r="B9" s="72">
        <v>4</v>
      </c>
      <c r="C9" s="31">
        <v>6</v>
      </c>
      <c r="D9" s="37" t="s">
        <v>52</v>
      </c>
      <c r="E9" s="20" t="s">
        <v>48</v>
      </c>
      <c r="F9" s="77" t="s">
        <v>59</v>
      </c>
      <c r="G9" s="84">
        <v>79</v>
      </c>
      <c r="H9" s="35"/>
      <c r="I9" s="70">
        <f t="shared" si="0"/>
        <v>0</v>
      </c>
      <c r="J9" s="71" t="str">
        <f t="shared" si="1"/>
        <v>OK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1:22" ht="60" x14ac:dyDescent="0.25">
      <c r="A10" s="69" t="s">
        <v>57</v>
      </c>
      <c r="B10" s="73"/>
      <c r="C10" s="31">
        <v>7</v>
      </c>
      <c r="D10" s="37" t="s">
        <v>46</v>
      </c>
      <c r="E10" s="20" t="s">
        <v>50</v>
      </c>
      <c r="F10" s="77" t="s">
        <v>59</v>
      </c>
      <c r="G10" s="84">
        <v>1.2</v>
      </c>
      <c r="H10" s="35"/>
      <c r="I10" s="70">
        <f t="shared" si="0"/>
        <v>0</v>
      </c>
      <c r="J10" s="71" t="str">
        <f t="shared" si="1"/>
        <v>OK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1:22" x14ac:dyDescent="0.25">
      <c r="K11" s="76"/>
      <c r="L11" s="40"/>
    </row>
    <row r="13" spans="1:22" x14ac:dyDescent="0.25">
      <c r="D13" s="1" t="s">
        <v>51</v>
      </c>
    </row>
  </sheetData>
  <mergeCells count="21">
    <mergeCell ref="L1:L2"/>
    <mergeCell ref="M1:M2"/>
    <mergeCell ref="D1:G1"/>
    <mergeCell ref="H1:J1"/>
    <mergeCell ref="K1:K2"/>
    <mergeCell ref="A2:J2"/>
    <mergeCell ref="A1:C1"/>
    <mergeCell ref="A5:A6"/>
    <mergeCell ref="B5:B6"/>
    <mergeCell ref="A7:A8"/>
    <mergeCell ref="B7:B8"/>
    <mergeCell ref="B9:B10"/>
    <mergeCell ref="N1:N2"/>
    <mergeCell ref="U1:U2"/>
    <mergeCell ref="V1:V2"/>
    <mergeCell ref="Q1:Q2"/>
    <mergeCell ref="R1:R2"/>
    <mergeCell ref="S1:S2"/>
    <mergeCell ref="T1:T2"/>
    <mergeCell ref="O1:O2"/>
    <mergeCell ref="P1:P2"/>
  </mergeCells>
  <conditionalFormatting sqref="M5:V10">
    <cfRule type="cellIs" dxfId="23" priority="13" stopIfTrue="1" operator="greaterThan">
      <formula>0</formula>
    </cfRule>
    <cfRule type="cellIs" dxfId="22" priority="14" stopIfTrue="1" operator="greaterThan">
      <formula>0</formula>
    </cfRule>
    <cfRule type="cellIs" dxfId="21" priority="15" stopIfTrue="1" operator="greaterThan">
      <formula>0</formula>
    </cfRule>
  </conditionalFormatting>
  <conditionalFormatting sqref="M4:V4">
    <cfRule type="cellIs" dxfId="20" priority="10" stopIfTrue="1" operator="greaterThan">
      <formula>0</formula>
    </cfRule>
    <cfRule type="cellIs" dxfId="19" priority="11" stopIfTrue="1" operator="greaterThan">
      <formula>0</formula>
    </cfRule>
    <cfRule type="cellIs" dxfId="18" priority="12" stopIfTrue="1" operator="greaterThan">
      <formula>0</formula>
    </cfRule>
  </conditionalFormatting>
  <conditionalFormatting sqref="L5:L10">
    <cfRule type="cellIs" dxfId="17" priority="7" stopIfTrue="1" operator="greaterThan">
      <formula>0</formula>
    </cfRule>
    <cfRule type="cellIs" dxfId="16" priority="8" stopIfTrue="1" operator="greaterThan">
      <formula>0</formula>
    </cfRule>
    <cfRule type="cellIs" dxfId="15" priority="9" stopIfTrue="1" operator="greaterThan">
      <formula>0</formula>
    </cfRule>
  </conditionalFormatting>
  <conditionalFormatting sqref="L4">
    <cfRule type="cellIs" dxfId="14" priority="4" stopIfTrue="1" operator="greaterThan">
      <formula>0</formula>
    </cfRule>
    <cfRule type="cellIs" dxfId="13" priority="5" stopIfTrue="1" operator="greaterThan">
      <formula>0</formula>
    </cfRule>
    <cfRule type="cellIs" dxfId="12" priority="6" stopIfTrue="1" operator="greaterThan">
      <formula>0</formula>
    </cfRule>
  </conditionalFormatting>
  <conditionalFormatting sqref="K4:K10">
    <cfRule type="cellIs" dxfId="5" priority="1" stopIfTrue="1" operator="greaterThan">
      <formula>0</formula>
    </cfRule>
    <cfRule type="cellIs" dxfId="4" priority="2" stopIfTrue="1" operator="greaterThan">
      <formula>0</formula>
    </cfRule>
    <cfRule type="cellIs" dxfId="3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80" zoomScaleNormal="80" workbookViewId="0">
      <selection activeCell="I10" sqref="I10"/>
    </sheetView>
  </sheetViews>
  <sheetFormatPr defaultColWidth="9.7109375" defaultRowHeight="15" x14ac:dyDescent="0.25"/>
  <cols>
    <col min="1" max="1" width="17.140625" style="1" customWidth="1"/>
    <col min="2" max="2" width="5.5703125" style="1" bestFit="1" customWidth="1"/>
    <col min="3" max="3" width="6" style="74" bestFit="1" customWidth="1"/>
    <col min="4" max="4" width="60.28515625" style="1" customWidth="1"/>
    <col min="5" max="5" width="12.42578125" style="1" customWidth="1"/>
    <col min="6" max="6" width="16.7109375" style="1" customWidth="1"/>
    <col min="7" max="7" width="12.7109375" style="85" bestFit="1" customWidth="1"/>
    <col min="8" max="8" width="11.28515625" style="17" customWidth="1"/>
    <col min="9" max="9" width="13.28515625" style="75" customWidth="1"/>
    <col min="10" max="10" width="12.5703125" style="18" customWidth="1"/>
    <col min="11" max="11" width="16.140625" style="15" customWidth="1"/>
    <col min="12" max="12" width="15.42578125" style="15" customWidth="1"/>
    <col min="13" max="16384" width="9.7109375" style="15"/>
  </cols>
  <sheetData>
    <row r="1" spans="1:12" ht="32.25" customHeight="1" x14ac:dyDescent="0.25">
      <c r="A1" s="62" t="s">
        <v>54</v>
      </c>
      <c r="B1" s="62"/>
      <c r="C1" s="62"/>
      <c r="D1" s="62" t="s">
        <v>40</v>
      </c>
      <c r="E1" s="62"/>
      <c r="F1" s="62"/>
      <c r="G1" s="62"/>
      <c r="H1" s="78" t="s">
        <v>55</v>
      </c>
      <c r="I1" s="78"/>
      <c r="J1" s="78"/>
      <c r="K1" s="78"/>
      <c r="L1" s="78"/>
    </row>
    <row r="2" spans="1:12" ht="26.25" customHeight="1" x14ac:dyDescent="0.25">
      <c r="A2" s="62" t="s">
        <v>38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s="16" customFormat="1" ht="45" x14ac:dyDescent="0.2">
      <c r="A3" s="64" t="s">
        <v>3</v>
      </c>
      <c r="B3" s="64" t="s">
        <v>1</v>
      </c>
      <c r="C3" s="65" t="s">
        <v>4</v>
      </c>
      <c r="D3" s="65" t="s">
        <v>6</v>
      </c>
      <c r="E3" s="65" t="s">
        <v>36</v>
      </c>
      <c r="F3" s="65" t="s">
        <v>39</v>
      </c>
      <c r="G3" s="82" t="s">
        <v>5</v>
      </c>
      <c r="H3" s="66" t="s">
        <v>29</v>
      </c>
      <c r="I3" s="67" t="s">
        <v>37</v>
      </c>
      <c r="J3" s="64" t="s">
        <v>28</v>
      </c>
      <c r="K3" s="79" t="s">
        <v>30</v>
      </c>
      <c r="L3" s="79" t="s">
        <v>31</v>
      </c>
    </row>
    <row r="4" spans="1:12" ht="15" customHeight="1" x14ac:dyDescent="0.25">
      <c r="A4" s="69" t="s">
        <v>57</v>
      </c>
      <c r="B4" s="69">
        <v>1</v>
      </c>
      <c r="C4" s="69">
        <v>1</v>
      </c>
      <c r="D4" s="36" t="s">
        <v>41</v>
      </c>
      <c r="E4" s="32" t="s">
        <v>47</v>
      </c>
      <c r="F4" s="41" t="s">
        <v>58</v>
      </c>
      <c r="G4" s="83">
        <v>715</v>
      </c>
      <c r="H4" s="34">
        <f>REITORIA!H4+MUSEU!H4+ESAG!H4+CEART!H4+CEAD!H4+FAED!H4+CEFID!H4+CERES!H4</f>
        <v>42</v>
      </c>
      <c r="I4" s="70">
        <f>(REITORIA!H4-REITORIA!I4)+(MUSEU!H4-MUSEU!I4)+(ESAG!H4-ESAG!I4)+(CEART!H4-CEART!I4)+(CEAD!H4-CEAD!I4)+(FAED!H4-FAED!I4)+(CEFID!H4-CEFID!I4)+(CERES!H4-CERES!I4)</f>
        <v>1</v>
      </c>
      <c r="J4" s="80">
        <f>H4-I4</f>
        <v>41</v>
      </c>
      <c r="K4" s="39">
        <f>G4*H4</f>
        <v>30030</v>
      </c>
      <c r="L4" s="39">
        <f>G4*I4</f>
        <v>715</v>
      </c>
    </row>
    <row r="5" spans="1:12" ht="30" customHeight="1" x14ac:dyDescent="0.25">
      <c r="A5" s="72" t="s">
        <v>57</v>
      </c>
      <c r="B5" s="72">
        <v>2</v>
      </c>
      <c r="C5" s="69">
        <v>2</v>
      </c>
      <c r="D5" s="36" t="s">
        <v>42</v>
      </c>
      <c r="E5" s="32" t="s">
        <v>48</v>
      </c>
      <c r="F5" s="77" t="s">
        <v>58</v>
      </c>
      <c r="G5" s="84">
        <v>175</v>
      </c>
      <c r="H5" s="34">
        <f>REITORIA!H5+MUSEU!H5+ESAG!H5+CEART!H5+CEAD!H5+FAED!H5+CEFID!H5+CERES!H5</f>
        <v>17</v>
      </c>
      <c r="I5" s="70">
        <f>(REITORIA!H5-REITORIA!I5)+(MUSEU!H5-MUSEU!I5)+(ESAG!H5-ESAG!I5)+(CEART!H5-CEART!I5)+(CEAD!H5-CEAD!I5)+(FAED!H5-FAED!I5)+(CEFID!H5-CEFID!I5)+(CERES!H5-CERES!I5)</f>
        <v>2</v>
      </c>
      <c r="J5" s="80">
        <f t="shared" ref="J5:J10" si="0">H5-I5</f>
        <v>15</v>
      </c>
      <c r="K5" s="39">
        <f t="shared" ref="K5:K10" si="1">G5*H5</f>
        <v>2975</v>
      </c>
      <c r="L5" s="39">
        <f t="shared" ref="L5:L10" si="2">G5*I5</f>
        <v>350</v>
      </c>
    </row>
    <row r="6" spans="1:12" x14ac:dyDescent="0.25">
      <c r="A6" s="73"/>
      <c r="B6" s="73"/>
      <c r="C6" s="31">
        <v>3</v>
      </c>
      <c r="D6" s="36" t="s">
        <v>43</v>
      </c>
      <c r="E6" s="20" t="s">
        <v>9</v>
      </c>
      <c r="F6" s="77" t="s">
        <v>58</v>
      </c>
      <c r="G6" s="84">
        <v>1.25</v>
      </c>
      <c r="H6" s="34">
        <f>REITORIA!H6+MUSEU!H6+ESAG!H6+CEART!H6+CEAD!H6+FAED!H6+CEFID!H6+CERES!H6</f>
        <v>7155</v>
      </c>
      <c r="I6" s="70">
        <f>(REITORIA!H6-REITORIA!I6)+(MUSEU!H6-MUSEU!I6)+(ESAG!H6-ESAG!I6)+(CEART!H6-CEART!I6)+(CEAD!H6-CEAD!I6)+(FAED!H6-FAED!I6)+(CEFID!H6-CEFID!I6)+(CERES!H6-CERES!I6)</f>
        <v>300</v>
      </c>
      <c r="J6" s="80">
        <f t="shared" si="0"/>
        <v>6855</v>
      </c>
      <c r="K6" s="39">
        <f t="shared" si="1"/>
        <v>8943.75</v>
      </c>
      <c r="L6" s="39">
        <f t="shared" si="2"/>
        <v>375</v>
      </c>
    </row>
    <row r="7" spans="1:12" ht="15" customHeight="1" x14ac:dyDescent="0.25">
      <c r="A7" s="72" t="s">
        <v>57</v>
      </c>
      <c r="B7" s="72">
        <v>3</v>
      </c>
      <c r="C7" s="31">
        <v>4</v>
      </c>
      <c r="D7" s="37" t="s">
        <v>44</v>
      </c>
      <c r="E7" s="20" t="s">
        <v>48</v>
      </c>
      <c r="F7" s="77" t="s">
        <v>59</v>
      </c>
      <c r="G7" s="84">
        <v>260</v>
      </c>
      <c r="H7" s="34">
        <f>REITORIA!H7+MUSEU!H7+ESAG!H7+CEART!H7+CEAD!H7+FAED!H7+CEFID!H7+CERES!H7</f>
        <v>11</v>
      </c>
      <c r="I7" s="70">
        <f>(REITORIA!H7-REITORIA!I7)+(MUSEU!H7-MUSEU!I7)+(ESAG!H7-ESAG!I7)+(CEART!H7-CEART!I7)+(CEAD!H7-CEAD!I7)+(FAED!H7-FAED!I7)+(CEFID!H7-CEFID!I7)+(CERES!H7-CERES!I7)</f>
        <v>2</v>
      </c>
      <c r="J7" s="80">
        <f t="shared" si="0"/>
        <v>9</v>
      </c>
      <c r="K7" s="39">
        <f t="shared" si="1"/>
        <v>2860</v>
      </c>
      <c r="L7" s="39">
        <f t="shared" si="2"/>
        <v>520</v>
      </c>
    </row>
    <row r="8" spans="1:12" x14ac:dyDescent="0.25">
      <c r="A8" s="73"/>
      <c r="B8" s="73"/>
      <c r="C8" s="31">
        <v>5</v>
      </c>
      <c r="D8" s="37" t="s">
        <v>45</v>
      </c>
      <c r="E8" s="20" t="s">
        <v>49</v>
      </c>
      <c r="F8" s="77" t="s">
        <v>59</v>
      </c>
      <c r="G8" s="84">
        <v>3.2</v>
      </c>
      <c r="H8" s="34">
        <f>REITORIA!H8+MUSEU!H8+ESAG!H8+CEART!H8+CEAD!H8+FAED!H8+CEFID!H8+CERES!H8</f>
        <v>712</v>
      </c>
      <c r="I8" s="70">
        <f>(REITORIA!H8-REITORIA!I8)+(MUSEU!H8-MUSEU!I8)+(ESAG!H8-ESAG!I8)+(CEART!H8-CEART!I8)+(CEAD!H8-CEAD!I8)+(FAED!H8-FAED!I8)+(CEFID!H8-CEFID!I8)+(CERES!H8-CERES!I8)</f>
        <v>153</v>
      </c>
      <c r="J8" s="80">
        <f t="shared" si="0"/>
        <v>559</v>
      </c>
      <c r="K8" s="39">
        <f t="shared" si="1"/>
        <v>2278.4</v>
      </c>
      <c r="L8" s="39">
        <f t="shared" si="2"/>
        <v>489.6</v>
      </c>
    </row>
    <row r="9" spans="1:12" ht="30" customHeight="1" x14ac:dyDescent="0.25">
      <c r="A9" s="69" t="s">
        <v>57</v>
      </c>
      <c r="B9" s="72">
        <v>4</v>
      </c>
      <c r="C9" s="31">
        <v>6</v>
      </c>
      <c r="D9" s="37" t="s">
        <v>52</v>
      </c>
      <c r="E9" s="20" t="s">
        <v>48</v>
      </c>
      <c r="F9" s="77" t="s">
        <v>59</v>
      </c>
      <c r="G9" s="84">
        <v>79</v>
      </c>
      <c r="H9" s="34">
        <f>REITORIA!H9+MUSEU!H9+ESAG!H9+CEART!H9+CEAD!H9+FAED!H9+CEFID!H9+CERES!H9</f>
        <v>30</v>
      </c>
      <c r="I9" s="70">
        <f>(REITORIA!H9-REITORIA!I9)+(MUSEU!H9-MUSEU!I9)+(ESAG!H9-ESAG!I9)+(CEART!H9-CEART!I9)+(CEAD!H9-CEAD!I9)+(FAED!H9-FAED!I9)+(CEFID!H9-CEFID!I9)+(CERES!H9-CERES!I9)</f>
        <v>12</v>
      </c>
      <c r="J9" s="80">
        <f t="shared" si="0"/>
        <v>18</v>
      </c>
      <c r="K9" s="39">
        <f t="shared" si="1"/>
        <v>2370</v>
      </c>
      <c r="L9" s="39">
        <f t="shared" si="2"/>
        <v>948</v>
      </c>
    </row>
    <row r="10" spans="1:12" ht="60" x14ac:dyDescent="0.25">
      <c r="A10" s="69" t="s">
        <v>57</v>
      </c>
      <c r="B10" s="73"/>
      <c r="C10" s="31">
        <v>7</v>
      </c>
      <c r="D10" s="37" t="s">
        <v>46</v>
      </c>
      <c r="E10" s="20" t="s">
        <v>50</v>
      </c>
      <c r="F10" s="77" t="s">
        <v>59</v>
      </c>
      <c r="G10" s="84">
        <v>1.2</v>
      </c>
      <c r="H10" s="34">
        <f>REITORIA!H10+MUSEU!H10+ESAG!H10+CEART!H10+CEAD!H10+FAED!H10+CEFID!H10+CERES!H10</f>
        <v>3600</v>
      </c>
      <c r="I10" s="70">
        <f>(REITORIA!H10-REITORIA!I10)+(MUSEU!H10-MUSEU!I10)+(ESAG!H10-ESAG!I10)+(CEART!H10-CEART!I10)+(CEAD!H10-CEAD!I10)+(FAED!H10-FAED!I10)+(CEFID!H10-CEFID!I10)+(CERES!H10-CERES!I10)</f>
        <v>1000</v>
      </c>
      <c r="J10" s="80">
        <f t="shared" si="0"/>
        <v>2600</v>
      </c>
      <c r="K10" s="39">
        <f t="shared" si="1"/>
        <v>4320</v>
      </c>
      <c r="L10" s="39">
        <f t="shared" si="2"/>
        <v>1200</v>
      </c>
    </row>
    <row r="11" spans="1:12" x14ac:dyDescent="0.25">
      <c r="K11" s="38">
        <f>SUM(K4:K10)</f>
        <v>53777.15</v>
      </c>
      <c r="L11" s="38">
        <f>SUM(L4:L10)</f>
        <v>4597.6000000000004</v>
      </c>
    </row>
    <row r="13" spans="1:12" x14ac:dyDescent="0.25">
      <c r="D13" s="1" t="s">
        <v>51</v>
      </c>
    </row>
    <row r="14" spans="1:12" ht="15.75" x14ac:dyDescent="0.25">
      <c r="H14" s="51" t="s">
        <v>60</v>
      </c>
      <c r="I14" s="52"/>
      <c r="J14" s="52"/>
      <c r="K14" s="52"/>
      <c r="L14" s="53"/>
    </row>
    <row r="15" spans="1:12" ht="31.5" customHeight="1" x14ac:dyDescent="0.25">
      <c r="H15" s="42" t="s">
        <v>53</v>
      </c>
      <c r="I15" s="43"/>
      <c r="J15" s="43"/>
      <c r="K15" s="43"/>
      <c r="L15" s="44"/>
    </row>
    <row r="16" spans="1:12" ht="15.75" x14ac:dyDescent="0.25">
      <c r="H16" s="45" t="s">
        <v>55</v>
      </c>
      <c r="I16" s="46"/>
      <c r="J16" s="46"/>
      <c r="K16" s="46"/>
      <c r="L16" s="47"/>
    </row>
    <row r="17" spans="8:12" ht="16.5" customHeight="1" x14ac:dyDescent="0.25">
      <c r="H17" s="25" t="s">
        <v>32</v>
      </c>
      <c r="I17" s="26"/>
      <c r="J17" s="26"/>
      <c r="K17" s="26"/>
      <c r="L17" s="21">
        <f>K11</f>
        <v>53777.15</v>
      </c>
    </row>
    <row r="18" spans="8:12" ht="15.75" x14ac:dyDescent="0.25">
      <c r="H18" s="27" t="s">
        <v>33</v>
      </c>
      <c r="I18" s="28"/>
      <c r="J18" s="28"/>
      <c r="K18" s="28"/>
      <c r="L18" s="22">
        <f>L11</f>
        <v>4597.6000000000004</v>
      </c>
    </row>
    <row r="19" spans="8:12" ht="15" customHeight="1" x14ac:dyDescent="0.25">
      <c r="H19" s="27" t="s">
        <v>34</v>
      </c>
      <c r="I19" s="28"/>
      <c r="J19" s="28"/>
      <c r="K19" s="28"/>
      <c r="L19" s="24"/>
    </row>
    <row r="20" spans="8:12" ht="15.75" x14ac:dyDescent="0.25">
      <c r="H20" s="29" t="s">
        <v>35</v>
      </c>
      <c r="I20" s="30"/>
      <c r="J20" s="30"/>
      <c r="K20" s="30"/>
      <c r="L20" s="23">
        <f>L18/L17</f>
        <v>8.5493559997136329E-2</v>
      </c>
    </row>
    <row r="21" spans="8:12" ht="15.75" x14ac:dyDescent="0.25">
      <c r="H21" s="48" t="s">
        <v>73</v>
      </c>
      <c r="I21" s="49"/>
      <c r="J21" s="49"/>
      <c r="K21" s="49"/>
      <c r="L21" s="50"/>
    </row>
  </sheetData>
  <mergeCells count="13">
    <mergeCell ref="H15:L15"/>
    <mergeCell ref="H16:L16"/>
    <mergeCell ref="H21:L21"/>
    <mergeCell ref="H1:L1"/>
    <mergeCell ref="A2:L2"/>
    <mergeCell ref="A1:C1"/>
    <mergeCell ref="D1:G1"/>
    <mergeCell ref="A5:A6"/>
    <mergeCell ref="B5:B6"/>
    <mergeCell ref="A7:A8"/>
    <mergeCell ref="B7:B8"/>
    <mergeCell ref="B9:B10"/>
    <mergeCell ref="H14:L1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REITORIA</vt:lpstr>
      <vt:lpstr>MUSEU</vt:lpstr>
      <vt:lpstr>ESAG</vt:lpstr>
      <vt:lpstr>CEART</vt:lpstr>
      <vt:lpstr>CEAD</vt:lpstr>
      <vt:lpstr>FAED</vt:lpstr>
      <vt:lpstr>CEFID</vt:lpstr>
      <vt:lpstr>CERES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Gabriela Monteiro</cp:lastModifiedBy>
  <cp:lastPrinted>2015-07-08T21:27:45Z</cp:lastPrinted>
  <dcterms:created xsi:type="dcterms:W3CDTF">2010-06-19T20:43:11Z</dcterms:created>
  <dcterms:modified xsi:type="dcterms:W3CDTF">2017-05-04T18:34:57Z</dcterms:modified>
</cp:coreProperties>
</file>