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Vigência Expirada\PP 0427.2016 - UDESC - TECIDOS AVIAMENTOS - VIG 13.07.17\"/>
    </mc:Choice>
  </mc:AlternateContent>
  <bookViews>
    <workbookView xWindow="0" yWindow="0" windowWidth="20490" windowHeight="8445" tabRatio="857" activeTab="1"/>
  </bookViews>
  <sheets>
    <sheet name="CEART" sheetId="163" r:id="rId1"/>
    <sheet name="GESTOR" sheetId="162" r:id="rId2"/>
    <sheet name="Modelo Anexo II IN 002_2014" sheetId="77" r:id="rId3"/>
  </sheets>
  <definedNames>
    <definedName name="diasuteis" localSheetId="1">#REF!</definedName>
    <definedName name="diasuteis">#REF!</definedName>
    <definedName name="Ferias" localSheetId="1">#REF!</definedName>
    <definedName name="Ferias">#REF!</definedName>
    <definedName name="RD" localSheetId="1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J7" i="163" l="1"/>
  <c r="J6" i="163"/>
  <c r="J5" i="163"/>
  <c r="J4" i="163"/>
  <c r="L3" i="163"/>
  <c r="L49" i="162" l="1"/>
  <c r="M56" i="162" l="1"/>
  <c r="L5" i="162"/>
  <c r="L6" i="162"/>
  <c r="L7" i="162"/>
  <c r="L8" i="162"/>
  <c r="L9" i="162"/>
  <c r="L10" i="162"/>
  <c r="L11" i="162"/>
  <c r="L12" i="162"/>
  <c r="L13" i="162"/>
  <c r="L14" i="162"/>
  <c r="L15" i="162"/>
  <c r="L16" i="162"/>
  <c r="L17" i="162"/>
  <c r="L18" i="162"/>
  <c r="L19" i="162"/>
  <c r="L20" i="162"/>
  <c r="L21" i="162"/>
  <c r="L22" i="162"/>
  <c r="L23" i="162"/>
  <c r="L24" i="162"/>
  <c r="L25" i="162"/>
  <c r="L26" i="162"/>
  <c r="L27" i="162"/>
  <c r="L28" i="162"/>
  <c r="L29" i="162"/>
  <c r="L30" i="162"/>
  <c r="L31" i="162"/>
  <c r="L32" i="162"/>
  <c r="L33" i="162"/>
  <c r="L34" i="162"/>
  <c r="L35" i="162"/>
  <c r="L36" i="162"/>
  <c r="L37" i="162"/>
  <c r="L38" i="162"/>
  <c r="L39" i="162"/>
  <c r="L40" i="162"/>
  <c r="L41" i="162"/>
  <c r="L42" i="162"/>
  <c r="L43" i="162"/>
  <c r="L44" i="162"/>
  <c r="L45" i="162"/>
  <c r="L46" i="162"/>
  <c r="L47" i="162"/>
  <c r="L48" i="162"/>
  <c r="I5" i="162"/>
  <c r="I6" i="162"/>
  <c r="I7" i="162"/>
  <c r="I8" i="162"/>
  <c r="I9" i="162"/>
  <c r="I10" i="162"/>
  <c r="I11" i="162"/>
  <c r="I12" i="162"/>
  <c r="I13" i="162"/>
  <c r="I14" i="162"/>
  <c r="I15" i="162"/>
  <c r="I16" i="162"/>
  <c r="I17" i="162"/>
  <c r="I18" i="162"/>
  <c r="I19" i="162"/>
  <c r="I20" i="162"/>
  <c r="I21" i="162"/>
  <c r="I22" i="162"/>
  <c r="I23" i="162"/>
  <c r="I24" i="162"/>
  <c r="I25" i="162"/>
  <c r="I26" i="162"/>
  <c r="I27" i="162"/>
  <c r="I28" i="162"/>
  <c r="I29" i="162"/>
  <c r="I30" i="162"/>
  <c r="I31" i="162"/>
  <c r="I32" i="162"/>
  <c r="I33" i="162"/>
  <c r="I34" i="162"/>
  <c r="I35" i="162"/>
  <c r="I36" i="162"/>
  <c r="I37" i="162"/>
  <c r="I38" i="162"/>
  <c r="I39" i="162"/>
  <c r="I40" i="162"/>
  <c r="I41" i="162"/>
  <c r="I42" i="162"/>
  <c r="I43" i="162"/>
  <c r="I44" i="162"/>
  <c r="I45" i="162"/>
  <c r="I46" i="162"/>
  <c r="I47" i="162"/>
  <c r="I48" i="162"/>
  <c r="I4" i="162"/>
  <c r="K5" i="163"/>
  <c r="K6" i="163"/>
  <c r="K7" i="163"/>
  <c r="J8" i="163"/>
  <c r="K8" i="163" s="1"/>
  <c r="J9" i="163"/>
  <c r="K9" i="163" s="1"/>
  <c r="J10" i="163"/>
  <c r="K10" i="163" s="1"/>
  <c r="J11" i="163"/>
  <c r="K11" i="163" s="1"/>
  <c r="J12" i="163"/>
  <c r="K12" i="163" s="1"/>
  <c r="J13" i="163"/>
  <c r="K13" i="163" s="1"/>
  <c r="J14" i="163"/>
  <c r="K14" i="163" s="1"/>
  <c r="J15" i="163"/>
  <c r="K15" i="163" s="1"/>
  <c r="J16" i="163"/>
  <c r="K16" i="163" s="1"/>
  <c r="J17" i="163"/>
  <c r="K17" i="163" s="1"/>
  <c r="J18" i="163"/>
  <c r="K18" i="163" s="1"/>
  <c r="J19" i="163"/>
  <c r="K19" i="163" s="1"/>
  <c r="J20" i="163"/>
  <c r="K20" i="163" s="1"/>
  <c r="J21" i="163"/>
  <c r="K21" i="163" s="1"/>
  <c r="J22" i="163"/>
  <c r="K22" i="163" s="1"/>
  <c r="J23" i="163"/>
  <c r="K23" i="163" s="1"/>
  <c r="J24" i="163"/>
  <c r="K24" i="163" s="1"/>
  <c r="J25" i="163"/>
  <c r="K25" i="163" s="1"/>
  <c r="J26" i="163"/>
  <c r="K26" i="163" s="1"/>
  <c r="J27" i="163"/>
  <c r="K27" i="163" s="1"/>
  <c r="J28" i="163"/>
  <c r="K28" i="163" s="1"/>
  <c r="J29" i="163"/>
  <c r="K29" i="163" s="1"/>
  <c r="J30" i="163"/>
  <c r="K30" i="163" s="1"/>
  <c r="J31" i="163"/>
  <c r="K31" i="163" s="1"/>
  <c r="J32" i="163"/>
  <c r="K32" i="163" s="1"/>
  <c r="J33" i="163"/>
  <c r="K33" i="163" s="1"/>
  <c r="J34" i="163"/>
  <c r="K34" i="163" s="1"/>
  <c r="J35" i="163"/>
  <c r="K35" i="163" s="1"/>
  <c r="J36" i="163"/>
  <c r="K36" i="163" s="1"/>
  <c r="J37" i="163"/>
  <c r="K37" i="163" s="1"/>
  <c r="J38" i="163"/>
  <c r="K38" i="163" s="1"/>
  <c r="J39" i="163"/>
  <c r="K39" i="163" s="1"/>
  <c r="J40" i="163"/>
  <c r="K40" i="163" s="1"/>
  <c r="J41" i="163"/>
  <c r="K41" i="163" s="1"/>
  <c r="J42" i="163"/>
  <c r="K42" i="163" s="1"/>
  <c r="J43" i="163"/>
  <c r="K43" i="163" s="1"/>
  <c r="J44" i="163"/>
  <c r="K44" i="163" s="1"/>
  <c r="J45" i="163"/>
  <c r="K45" i="163" s="1"/>
  <c r="J46" i="163"/>
  <c r="K46" i="163" s="1"/>
  <c r="J47" i="163"/>
  <c r="K47" i="163" s="1"/>
  <c r="J48" i="163"/>
  <c r="K48" i="163" s="1"/>
  <c r="J22" i="162" l="1"/>
  <c r="K22" i="162" s="1"/>
  <c r="J46" i="162"/>
  <c r="K46" i="162" s="1"/>
  <c r="J14" i="162"/>
  <c r="K14" i="162" s="1"/>
  <c r="J38" i="162"/>
  <c r="K38" i="162" s="1"/>
  <c r="J6" i="162"/>
  <c r="K6" i="162" s="1"/>
  <c r="J30" i="162"/>
  <c r="K30" i="162" s="1"/>
  <c r="J45" i="162"/>
  <c r="J37" i="162"/>
  <c r="J29" i="162"/>
  <c r="J21" i="162"/>
  <c r="J13" i="162"/>
  <c r="J5" i="162"/>
  <c r="J48" i="162"/>
  <c r="J40" i="162"/>
  <c r="J32" i="162"/>
  <c r="J24" i="162"/>
  <c r="J16" i="162"/>
  <c r="J8" i="162"/>
  <c r="J35" i="162"/>
  <c r="J27" i="162"/>
  <c r="J11" i="162"/>
  <c r="J47" i="162"/>
  <c r="J42" i="162"/>
  <c r="J39" i="162"/>
  <c r="J34" i="162"/>
  <c r="J31" i="162"/>
  <c r="J26" i="162"/>
  <c r="J23" i="162"/>
  <c r="J18" i="162"/>
  <c r="J15" i="162"/>
  <c r="J10" i="162"/>
  <c r="J7" i="162"/>
  <c r="M46" i="162"/>
  <c r="M38" i="162"/>
  <c r="M30" i="162"/>
  <c r="M14" i="162"/>
  <c r="J43" i="162"/>
  <c r="J19" i="162"/>
  <c r="J44" i="162"/>
  <c r="J41" i="162"/>
  <c r="J36" i="162"/>
  <c r="J33" i="162"/>
  <c r="J28" i="162"/>
  <c r="J25" i="162"/>
  <c r="J20" i="162"/>
  <c r="J17" i="162"/>
  <c r="J12" i="162"/>
  <c r="J9" i="162"/>
  <c r="J4" i="162"/>
  <c r="M4" i="162" s="1"/>
  <c r="M22" i="162" l="1"/>
  <c r="M6" i="162"/>
  <c r="K29" i="162"/>
  <c r="M29" i="162"/>
  <c r="M8" i="162"/>
  <c r="K8" i="162"/>
  <c r="M40" i="162"/>
  <c r="K40" i="162"/>
  <c r="K21" i="162"/>
  <c r="M21" i="162"/>
  <c r="M16" i="162"/>
  <c r="K16" i="162"/>
  <c r="M48" i="162"/>
  <c r="K48" i="162"/>
  <c r="M24" i="162"/>
  <c r="K24" i="162"/>
  <c r="K5" i="162"/>
  <c r="M5" i="162"/>
  <c r="K37" i="162"/>
  <c r="M37" i="162"/>
  <c r="M32" i="162"/>
  <c r="K32" i="162"/>
  <c r="K13" i="162"/>
  <c r="M13" i="162"/>
  <c r="K45" i="162"/>
  <c r="M45" i="162"/>
  <c r="K17" i="162"/>
  <c r="M17" i="162"/>
  <c r="K33" i="162"/>
  <c r="M33" i="162"/>
  <c r="K19" i="162"/>
  <c r="M19" i="162"/>
  <c r="K7" i="162"/>
  <c r="M7" i="162"/>
  <c r="K23" i="162"/>
  <c r="M23" i="162"/>
  <c r="K39" i="162"/>
  <c r="M39" i="162"/>
  <c r="K27" i="162"/>
  <c r="M27" i="162"/>
  <c r="M20" i="162"/>
  <c r="K20" i="162"/>
  <c r="M36" i="162"/>
  <c r="K36" i="162"/>
  <c r="K43" i="162"/>
  <c r="M43" i="162"/>
  <c r="K10" i="162"/>
  <c r="M10" i="162"/>
  <c r="M26" i="162"/>
  <c r="K26" i="162"/>
  <c r="M42" i="162"/>
  <c r="K42" i="162"/>
  <c r="K35" i="162"/>
  <c r="M35" i="162"/>
  <c r="K9" i="162"/>
  <c r="M9" i="162"/>
  <c r="K25" i="162"/>
  <c r="M25" i="162"/>
  <c r="K41" i="162"/>
  <c r="M41" i="162"/>
  <c r="K15" i="162"/>
  <c r="M15" i="162"/>
  <c r="K31" i="162"/>
  <c r="M31" i="162"/>
  <c r="K47" i="162"/>
  <c r="M47" i="162"/>
  <c r="M12" i="162"/>
  <c r="K12" i="162"/>
  <c r="M28" i="162"/>
  <c r="K28" i="162"/>
  <c r="M44" i="162"/>
  <c r="K44" i="162"/>
  <c r="K18" i="162"/>
  <c r="M18" i="162"/>
  <c r="M34" i="162"/>
  <c r="K34" i="162"/>
  <c r="K11" i="162"/>
  <c r="M11" i="162"/>
  <c r="K4" i="162"/>
  <c r="L4" i="162"/>
  <c r="K4" i="163"/>
  <c r="M49" i="162" l="1"/>
  <c r="M57" i="162"/>
  <c r="M59" i="162" s="1"/>
</calcChain>
</file>

<file path=xl/sharedStrings.xml><?xml version="1.0" encoding="utf-8"?>
<sst xmlns="http://schemas.openxmlformats.org/spreadsheetml/2006/main" count="444" uniqueCount="137">
  <si>
    <t>Saldo / Automático</t>
  </si>
  <si>
    <t>...../...../......</t>
  </si>
  <si>
    <t>FORNECEDOR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</si>
  <si>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</si>
  <si>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</si>
  <si>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</si>
  <si>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</si>
  <si>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</si>
  <si>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</si>
  <si>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</si>
  <si>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</si>
  <si>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</si>
  <si>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</si>
  <si>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</si>
  <si>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</si>
  <si>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</si>
  <si>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</si>
  <si>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</si>
  <si>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</si>
  <si>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</si>
  <si>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</si>
  <si>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</si>
  <si>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</si>
  <si>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</si>
  <si>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</si>
  <si>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SALDO</t>
  </si>
  <si>
    <t>Valor Total da Ata com Aditivo</t>
  </si>
  <si>
    <t>Valor Utilizado</t>
  </si>
  <si>
    <t>% Aditivos</t>
  </si>
  <si>
    <t>% Utilizado</t>
  </si>
  <si>
    <t>Qtde Utilizada</t>
  </si>
  <si>
    <t>LOTE</t>
  </si>
  <si>
    <t xml:space="preserve"> Contrato nº  xxxx/2016 Qtde. DT</t>
  </si>
  <si>
    <t>Valor Registrado</t>
  </si>
  <si>
    <t>PROCESSO: 427/2016/UDESC</t>
  </si>
  <si>
    <t>OBJETO: Aquisição de Material de Aviamentos para o Centro de Artes - CEART</t>
  </si>
  <si>
    <t>VIGÊNCIA DA ATA: 14/07/16 Até 13/07/2017</t>
  </si>
  <si>
    <t>Frederico Thadeu Emerim ME CNPJ: 22.259.901/0001-35</t>
  </si>
  <si>
    <t xml:space="preserve">Calcador de Zíper Lateral (direito). Calcador para máquina reta industrial, fabricado em metal com acabamento cromado, para aplicação de zíper comum. Ref. P36N. </t>
  </si>
  <si>
    <t>Paralela Mod. Dir.</t>
  </si>
  <si>
    <t>Peça</t>
  </si>
  <si>
    <t>339030-23</t>
  </si>
  <si>
    <t>Calcador de Zíper Lateral (esquerdo). Calcador para máquina reta industrial, fabricado em metal com acabamento cromado, para aplicação de zíper comum. Ref. P36LN.</t>
  </si>
  <si>
    <t>Paralela Mod. Esq.</t>
  </si>
  <si>
    <t>Calcador Estreito (ou zíper central). Calcador para máquina reta industrial, fabricado em metal com acabamento cromado, para a aplicação de zíper comum. Ref. P363.</t>
  </si>
  <si>
    <t>Paralela Mod. Cent.</t>
  </si>
  <si>
    <t>Calcador Zíper Invisível (de base estreita com guia). Calcador para máquina reta industrial, fabricado em metal com acabamento cromado, para aplicação de zíper invisível. Ref. S518NS.</t>
  </si>
  <si>
    <t>Paralela Mod. Guia</t>
  </si>
  <si>
    <t>Calcador Zíper Invisível (de base larga sem guia). Calcador para máquina reta industrial, fabricado em metal com acabamento cromado, para aplicação de zíper invisível. Ref. S518.</t>
  </si>
  <si>
    <t>Paralela Mod. S518</t>
  </si>
  <si>
    <t>Calcador Pesponto (direito). Calcador para máquina reta industrial, fabricado em metal com acabamento cromado, para aplicação de pesponto simples. Ref. CR1/32N.</t>
  </si>
  <si>
    <t>Paralela Mod. CR1/32N</t>
  </si>
  <si>
    <t>Calcador Pesponto (esquerdo). Calcador para máquina reta industrial, fabricado em metal com acabamento cromado, para aplicação de pesponto simples. Ref. CL1/32N.</t>
  </si>
  <si>
    <t>Paralela Mod. CL1/32N</t>
  </si>
  <si>
    <t>Calcador Franzidor Regulável. Calcador para máquina reta industrial, fabricado em metal com acabamento cromado, para franzir tecido,  com parafuso de ajuste do franzido. Ref. P952.</t>
  </si>
  <si>
    <t>Paralela Mod. P952</t>
  </si>
  <si>
    <t>Calcador de teflon. Calcador para máquina reta industrial, fabricado em teflon, para costura livre. Ref. T350.</t>
  </si>
  <si>
    <t>Paralela Mod. T350</t>
  </si>
  <si>
    <t>Calcador Comum (ou costura livre). Calcador para máquina reta industrial, fabricado em metal, para costura livre. Ref. P351.</t>
  </si>
  <si>
    <t>Paralela Mod. P351</t>
  </si>
  <si>
    <t>Guia imantada para costura. Guia imantada, fabricada em metal com imã, para facilitar a visualização da margem de costura. Ref. G20.</t>
  </si>
  <si>
    <t>Paralela Mod. G20</t>
  </si>
  <si>
    <t>Bobina (ou carretilha) em alumínio. Bobinas, fabricadas em alumínio, para máquina reta industrial e ziguezague semi-industrial. Bobina abaulada, nas cores prateada ou dourada.</t>
  </si>
  <si>
    <t>Paralela Mod. Dourada</t>
  </si>
  <si>
    <t>Caixa de bobina com mola interna. Caixa de bobina para máquina reta industrial com mola interna, padrão JUKI DDL-5550-7 (japão).</t>
  </si>
  <si>
    <t>Paralela Mod. 5550-7</t>
  </si>
  <si>
    <t>Agulhas para Costura a Mão nº012. Agulhas fabricadas em aço niquelado para costura a mão. Envelope com 20 unidades.</t>
  </si>
  <si>
    <t>Coats Mod. 12</t>
  </si>
  <si>
    <t>Agulhas para Costura a Mão nº009. Agulhas fabricadas em aço niquelado para costura a mão. Envelope com 20 unidades.</t>
  </si>
  <si>
    <t>Coats Mod. 09</t>
  </si>
  <si>
    <t>Agulhas para Costura a Mão nº007. Agulhas fabricadas em aço niquelado para costura a mão. Envelope com 20 unidades.</t>
  </si>
  <si>
    <t>Coats Mod. 07</t>
  </si>
  <si>
    <t>Agulhas para Costura a Mão nº006. Agulhas fabricadas em aço niquelado para costura a mão. Envelope com 20 unidades.</t>
  </si>
  <si>
    <t>Coats Mod. 06</t>
  </si>
  <si>
    <t>Agulhas para Costura a Mão nº005. Agulhas fabricadas em aço niquelado para costura a mão. Envelope com 20 unidades.</t>
  </si>
  <si>
    <t>Coats Mod. 05</t>
  </si>
  <si>
    <t>Agulhas para Costura a Mão nº003. Agulhas fabricadas em aço niquelado para costura a mão. Envelope com 20 unidades.</t>
  </si>
  <si>
    <t>Coats Mod. 03</t>
  </si>
  <si>
    <t>Agulhas para Costura a Mão nº001. Agulhas fabricadas em aço niquelado para costura a mão. Envelope com 20 unidades.</t>
  </si>
  <si>
    <t>Coats Mod. 01</t>
  </si>
  <si>
    <t>Aparelho de viés 2 (duas) dobras. Aparelho para aplicação de viés em peças de vestuário, fabricado em metal, com entrada de 20mm.</t>
  </si>
  <si>
    <t>Roma Mod. 20mm</t>
  </si>
  <si>
    <t>Aparelho de viés 2 (duas) dobras. Aparelho para aplicação de viés em peças de vestuário, fabricado em metal, com entrada de 25mm.</t>
  </si>
  <si>
    <t>Roma Mod. 25mm</t>
  </si>
  <si>
    <t>Aparelho de viés 2 (duas) dobras. Aparelho para aplicação de viés em peças de vestuário, fabricado em metal, com entrada de 35mm.</t>
  </si>
  <si>
    <t>Roma Mod. 30mm</t>
  </si>
  <si>
    <t>Aparelho de viés 2 (duas) dobras. Aparelho para aplicação de viés em peças de vestuário, fabricado em metal, com entrada de 40mm.</t>
  </si>
  <si>
    <t>Roma Mod. 40mm</t>
  </si>
  <si>
    <t>Aparelho de viés 2 (duas) dobras. Aparelho para aplicação de viés em peças de vestuário, fabricado em metal, com entrada de 45mm.</t>
  </si>
  <si>
    <t>Roma Mod. 45mm</t>
  </si>
  <si>
    <t>Rolo de Viés Grosso. Viés em 100% algodão, com largura inicial de 35mm e parte externa de 23mm, na cor branca. Rolo com 20 metros.</t>
  </si>
  <si>
    <t>Peripan Mod. BR</t>
  </si>
  <si>
    <t>Rolo de Viés Grosso. Viés em 100% algodão, com largura inicial de 35mm e parte externa de 23mm, na cor preta. Rolo com 20 metros.</t>
  </si>
  <si>
    <t>Peripan Mod. PT</t>
  </si>
  <si>
    <t>Rolo de Viés Grosso. Viés em 100% algodão, com largura inicial de 35mm e parte externa de 23mm, na cor cru. Rolo com 20 metros.</t>
  </si>
  <si>
    <t>Peripan Mod. CR</t>
  </si>
  <si>
    <t>Rolo de Viés Fino. Viés em 100% algodão, com largura inicial de 24mm e parte externa de 12mm, na cor branca. Rolo com 50 metros.</t>
  </si>
  <si>
    <t>Peripan Mod. F24BR</t>
  </si>
  <si>
    <t>Rolo de Viés Fino. Viés em 100% algodão, com largura inicial de 24mm e parte externa de 12mm, na cor preta. Rolo com 50 metros.</t>
  </si>
  <si>
    <t>Peripan Mod. F24PT</t>
  </si>
  <si>
    <t>Rolo de Viés Fino. Viés em 100% algodão, com largura inicial de 24mm e parte externa de 12mm, na cor cru. Rolo com 50 metros.</t>
  </si>
  <si>
    <t>Peripan Mod. F24CR</t>
  </si>
  <si>
    <t>Elástico nº08 (5 mm). Elástico com composição: 69% algodão e 31% elastodieno, na cor branca. Rolo com 100 metros.</t>
  </si>
  <si>
    <t>Zanotti Mod. 5mm</t>
  </si>
  <si>
    <t>Elástico nº16 (10 mm). Elástico com composição: 69% algodão e 31% elastodieno, na cor branca. Rolo com 100 metros.</t>
  </si>
  <si>
    <t>Zanotti Mod. 10mm</t>
  </si>
  <si>
    <t>Elástico de nº40 (39 mm). Elástico com composição: 75% poliester e 25% elastodieno, na cor branca. Rolo com 25 metros.</t>
  </si>
  <si>
    <t>Zanotti Mod. 39mm</t>
  </si>
  <si>
    <t>Elástico de nº60 (59 mm). Elástico com composição: 75% poliester e 25% elastodieno, na cor branca. Rolo com 25 metros.</t>
  </si>
  <si>
    <t>Zanotti Mod. 59mm</t>
  </si>
  <si>
    <t>Botões para camisaria. Botões fabricados em plástico com quatro furos, na cor preta. Pacote com 144 botões.</t>
  </si>
  <si>
    <t>NYBC Mod. PT</t>
  </si>
  <si>
    <t>Botões para camisaria. Botões fabricados em plástico com quatro furos, na cor branca. Pacote com 144 botões.</t>
  </si>
  <si>
    <t>NYBC Mod. BR</t>
  </si>
  <si>
    <t>Botões para camisaria. Botões fabricados em plástico com quatro furos, perolado. Pacote com 144 botões.</t>
  </si>
  <si>
    <t>NYBC Mod. PR</t>
  </si>
  <si>
    <t xml:space="preserve">Botão para forrar nº24 (24 mm). Botão Bombê para forrar, com concha (ou calota) em alumínio e suporte em plástico. Caixa com 144 unidades. </t>
  </si>
  <si>
    <t>Clickfio Mod. 24mm</t>
  </si>
  <si>
    <t>Caixa</t>
  </si>
  <si>
    <t xml:space="preserve">Botão para forrar nº22 (22 mm). Botão Bombê para forrar, com concha (ou calota) em alumínio e suporte em plástico. Caixa com 144 unidades. </t>
  </si>
  <si>
    <t>Clickfio Mod. 22mm</t>
  </si>
  <si>
    <t xml:space="preserve">Botão para forrar nº20 (20mm). Botão Bombê para forrar, com concha (ou calota) em alumínio e suporte em plástico. Caixa com 144 unidades. </t>
  </si>
  <si>
    <t>Clickfio Mod. 20mm</t>
  </si>
  <si>
    <t xml:space="preserve">Botão para forrar nº18 (18mm). Botão Bombê para forrar, com concha (ou calota) em alumínio e suporte em plástico. Caixa com 144 unidades. </t>
  </si>
  <si>
    <t>Clickfio Mod. 18mm</t>
  </si>
  <si>
    <t>Botão para forrar nº22 (22 mm). Botão Bombê Furado para forrar, com concha (ou calota) em alumínio e suporte em plástico. Caixa com 144 unidades.</t>
  </si>
  <si>
    <t>Botão para forrar nº20 (20 mm). Botão Bombê Furado para forrar, com concha (ou calota) em alumínio e suporte em plástico. Caixa com 144 unidades.</t>
  </si>
  <si>
    <t>Botão para forrar nº18 (18 mm). Botão Bombê Furado para forrar, com concha (ou calota) em alumínio e suporte em plástico. Caixa com 144 unidades.</t>
  </si>
  <si>
    <t>Especificação</t>
  </si>
  <si>
    <t>Marca</t>
  </si>
  <si>
    <t>Detalhamento</t>
  </si>
  <si>
    <t>Preço Médio Unitário</t>
  </si>
  <si>
    <t xml:space="preserve"> Contrato nº  872/2017 </t>
  </si>
  <si>
    <t>AF 140/2017</t>
  </si>
  <si>
    <t xml:space="preserve">CENTRO PARTICIPANTE: CEART </t>
  </si>
  <si>
    <t>CENTRO PARTICIPANTE: GESTOR</t>
  </si>
  <si>
    <t>Resumo Atualizado em Agosto/2017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</si>
</sst>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0" fontId="3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9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</cellStyleXfs>
  <cellXfs count="91">
    <xf numFmtId="0" fontId="0" fillId="0" borderId="0" xfId="0"/>
    <xf numFmtId="0" fontId="5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1" applyFont="1" applyAlignment="1">
      <alignment wrapText="1"/>
    </xf>
    <xf numFmtId="0" fontId="5" fillId="0" borderId="0" xfId="1" applyFont="1" applyFill="1" applyAlignment="1">
      <alignment vertical="center" wrapText="1"/>
    </xf>
    <xf numFmtId="3" fontId="5" fillId="0" borderId="0" xfId="1" applyNumberFormat="1" applyFont="1" applyAlignment="1" applyProtection="1">
      <alignment wrapText="1"/>
      <protection locked="0"/>
    </xf>
    <xf numFmtId="0" fontId="5" fillId="0" borderId="0" xfId="1" applyFont="1" applyAlignment="1" applyProtection="1">
      <alignment wrapText="1"/>
      <protection locked="0"/>
    </xf>
    <xf numFmtId="1" fontId="5" fillId="0" borderId="0" xfId="1" applyNumberFormat="1" applyFont="1" applyFill="1" applyAlignment="1" applyProtection="1">
      <alignment horizontal="center" wrapText="1"/>
      <protection locked="0"/>
    </xf>
    <xf numFmtId="0" fontId="5" fillId="0" borderId="1" xfId="1" applyFont="1" applyBorder="1" applyAlignment="1" applyProtection="1">
      <alignment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1" fontId="5" fillId="2" borderId="1" xfId="1" applyNumberFormat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>
      <alignment horizontal="center" vertical="center" wrapText="1"/>
    </xf>
    <xf numFmtId="166" fontId="5" fillId="10" borderId="1" xfId="0" applyNumberFormat="1" applyFont="1" applyFill="1" applyBorder="1" applyAlignment="1">
      <alignment horizontal="center" vertical="center" wrapText="1"/>
    </xf>
    <xf numFmtId="44" fontId="5" fillId="12" borderId="1" xfId="13" applyFont="1" applyFill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3" fontId="5" fillId="11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1" applyNumberFormat="1" applyFont="1" applyFill="1" applyAlignment="1" applyProtection="1">
      <alignment horizontal="center" vertical="center" wrapText="1"/>
      <protection locked="0"/>
    </xf>
    <xf numFmtId="0" fontId="5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 wrapText="1"/>
    </xf>
    <xf numFmtId="44" fontId="5" fillId="13" borderId="1" xfId="13" applyFont="1" applyFill="1" applyBorder="1" applyAlignment="1">
      <alignment horizontal="center" vertical="center" wrapText="1"/>
    </xf>
    <xf numFmtId="44" fontId="5" fillId="9" borderId="1" xfId="13" applyFont="1" applyFill="1" applyBorder="1" applyAlignment="1">
      <alignment vertical="center"/>
    </xf>
    <xf numFmtId="44" fontId="5" fillId="0" borderId="0" xfId="13" applyFont="1" applyFill="1" applyAlignment="1">
      <alignment horizontal="center" vertical="center" wrapText="1"/>
    </xf>
    <xf numFmtId="0" fontId="5" fillId="8" borderId="12" xfId="1" applyFont="1" applyFill="1" applyBorder="1" applyAlignment="1" applyProtection="1">
      <alignment horizontal="left"/>
      <protection locked="0"/>
    </xf>
    <xf numFmtId="0" fontId="5" fillId="8" borderId="18" xfId="1" applyFont="1" applyFill="1" applyBorder="1" applyAlignment="1" applyProtection="1">
      <alignment horizontal="left"/>
      <protection locked="0"/>
    </xf>
    <xf numFmtId="44" fontId="5" fillId="8" borderId="18" xfId="13" applyFont="1" applyFill="1" applyBorder="1" applyAlignment="1" applyProtection="1">
      <alignment horizontal="left"/>
      <protection locked="0"/>
    </xf>
    <xf numFmtId="168" fontId="5" fillId="8" borderId="6" xfId="1" applyNumberFormat="1" applyFont="1" applyFill="1" applyBorder="1" applyAlignment="1" applyProtection="1">
      <alignment horizontal="right"/>
      <protection locked="0"/>
    </xf>
    <xf numFmtId="0" fontId="5" fillId="8" borderId="14" xfId="1" applyFont="1" applyFill="1" applyBorder="1" applyAlignment="1" applyProtection="1">
      <alignment horizontal="left"/>
      <protection locked="0"/>
    </xf>
    <xf numFmtId="0" fontId="5" fillId="8" borderId="0" xfId="1" applyFont="1" applyFill="1" applyBorder="1" applyAlignment="1" applyProtection="1">
      <alignment horizontal="left"/>
      <protection locked="0"/>
    </xf>
    <xf numFmtId="44" fontId="5" fillId="8" borderId="0" xfId="13" applyFont="1" applyFill="1" applyBorder="1" applyAlignment="1" applyProtection="1">
      <alignment horizontal="left"/>
      <protection locked="0"/>
    </xf>
    <xf numFmtId="168" fontId="5" fillId="8" borderId="11" xfId="1" applyNumberFormat="1" applyFont="1" applyFill="1" applyBorder="1" applyAlignment="1" applyProtection="1">
      <alignment horizontal="right"/>
      <protection locked="0"/>
    </xf>
    <xf numFmtId="2" fontId="5" fillId="8" borderId="11" xfId="1" applyNumberFormat="1" applyFont="1" applyFill="1" applyBorder="1" applyAlignment="1">
      <alignment horizontal="right"/>
    </xf>
    <xf numFmtId="0" fontId="5" fillId="8" borderId="15" xfId="1" applyFont="1" applyFill="1" applyBorder="1" applyAlignment="1" applyProtection="1">
      <alignment horizontal="left"/>
      <protection locked="0"/>
    </xf>
    <xf numFmtId="0" fontId="5" fillId="8" borderId="17" xfId="1" applyFont="1" applyFill="1" applyBorder="1" applyAlignment="1" applyProtection="1">
      <alignment horizontal="left"/>
      <protection locked="0"/>
    </xf>
    <xf numFmtId="44" fontId="5" fillId="8" borderId="17" xfId="13" applyFont="1" applyFill="1" applyBorder="1" applyAlignment="1" applyProtection="1">
      <alignment horizontal="left"/>
      <protection locked="0"/>
    </xf>
    <xf numFmtId="9" fontId="5" fillId="8" borderId="7" xfId="12" applyFont="1" applyFill="1" applyBorder="1" applyAlignment="1" applyProtection="1">
      <alignment horizontal="right"/>
      <protection locked="0"/>
    </xf>
    <xf numFmtId="44" fontId="5" fillId="12" borderId="1" xfId="13" applyFont="1" applyFill="1" applyBorder="1" applyAlignment="1" applyProtection="1">
      <alignment horizontal="center" wrapText="1"/>
      <protection locked="0"/>
    </xf>
    <xf numFmtId="0" fontId="1" fillId="9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NumberFormat="1" applyFont="1" applyFill="1" applyBorder="1" applyAlignment="1">
      <alignment horizontal="left" vertical="center" wrapText="1"/>
    </xf>
    <xf numFmtId="0" fontId="5" fillId="8" borderId="12" xfId="1" applyFont="1" applyFill="1" applyBorder="1" applyAlignment="1">
      <alignment horizontal="left" vertical="center" wrapText="1"/>
    </xf>
    <xf numFmtId="0" fontId="5" fillId="8" borderId="18" xfId="1" applyFont="1" applyFill="1" applyBorder="1" applyAlignment="1">
      <alignment horizontal="left" vertical="center" wrapText="1"/>
    </xf>
    <xf numFmtId="0" fontId="5" fillId="8" borderId="13" xfId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5" fillId="8" borderId="15" xfId="1" applyFont="1" applyFill="1" applyBorder="1" applyAlignment="1">
      <alignment horizontal="left" vertical="center" wrapText="1"/>
    </xf>
    <xf numFmtId="0" fontId="5" fillId="8" borderId="17" xfId="1" applyFont="1" applyFill="1" applyBorder="1" applyAlignment="1">
      <alignment horizontal="left" vertical="center" wrapText="1"/>
    </xf>
    <xf numFmtId="0" fontId="5" fillId="8" borderId="16" xfId="1" applyFont="1" applyFill="1" applyBorder="1" applyAlignment="1">
      <alignment horizontal="left" vertical="center" wrapText="1"/>
    </xf>
    <xf numFmtId="0" fontId="5" fillId="6" borderId="8" xfId="0" applyNumberFormat="1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>
      <alignment horizontal="center" vertical="center" wrapText="1"/>
    </xf>
    <xf numFmtId="0" fontId="5" fillId="6" borderId="10" xfId="0" applyNumberFormat="1" applyFont="1" applyFill="1" applyBorder="1" applyAlignment="1">
      <alignment horizontal="center" vertical="center" wrapText="1"/>
    </xf>
    <xf numFmtId="0" fontId="5" fillId="6" borderId="8" xfId="0" applyNumberFormat="1" applyFont="1" applyFill="1" applyBorder="1" applyAlignment="1">
      <alignment horizontal="left" vertical="center" wrapText="1"/>
    </xf>
    <xf numFmtId="0" fontId="5" fillId="6" borderId="9" xfId="0" applyNumberFormat="1" applyFont="1" applyFill="1" applyBorder="1" applyAlignment="1">
      <alignment horizontal="left" vertical="center" wrapText="1"/>
    </xf>
    <xf numFmtId="0" fontId="5" fillId="6" borderId="1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4" fontId="5" fillId="2" borderId="1" xfId="8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>
      <alignment wrapText="1"/>
    </xf>
    <xf numFmtId="0" fontId="5" fillId="0" borderId="0" xfId="1" applyFont="1" applyFill="1" applyBorder="1" applyAlignment="1">
      <alignment vertical="center" wrapText="1"/>
    </xf>
    <xf numFmtId="0" fontId="5" fillId="8" borderId="8" xfId="1" applyFont="1" applyFill="1" applyBorder="1" applyAlignment="1" applyProtection="1">
      <alignment horizontal="left"/>
      <protection locked="0"/>
    </xf>
    <xf numFmtId="0" fontId="5" fillId="8" borderId="9" xfId="1" applyFont="1" applyFill="1" applyBorder="1" applyAlignment="1" applyProtection="1">
      <alignment horizontal="left"/>
      <protection locked="0"/>
    </xf>
    <xf numFmtId="0" fontId="5" fillId="8" borderId="10" xfId="1" applyFont="1" applyFill="1" applyBorder="1" applyAlignment="1" applyProtection="1">
      <alignment horizontal="left"/>
      <protection locked="0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8"/>
  <sheetViews>
    <sheetView zoomScale="80" zoomScaleNormal="80" workbookViewId="0">
      <selection activeCell="A2" sqref="A2:K2"/>
    </sheetView>
  </sheetViews>
  <sheetFormatPr defaultColWidth="9.7109375" defaultRowHeight="15" x14ac:dyDescent="0.25"/>
  <cols>
    <col min="1" max="1" width="18" style="1" customWidth="1"/>
    <col min="2" max="3" width="5.7109375" style="1" bestFit="1" customWidth="1"/>
    <col min="4" max="4" width="56.7109375" style="1" customWidth="1"/>
    <col min="5" max="5" width="24.28515625" style="1" bestFit="1" customWidth="1"/>
    <col min="6" max="6" width="9.5703125" style="1" bestFit="1" customWidth="1"/>
    <col min="7" max="7" width="16.85546875" style="1" customWidth="1"/>
    <col min="8" max="8" width="15.42578125" style="44" customWidth="1"/>
    <col min="9" max="9" width="12.85546875" style="33" customWidth="1"/>
    <col min="10" max="10" width="13.28515625" style="27" customWidth="1"/>
    <col min="11" max="11" width="12.5703125" style="17" customWidth="1"/>
    <col min="12" max="23" width="13.5703125" style="18" customWidth="1"/>
    <col min="24" max="81" width="9.7109375" style="86"/>
    <col min="82" max="16384" width="9.7109375" style="15"/>
  </cols>
  <sheetData>
    <row r="1" spans="1:81" ht="33.75" customHeight="1" x14ac:dyDescent="0.25">
      <c r="A1" s="62" t="s">
        <v>34</v>
      </c>
      <c r="B1" s="62"/>
      <c r="C1" s="62"/>
      <c r="D1" s="62" t="s">
        <v>35</v>
      </c>
      <c r="E1" s="62"/>
      <c r="F1" s="62"/>
      <c r="G1" s="62"/>
      <c r="H1" s="62"/>
      <c r="I1" s="62" t="s">
        <v>36</v>
      </c>
      <c r="J1" s="62"/>
      <c r="K1" s="62"/>
      <c r="L1" s="61" t="s">
        <v>133</v>
      </c>
      <c r="M1" s="61" t="s">
        <v>132</v>
      </c>
      <c r="N1" s="61" t="s">
        <v>32</v>
      </c>
      <c r="O1" s="61" t="s">
        <v>32</v>
      </c>
      <c r="P1" s="61" t="s">
        <v>32</v>
      </c>
      <c r="Q1" s="61" t="s">
        <v>32</v>
      </c>
      <c r="R1" s="61" t="s">
        <v>32</v>
      </c>
      <c r="S1" s="61" t="s">
        <v>32</v>
      </c>
      <c r="T1" s="61" t="s">
        <v>32</v>
      </c>
      <c r="U1" s="61" t="s">
        <v>32</v>
      </c>
      <c r="V1" s="61" t="s">
        <v>32</v>
      </c>
      <c r="W1" s="61" t="s">
        <v>32</v>
      </c>
    </row>
    <row r="2" spans="1:81" ht="33.75" customHeight="1" x14ac:dyDescent="0.25">
      <c r="A2" s="62" t="s">
        <v>134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81" s="16" customFormat="1" ht="30" x14ac:dyDescent="0.2">
      <c r="A3" s="21" t="s">
        <v>2</v>
      </c>
      <c r="B3" s="21" t="s">
        <v>31</v>
      </c>
      <c r="C3" s="34" t="s">
        <v>4</v>
      </c>
      <c r="D3" s="35" t="s">
        <v>128</v>
      </c>
      <c r="E3" s="35" t="s">
        <v>129</v>
      </c>
      <c r="F3" s="35" t="s">
        <v>5</v>
      </c>
      <c r="G3" s="35" t="s">
        <v>130</v>
      </c>
      <c r="H3" s="42" t="s">
        <v>131</v>
      </c>
      <c r="I3" s="22" t="s">
        <v>24</v>
      </c>
      <c r="J3" s="23" t="s">
        <v>0</v>
      </c>
      <c r="K3" s="21" t="s">
        <v>3</v>
      </c>
      <c r="L3" s="84">
        <f>SUMPRODUCT(H4:H48,L4:L48)</f>
        <v>2631.2716666666656</v>
      </c>
      <c r="M3" s="85">
        <v>42926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</row>
    <row r="4" spans="1:81" ht="45" x14ac:dyDescent="0.25">
      <c r="A4" s="60" t="s">
        <v>37</v>
      </c>
      <c r="B4" s="59">
        <v>1</v>
      </c>
      <c r="C4" s="36">
        <v>1</v>
      </c>
      <c r="D4" s="37" t="s">
        <v>38</v>
      </c>
      <c r="E4" s="37" t="s">
        <v>39</v>
      </c>
      <c r="F4" s="38" t="s">
        <v>40</v>
      </c>
      <c r="G4" s="36" t="s">
        <v>41</v>
      </c>
      <c r="H4" s="43">
        <v>9.1999999999999993</v>
      </c>
      <c r="I4" s="41">
        <v>25</v>
      </c>
      <c r="J4" s="25">
        <f>I4-(SUM(L4:W4))</f>
        <v>5</v>
      </c>
      <c r="K4" s="26" t="str">
        <f>IF(J4&lt;0,"ATENÇÃO","OK")</f>
        <v>OK</v>
      </c>
      <c r="L4" s="20">
        <v>10</v>
      </c>
      <c r="M4" s="20">
        <v>10</v>
      </c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81" ht="45" x14ac:dyDescent="0.25">
      <c r="A5" s="60"/>
      <c r="B5" s="59"/>
      <c r="C5" s="36">
        <v>2</v>
      </c>
      <c r="D5" s="37" t="s">
        <v>42</v>
      </c>
      <c r="E5" s="37" t="s">
        <v>43</v>
      </c>
      <c r="F5" s="38" t="s">
        <v>40</v>
      </c>
      <c r="G5" s="36" t="s">
        <v>41</v>
      </c>
      <c r="H5" s="43">
        <v>9.1999999999999993</v>
      </c>
      <c r="I5" s="41">
        <v>25</v>
      </c>
      <c r="J5" s="25">
        <f>I5-(SUM(L5:W5))</f>
        <v>5</v>
      </c>
      <c r="K5" s="26" t="str">
        <f t="shared" ref="K5:K48" si="0">IF(J5&lt;0,"ATENÇÃO","OK")</f>
        <v>OK</v>
      </c>
      <c r="L5" s="20">
        <v>10</v>
      </c>
      <c r="M5" s="20">
        <v>10</v>
      </c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81" s="30" customFormat="1" ht="45" x14ac:dyDescent="0.25">
      <c r="A6" s="60"/>
      <c r="B6" s="59"/>
      <c r="C6" s="36">
        <v>3</v>
      </c>
      <c r="D6" s="37" t="s">
        <v>44</v>
      </c>
      <c r="E6" s="37" t="s">
        <v>45</v>
      </c>
      <c r="F6" s="38" t="s">
        <v>40</v>
      </c>
      <c r="G6" s="36" t="s">
        <v>41</v>
      </c>
      <c r="H6" s="43">
        <v>8.495000000000001</v>
      </c>
      <c r="I6" s="41">
        <v>25</v>
      </c>
      <c r="J6" s="25">
        <f>I6-(SUM(L6:W6))</f>
        <v>5</v>
      </c>
      <c r="K6" s="26" t="str">
        <f t="shared" si="0"/>
        <v>OK</v>
      </c>
      <c r="L6" s="20">
        <v>10</v>
      </c>
      <c r="M6" s="20">
        <v>10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</row>
    <row r="7" spans="1:81" ht="60" x14ac:dyDescent="0.25">
      <c r="A7" s="60"/>
      <c r="B7" s="59"/>
      <c r="C7" s="36">
        <v>4</v>
      </c>
      <c r="D7" s="37" t="s">
        <v>46</v>
      </c>
      <c r="E7" s="37" t="s">
        <v>47</v>
      </c>
      <c r="F7" s="38" t="s">
        <v>40</v>
      </c>
      <c r="G7" s="36" t="s">
        <v>41</v>
      </c>
      <c r="H7" s="43">
        <v>11.62</v>
      </c>
      <c r="I7" s="32">
        <v>25</v>
      </c>
      <c r="J7" s="25">
        <f>I7-(SUM(L7:W7))</f>
        <v>5</v>
      </c>
      <c r="K7" s="26" t="str">
        <f t="shared" si="0"/>
        <v>OK</v>
      </c>
      <c r="L7" s="20">
        <v>10</v>
      </c>
      <c r="M7" s="20">
        <v>10</v>
      </c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81" ht="60" x14ac:dyDescent="0.25">
      <c r="A8" s="60"/>
      <c r="B8" s="59"/>
      <c r="C8" s="36">
        <v>5</v>
      </c>
      <c r="D8" s="37" t="s">
        <v>48</v>
      </c>
      <c r="E8" s="37" t="s">
        <v>49</v>
      </c>
      <c r="F8" s="38" t="s">
        <v>40</v>
      </c>
      <c r="G8" s="36" t="s">
        <v>41</v>
      </c>
      <c r="H8" s="43">
        <v>10</v>
      </c>
      <c r="I8" s="32">
        <v>25</v>
      </c>
      <c r="J8" s="25">
        <f t="shared" ref="J5:J48" si="1">I8-(SUM(L8:W8))</f>
        <v>15</v>
      </c>
      <c r="K8" s="26" t="str">
        <f t="shared" si="0"/>
        <v>OK</v>
      </c>
      <c r="L8" s="20">
        <v>10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81" ht="45" x14ac:dyDescent="0.25">
      <c r="A9" s="60"/>
      <c r="B9" s="59"/>
      <c r="C9" s="36">
        <v>6</v>
      </c>
      <c r="D9" s="37" t="s">
        <v>50</v>
      </c>
      <c r="E9" s="37" t="s">
        <v>51</v>
      </c>
      <c r="F9" s="38" t="s">
        <v>40</v>
      </c>
      <c r="G9" s="36" t="s">
        <v>41</v>
      </c>
      <c r="H9" s="43">
        <v>3.55</v>
      </c>
      <c r="I9" s="32">
        <v>25</v>
      </c>
      <c r="J9" s="25">
        <f t="shared" si="1"/>
        <v>15</v>
      </c>
      <c r="K9" s="26" t="str">
        <f t="shared" si="0"/>
        <v>OK</v>
      </c>
      <c r="L9" s="20"/>
      <c r="M9" s="20">
        <v>10</v>
      </c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81" ht="45" x14ac:dyDescent="0.25">
      <c r="A10" s="60"/>
      <c r="B10" s="59"/>
      <c r="C10" s="36">
        <v>7</v>
      </c>
      <c r="D10" s="37" t="s">
        <v>52</v>
      </c>
      <c r="E10" s="37" t="s">
        <v>53</v>
      </c>
      <c r="F10" s="38" t="s">
        <v>40</v>
      </c>
      <c r="G10" s="36" t="s">
        <v>41</v>
      </c>
      <c r="H10" s="43">
        <v>2.7</v>
      </c>
      <c r="I10" s="32">
        <v>25</v>
      </c>
      <c r="J10" s="25">
        <f t="shared" si="1"/>
        <v>15</v>
      </c>
      <c r="K10" s="26" t="str">
        <f t="shared" si="0"/>
        <v>OK</v>
      </c>
      <c r="L10" s="20"/>
      <c r="M10" s="20">
        <v>10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81" ht="60" x14ac:dyDescent="0.25">
      <c r="A11" s="60"/>
      <c r="B11" s="59"/>
      <c r="C11" s="36">
        <v>8</v>
      </c>
      <c r="D11" s="37" t="s">
        <v>54</v>
      </c>
      <c r="E11" s="37" t="s">
        <v>55</v>
      </c>
      <c r="F11" s="38" t="s">
        <v>40</v>
      </c>
      <c r="G11" s="36" t="s">
        <v>41</v>
      </c>
      <c r="H11" s="43">
        <v>9.5</v>
      </c>
      <c r="I11" s="32">
        <v>25</v>
      </c>
      <c r="J11" s="25">
        <f t="shared" si="1"/>
        <v>15</v>
      </c>
      <c r="K11" s="26" t="str">
        <f t="shared" si="0"/>
        <v>OK</v>
      </c>
      <c r="L11" s="20"/>
      <c r="M11" s="20">
        <v>10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81" ht="30" x14ac:dyDescent="0.25">
      <c r="A12" s="60"/>
      <c r="B12" s="59"/>
      <c r="C12" s="36">
        <v>9</v>
      </c>
      <c r="D12" s="37" t="s">
        <v>56</v>
      </c>
      <c r="E12" s="37" t="s">
        <v>57</v>
      </c>
      <c r="F12" s="38" t="s">
        <v>40</v>
      </c>
      <c r="G12" s="36" t="s">
        <v>41</v>
      </c>
      <c r="H12" s="43">
        <v>8</v>
      </c>
      <c r="I12" s="32">
        <v>25</v>
      </c>
      <c r="J12" s="25">
        <f t="shared" si="1"/>
        <v>25</v>
      </c>
      <c r="K12" s="26" t="str">
        <f t="shared" si="0"/>
        <v>OK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81" ht="45" x14ac:dyDescent="0.25">
      <c r="A13" s="60"/>
      <c r="B13" s="59"/>
      <c r="C13" s="36">
        <v>10</v>
      </c>
      <c r="D13" s="37" t="s">
        <v>58</v>
      </c>
      <c r="E13" s="37" t="s">
        <v>59</v>
      </c>
      <c r="F13" s="38" t="s">
        <v>40</v>
      </c>
      <c r="G13" s="36" t="s">
        <v>41</v>
      </c>
      <c r="H13" s="43">
        <v>5.9950000000000001</v>
      </c>
      <c r="I13" s="32">
        <v>25</v>
      </c>
      <c r="J13" s="25">
        <f t="shared" si="1"/>
        <v>10</v>
      </c>
      <c r="K13" s="26" t="str">
        <f t="shared" si="0"/>
        <v>OK</v>
      </c>
      <c r="L13" s="20">
        <v>15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81" ht="45" x14ac:dyDescent="0.25">
      <c r="A14" s="60"/>
      <c r="B14" s="59"/>
      <c r="C14" s="36">
        <v>11</v>
      </c>
      <c r="D14" s="37" t="s">
        <v>60</v>
      </c>
      <c r="E14" s="37" t="s">
        <v>61</v>
      </c>
      <c r="F14" s="38" t="s">
        <v>40</v>
      </c>
      <c r="G14" s="36" t="s">
        <v>41</v>
      </c>
      <c r="H14" s="43">
        <v>7.3250000000000002</v>
      </c>
      <c r="I14" s="32">
        <v>25</v>
      </c>
      <c r="J14" s="25">
        <f t="shared" si="1"/>
        <v>5</v>
      </c>
      <c r="K14" s="26" t="str">
        <f t="shared" si="0"/>
        <v>OK</v>
      </c>
      <c r="L14" s="20">
        <v>10</v>
      </c>
      <c r="M14" s="20">
        <v>10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81" ht="45" x14ac:dyDescent="0.25">
      <c r="A15" s="60"/>
      <c r="B15" s="59"/>
      <c r="C15" s="36">
        <v>12</v>
      </c>
      <c r="D15" s="37" t="s">
        <v>62</v>
      </c>
      <c r="E15" s="37" t="s">
        <v>63</v>
      </c>
      <c r="F15" s="38" t="s">
        <v>40</v>
      </c>
      <c r="G15" s="36" t="s">
        <v>41</v>
      </c>
      <c r="H15" s="43">
        <v>2.0299999999999998</v>
      </c>
      <c r="I15" s="32">
        <v>1000</v>
      </c>
      <c r="J15" s="25">
        <f t="shared" si="1"/>
        <v>700</v>
      </c>
      <c r="K15" s="26" t="str">
        <f t="shared" si="0"/>
        <v>OK</v>
      </c>
      <c r="L15" s="20">
        <v>200</v>
      </c>
      <c r="M15" s="20">
        <v>100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81" ht="45" x14ac:dyDescent="0.25">
      <c r="A16" s="60"/>
      <c r="B16" s="59"/>
      <c r="C16" s="36">
        <v>13</v>
      </c>
      <c r="D16" s="37" t="s">
        <v>64</v>
      </c>
      <c r="E16" s="37" t="s">
        <v>65</v>
      </c>
      <c r="F16" s="38" t="s">
        <v>40</v>
      </c>
      <c r="G16" s="36" t="s">
        <v>41</v>
      </c>
      <c r="H16" s="43">
        <v>27.43</v>
      </c>
      <c r="I16" s="32">
        <v>200</v>
      </c>
      <c r="J16" s="25">
        <f t="shared" si="1"/>
        <v>185</v>
      </c>
      <c r="K16" s="26" t="str">
        <f t="shared" si="0"/>
        <v>OK</v>
      </c>
      <c r="L16" s="20">
        <v>15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ht="30" x14ac:dyDescent="0.25">
      <c r="A17" s="60"/>
      <c r="B17" s="59"/>
      <c r="C17" s="36">
        <v>14</v>
      </c>
      <c r="D17" s="37" t="s">
        <v>66</v>
      </c>
      <c r="E17" s="37" t="s">
        <v>67</v>
      </c>
      <c r="F17" s="38" t="s">
        <v>40</v>
      </c>
      <c r="G17" s="36" t="s">
        <v>41</v>
      </c>
      <c r="H17" s="43">
        <v>2.4450000000000003</v>
      </c>
      <c r="I17" s="32">
        <v>300</v>
      </c>
      <c r="J17" s="25">
        <f t="shared" si="1"/>
        <v>290</v>
      </c>
      <c r="K17" s="26" t="str">
        <f t="shared" si="0"/>
        <v>OK</v>
      </c>
      <c r="L17" s="20">
        <v>10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30" x14ac:dyDescent="0.25">
      <c r="A18" s="60"/>
      <c r="B18" s="59"/>
      <c r="C18" s="36">
        <v>15</v>
      </c>
      <c r="D18" s="37" t="s">
        <v>68</v>
      </c>
      <c r="E18" s="37" t="s">
        <v>69</v>
      </c>
      <c r="F18" s="38" t="s">
        <v>40</v>
      </c>
      <c r="G18" s="36" t="s">
        <v>41</v>
      </c>
      <c r="H18" s="43">
        <v>2.4450000000000003</v>
      </c>
      <c r="I18" s="32">
        <v>300</v>
      </c>
      <c r="J18" s="25">
        <f t="shared" si="1"/>
        <v>285</v>
      </c>
      <c r="K18" s="26" t="str">
        <f t="shared" si="0"/>
        <v>OK</v>
      </c>
      <c r="L18" s="20"/>
      <c r="M18" s="20">
        <v>15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ht="30" x14ac:dyDescent="0.25">
      <c r="A19" s="60"/>
      <c r="B19" s="59"/>
      <c r="C19" s="36">
        <v>16</v>
      </c>
      <c r="D19" s="37" t="s">
        <v>70</v>
      </c>
      <c r="E19" s="37" t="s">
        <v>71</v>
      </c>
      <c r="F19" s="38" t="s">
        <v>40</v>
      </c>
      <c r="G19" s="36" t="s">
        <v>41</v>
      </c>
      <c r="H19" s="43">
        <v>2.4450000000000003</v>
      </c>
      <c r="I19" s="32">
        <v>300</v>
      </c>
      <c r="J19" s="25">
        <f t="shared" si="1"/>
        <v>285</v>
      </c>
      <c r="K19" s="26" t="str">
        <f t="shared" si="0"/>
        <v>OK</v>
      </c>
      <c r="L19" s="20"/>
      <c r="M19" s="20">
        <v>15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 ht="30" x14ac:dyDescent="0.25">
      <c r="A20" s="60"/>
      <c r="B20" s="59"/>
      <c r="C20" s="36">
        <v>17</v>
      </c>
      <c r="D20" s="37" t="s">
        <v>72</v>
      </c>
      <c r="E20" s="37" t="s">
        <v>73</v>
      </c>
      <c r="F20" s="38" t="s">
        <v>40</v>
      </c>
      <c r="G20" s="36" t="s">
        <v>41</v>
      </c>
      <c r="H20" s="43">
        <v>2.4450000000000003</v>
      </c>
      <c r="I20" s="32">
        <v>300</v>
      </c>
      <c r="J20" s="25">
        <f t="shared" si="1"/>
        <v>295</v>
      </c>
      <c r="K20" s="26" t="str">
        <f t="shared" si="0"/>
        <v>OK</v>
      </c>
      <c r="L20" s="20">
        <v>5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ht="30" x14ac:dyDescent="0.25">
      <c r="A21" s="60"/>
      <c r="B21" s="59"/>
      <c r="C21" s="36">
        <v>18</v>
      </c>
      <c r="D21" s="37" t="s">
        <v>74</v>
      </c>
      <c r="E21" s="37" t="s">
        <v>75</v>
      </c>
      <c r="F21" s="38" t="s">
        <v>40</v>
      </c>
      <c r="G21" s="36" t="s">
        <v>41</v>
      </c>
      <c r="H21" s="43">
        <v>2.4450000000000003</v>
      </c>
      <c r="I21" s="32">
        <v>300</v>
      </c>
      <c r="J21" s="25">
        <f t="shared" si="1"/>
        <v>295</v>
      </c>
      <c r="K21" s="26" t="str">
        <f t="shared" si="0"/>
        <v>OK</v>
      </c>
      <c r="L21" s="20">
        <v>5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ht="30" x14ac:dyDescent="0.25">
      <c r="A22" s="60"/>
      <c r="B22" s="59"/>
      <c r="C22" s="36">
        <v>19</v>
      </c>
      <c r="D22" s="37" t="s">
        <v>76</v>
      </c>
      <c r="E22" s="37" t="s">
        <v>77</v>
      </c>
      <c r="F22" s="38" t="s">
        <v>40</v>
      </c>
      <c r="G22" s="36" t="s">
        <v>41</v>
      </c>
      <c r="H22" s="43">
        <v>2.81</v>
      </c>
      <c r="I22" s="32">
        <v>300</v>
      </c>
      <c r="J22" s="25">
        <f t="shared" si="1"/>
        <v>285</v>
      </c>
      <c r="K22" s="26" t="str">
        <f t="shared" si="0"/>
        <v>OK</v>
      </c>
      <c r="L22" s="20"/>
      <c r="M22" s="20">
        <v>15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30" x14ac:dyDescent="0.25">
      <c r="A23" s="60"/>
      <c r="B23" s="59"/>
      <c r="C23" s="36">
        <v>20</v>
      </c>
      <c r="D23" s="37" t="s">
        <v>78</v>
      </c>
      <c r="E23" s="37" t="s">
        <v>79</v>
      </c>
      <c r="F23" s="38" t="s">
        <v>40</v>
      </c>
      <c r="G23" s="36" t="s">
        <v>41</v>
      </c>
      <c r="H23" s="43">
        <v>4.665</v>
      </c>
      <c r="I23" s="32">
        <v>300</v>
      </c>
      <c r="J23" s="25">
        <f t="shared" si="1"/>
        <v>290</v>
      </c>
      <c r="K23" s="26" t="str">
        <f t="shared" si="0"/>
        <v>OK</v>
      </c>
      <c r="L23" s="20">
        <v>10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45" x14ac:dyDescent="0.25">
      <c r="A24" s="60"/>
      <c r="B24" s="59"/>
      <c r="C24" s="36">
        <v>21</v>
      </c>
      <c r="D24" s="37" t="s">
        <v>80</v>
      </c>
      <c r="E24" s="37" t="s">
        <v>81</v>
      </c>
      <c r="F24" s="38" t="s">
        <v>40</v>
      </c>
      <c r="G24" s="36" t="s">
        <v>41</v>
      </c>
      <c r="H24" s="43">
        <v>22.350000000000005</v>
      </c>
      <c r="I24" s="32">
        <v>3</v>
      </c>
      <c r="J24" s="25">
        <f t="shared" si="1"/>
        <v>1</v>
      </c>
      <c r="K24" s="26" t="str">
        <f t="shared" si="0"/>
        <v>OK</v>
      </c>
      <c r="L24" s="20">
        <v>2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ht="45" x14ac:dyDescent="0.25">
      <c r="A25" s="60"/>
      <c r="B25" s="59"/>
      <c r="C25" s="36">
        <v>22</v>
      </c>
      <c r="D25" s="37" t="s">
        <v>82</v>
      </c>
      <c r="E25" s="37" t="s">
        <v>83</v>
      </c>
      <c r="F25" s="38" t="s">
        <v>40</v>
      </c>
      <c r="G25" s="36" t="s">
        <v>41</v>
      </c>
      <c r="H25" s="43">
        <v>22.350000000000005</v>
      </c>
      <c r="I25" s="32">
        <v>3</v>
      </c>
      <c r="J25" s="25">
        <f t="shared" si="1"/>
        <v>1</v>
      </c>
      <c r="K25" s="26" t="str">
        <f t="shared" si="0"/>
        <v>OK</v>
      </c>
      <c r="L25" s="20">
        <v>2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45" x14ac:dyDescent="0.25">
      <c r="A26" s="60"/>
      <c r="B26" s="59"/>
      <c r="C26" s="36">
        <v>23</v>
      </c>
      <c r="D26" s="37" t="s">
        <v>84</v>
      </c>
      <c r="E26" s="37" t="s">
        <v>85</v>
      </c>
      <c r="F26" s="38" t="s">
        <v>40</v>
      </c>
      <c r="G26" s="36" t="s">
        <v>41</v>
      </c>
      <c r="H26" s="43">
        <v>22.350000000000005</v>
      </c>
      <c r="I26" s="32">
        <v>3</v>
      </c>
      <c r="J26" s="25">
        <f t="shared" si="1"/>
        <v>1</v>
      </c>
      <c r="K26" s="26" t="str">
        <f t="shared" si="0"/>
        <v>OK</v>
      </c>
      <c r="L26" s="20">
        <v>2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ht="45" x14ac:dyDescent="0.25">
      <c r="A27" s="60"/>
      <c r="B27" s="59"/>
      <c r="C27" s="36">
        <v>24</v>
      </c>
      <c r="D27" s="37" t="s">
        <v>86</v>
      </c>
      <c r="E27" s="37" t="s">
        <v>87</v>
      </c>
      <c r="F27" s="38" t="s">
        <v>40</v>
      </c>
      <c r="G27" s="36" t="s">
        <v>41</v>
      </c>
      <c r="H27" s="43">
        <v>22.350000000000005</v>
      </c>
      <c r="I27" s="32">
        <v>3</v>
      </c>
      <c r="J27" s="25">
        <f t="shared" si="1"/>
        <v>1</v>
      </c>
      <c r="K27" s="26" t="str">
        <f t="shared" si="0"/>
        <v>OK</v>
      </c>
      <c r="L27" s="20">
        <v>2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45" x14ac:dyDescent="0.25">
      <c r="A28" s="60"/>
      <c r="B28" s="59"/>
      <c r="C28" s="36">
        <v>25</v>
      </c>
      <c r="D28" s="37" t="s">
        <v>88</v>
      </c>
      <c r="E28" s="37" t="s">
        <v>89</v>
      </c>
      <c r="F28" s="38" t="s">
        <v>40</v>
      </c>
      <c r="G28" s="36" t="s">
        <v>41</v>
      </c>
      <c r="H28" s="43">
        <v>22.350000000000005</v>
      </c>
      <c r="I28" s="32">
        <v>3</v>
      </c>
      <c r="J28" s="25">
        <f t="shared" si="1"/>
        <v>1</v>
      </c>
      <c r="K28" s="26" t="str">
        <f t="shared" si="0"/>
        <v>OK</v>
      </c>
      <c r="L28" s="20">
        <v>2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45" x14ac:dyDescent="0.25">
      <c r="A29" s="60"/>
      <c r="B29" s="59"/>
      <c r="C29" s="36">
        <v>26</v>
      </c>
      <c r="D29" s="37" t="s">
        <v>90</v>
      </c>
      <c r="E29" s="37" t="s">
        <v>91</v>
      </c>
      <c r="F29" s="38" t="s">
        <v>40</v>
      </c>
      <c r="G29" s="36" t="s">
        <v>41</v>
      </c>
      <c r="H29" s="43">
        <v>4.873333333333334</v>
      </c>
      <c r="I29" s="32">
        <v>50</v>
      </c>
      <c r="J29" s="25">
        <f t="shared" si="1"/>
        <v>50</v>
      </c>
      <c r="K29" s="26" t="str">
        <f t="shared" si="0"/>
        <v>OK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45" x14ac:dyDescent="0.25">
      <c r="A30" s="60"/>
      <c r="B30" s="59"/>
      <c r="C30" s="36">
        <v>27</v>
      </c>
      <c r="D30" s="37" t="s">
        <v>92</v>
      </c>
      <c r="E30" s="37" t="s">
        <v>93</v>
      </c>
      <c r="F30" s="38" t="s">
        <v>40</v>
      </c>
      <c r="G30" s="36" t="s">
        <v>41</v>
      </c>
      <c r="H30" s="43">
        <v>4.873333333333334</v>
      </c>
      <c r="I30" s="32">
        <v>50</v>
      </c>
      <c r="J30" s="25">
        <f t="shared" si="1"/>
        <v>50</v>
      </c>
      <c r="K30" s="26" t="str">
        <f t="shared" si="0"/>
        <v>OK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ht="45" x14ac:dyDescent="0.25">
      <c r="A31" s="60"/>
      <c r="B31" s="59"/>
      <c r="C31" s="36">
        <v>28</v>
      </c>
      <c r="D31" s="37" t="s">
        <v>94</v>
      </c>
      <c r="E31" s="37" t="s">
        <v>95</v>
      </c>
      <c r="F31" s="38" t="s">
        <v>40</v>
      </c>
      <c r="G31" s="36" t="s">
        <v>41</v>
      </c>
      <c r="H31" s="43">
        <v>4.873333333333334</v>
      </c>
      <c r="I31" s="32">
        <v>50</v>
      </c>
      <c r="J31" s="25">
        <f t="shared" si="1"/>
        <v>50</v>
      </c>
      <c r="K31" s="26" t="str">
        <f t="shared" si="0"/>
        <v>OK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45" x14ac:dyDescent="0.25">
      <c r="A32" s="60"/>
      <c r="B32" s="59"/>
      <c r="C32" s="36">
        <v>29</v>
      </c>
      <c r="D32" s="37" t="s">
        <v>96</v>
      </c>
      <c r="E32" s="37" t="s">
        <v>97</v>
      </c>
      <c r="F32" s="38" t="s">
        <v>40</v>
      </c>
      <c r="G32" s="36" t="s">
        <v>41</v>
      </c>
      <c r="H32" s="43">
        <v>7.6633333333333322</v>
      </c>
      <c r="I32" s="32">
        <v>50</v>
      </c>
      <c r="J32" s="25">
        <f t="shared" si="1"/>
        <v>40</v>
      </c>
      <c r="K32" s="26" t="str">
        <f t="shared" si="0"/>
        <v>OK</v>
      </c>
      <c r="L32" s="20">
        <v>10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45" x14ac:dyDescent="0.25">
      <c r="A33" s="60"/>
      <c r="B33" s="59"/>
      <c r="C33" s="36">
        <v>30</v>
      </c>
      <c r="D33" s="37" t="s">
        <v>98</v>
      </c>
      <c r="E33" s="37" t="s">
        <v>99</v>
      </c>
      <c r="F33" s="38" t="s">
        <v>40</v>
      </c>
      <c r="G33" s="36" t="s">
        <v>41</v>
      </c>
      <c r="H33" s="43">
        <v>7.6633333333333322</v>
      </c>
      <c r="I33" s="32">
        <v>50</v>
      </c>
      <c r="J33" s="25">
        <f t="shared" si="1"/>
        <v>40</v>
      </c>
      <c r="K33" s="26" t="str">
        <f t="shared" si="0"/>
        <v>OK</v>
      </c>
      <c r="L33" s="20">
        <v>10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45" x14ac:dyDescent="0.25">
      <c r="A34" s="60"/>
      <c r="B34" s="59"/>
      <c r="C34" s="36">
        <v>31</v>
      </c>
      <c r="D34" s="37" t="s">
        <v>100</v>
      </c>
      <c r="E34" s="37" t="s">
        <v>101</v>
      </c>
      <c r="F34" s="38" t="s">
        <v>40</v>
      </c>
      <c r="G34" s="36" t="s">
        <v>41</v>
      </c>
      <c r="H34" s="43">
        <v>7.6633333333333322</v>
      </c>
      <c r="I34" s="32">
        <v>50</v>
      </c>
      <c r="J34" s="25">
        <f t="shared" si="1"/>
        <v>40</v>
      </c>
      <c r="K34" s="26" t="str">
        <f t="shared" si="0"/>
        <v>OK</v>
      </c>
      <c r="L34" s="20">
        <v>10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30" x14ac:dyDescent="0.25">
      <c r="A35" s="60"/>
      <c r="B35" s="59"/>
      <c r="C35" s="36">
        <v>32</v>
      </c>
      <c r="D35" s="37" t="s">
        <v>102</v>
      </c>
      <c r="E35" s="37" t="s">
        <v>103</v>
      </c>
      <c r="F35" s="38" t="s">
        <v>40</v>
      </c>
      <c r="G35" s="36" t="s">
        <v>41</v>
      </c>
      <c r="H35" s="43">
        <v>22.883333333333336</v>
      </c>
      <c r="I35" s="32">
        <v>5</v>
      </c>
      <c r="J35" s="25">
        <f t="shared" si="1"/>
        <v>0</v>
      </c>
      <c r="K35" s="26" t="str">
        <f t="shared" si="0"/>
        <v>OK</v>
      </c>
      <c r="L35" s="20">
        <v>5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30" x14ac:dyDescent="0.25">
      <c r="A36" s="60"/>
      <c r="B36" s="59"/>
      <c r="C36" s="36">
        <v>33</v>
      </c>
      <c r="D36" s="37" t="s">
        <v>104</v>
      </c>
      <c r="E36" s="37" t="s">
        <v>105</v>
      </c>
      <c r="F36" s="38" t="s">
        <v>40</v>
      </c>
      <c r="G36" s="36" t="s">
        <v>41</v>
      </c>
      <c r="H36" s="43">
        <v>45.726666666666667</v>
      </c>
      <c r="I36" s="32">
        <v>5</v>
      </c>
      <c r="J36" s="25">
        <f t="shared" si="1"/>
        <v>5</v>
      </c>
      <c r="K36" s="26" t="str">
        <f t="shared" si="0"/>
        <v>OK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45" x14ac:dyDescent="0.25">
      <c r="A37" s="60"/>
      <c r="B37" s="59"/>
      <c r="C37" s="36">
        <v>34</v>
      </c>
      <c r="D37" s="37" t="s">
        <v>106</v>
      </c>
      <c r="E37" s="37" t="s">
        <v>107</v>
      </c>
      <c r="F37" s="38" t="s">
        <v>40</v>
      </c>
      <c r="G37" s="36" t="s">
        <v>41</v>
      </c>
      <c r="H37" s="43">
        <v>13.613333333333332</v>
      </c>
      <c r="I37" s="32">
        <v>15</v>
      </c>
      <c r="J37" s="25">
        <f t="shared" si="1"/>
        <v>10</v>
      </c>
      <c r="K37" s="26" t="str">
        <f t="shared" si="0"/>
        <v>OK</v>
      </c>
      <c r="L37" s="20">
        <v>5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ht="45" x14ac:dyDescent="0.25">
      <c r="A38" s="60"/>
      <c r="B38" s="59"/>
      <c r="C38" s="36">
        <v>35</v>
      </c>
      <c r="D38" s="37" t="s">
        <v>108</v>
      </c>
      <c r="E38" s="37" t="s">
        <v>109</v>
      </c>
      <c r="F38" s="38" t="s">
        <v>40</v>
      </c>
      <c r="G38" s="36" t="s">
        <v>41</v>
      </c>
      <c r="H38" s="43">
        <v>24.939999999999998</v>
      </c>
      <c r="I38" s="32">
        <v>15</v>
      </c>
      <c r="J38" s="25">
        <f t="shared" si="1"/>
        <v>15</v>
      </c>
      <c r="K38" s="26" t="str">
        <f t="shared" si="0"/>
        <v>OK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30" x14ac:dyDescent="0.25">
      <c r="A39" s="60"/>
      <c r="B39" s="59"/>
      <c r="C39" s="36">
        <v>36</v>
      </c>
      <c r="D39" s="37" t="s">
        <v>110</v>
      </c>
      <c r="E39" s="37" t="s">
        <v>111</v>
      </c>
      <c r="F39" s="38" t="s">
        <v>40</v>
      </c>
      <c r="G39" s="36" t="s">
        <v>41</v>
      </c>
      <c r="H39" s="43">
        <v>8.625</v>
      </c>
      <c r="I39" s="32">
        <v>10</v>
      </c>
      <c r="J39" s="25">
        <f t="shared" si="1"/>
        <v>0</v>
      </c>
      <c r="K39" s="26" t="str">
        <f t="shared" si="0"/>
        <v>OK</v>
      </c>
      <c r="L39" s="20">
        <v>10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30" x14ac:dyDescent="0.25">
      <c r="A40" s="60"/>
      <c r="B40" s="59"/>
      <c r="C40" s="36">
        <v>37</v>
      </c>
      <c r="D40" s="37" t="s">
        <v>112</v>
      </c>
      <c r="E40" s="37" t="s">
        <v>113</v>
      </c>
      <c r="F40" s="38" t="s">
        <v>40</v>
      </c>
      <c r="G40" s="36" t="s">
        <v>41</v>
      </c>
      <c r="H40" s="43">
        <v>8.625</v>
      </c>
      <c r="I40" s="32">
        <v>10</v>
      </c>
      <c r="J40" s="25">
        <f t="shared" si="1"/>
        <v>0</v>
      </c>
      <c r="K40" s="26" t="str">
        <f t="shared" si="0"/>
        <v>OK</v>
      </c>
      <c r="L40" s="20">
        <v>10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30" x14ac:dyDescent="0.25">
      <c r="A41" s="60"/>
      <c r="B41" s="59"/>
      <c r="C41" s="36">
        <v>38</v>
      </c>
      <c r="D41" s="37" t="s">
        <v>114</v>
      </c>
      <c r="E41" s="37" t="s">
        <v>115</v>
      </c>
      <c r="F41" s="38" t="s">
        <v>40</v>
      </c>
      <c r="G41" s="36" t="s">
        <v>41</v>
      </c>
      <c r="H41" s="43">
        <v>8.1950000000000003</v>
      </c>
      <c r="I41" s="32">
        <v>10</v>
      </c>
      <c r="J41" s="25">
        <f t="shared" si="1"/>
        <v>0</v>
      </c>
      <c r="K41" s="26" t="str">
        <f t="shared" si="0"/>
        <v>OK</v>
      </c>
      <c r="L41" s="20">
        <v>10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45" x14ac:dyDescent="0.25">
      <c r="A42" s="60"/>
      <c r="B42" s="59"/>
      <c r="C42" s="36">
        <v>39</v>
      </c>
      <c r="D42" s="39" t="s">
        <v>116</v>
      </c>
      <c r="E42" s="40" t="s">
        <v>117</v>
      </c>
      <c r="F42" s="38" t="s">
        <v>118</v>
      </c>
      <c r="G42" s="36" t="s">
        <v>41</v>
      </c>
      <c r="H42" s="43">
        <v>20.556666666666668</v>
      </c>
      <c r="I42" s="32">
        <v>4</v>
      </c>
      <c r="J42" s="25">
        <f t="shared" si="1"/>
        <v>0</v>
      </c>
      <c r="K42" s="26" t="str">
        <f t="shared" si="0"/>
        <v>OK</v>
      </c>
      <c r="L42" s="20">
        <v>4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45" x14ac:dyDescent="0.25">
      <c r="A43" s="60"/>
      <c r="B43" s="59"/>
      <c r="C43" s="36">
        <v>40</v>
      </c>
      <c r="D43" s="39" t="s">
        <v>119</v>
      </c>
      <c r="E43" s="40" t="s">
        <v>120</v>
      </c>
      <c r="F43" s="38" t="s">
        <v>118</v>
      </c>
      <c r="G43" s="36" t="s">
        <v>41</v>
      </c>
      <c r="H43" s="43">
        <v>13.683333333333332</v>
      </c>
      <c r="I43" s="32">
        <v>4</v>
      </c>
      <c r="J43" s="25">
        <f t="shared" si="1"/>
        <v>4</v>
      </c>
      <c r="K43" s="26" t="str">
        <f t="shared" si="0"/>
        <v>OK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ht="45" x14ac:dyDescent="0.25">
      <c r="A44" s="60"/>
      <c r="B44" s="59"/>
      <c r="C44" s="36">
        <v>41</v>
      </c>
      <c r="D44" s="39" t="s">
        <v>121</v>
      </c>
      <c r="E44" s="40" t="s">
        <v>122</v>
      </c>
      <c r="F44" s="38" t="s">
        <v>118</v>
      </c>
      <c r="G44" s="36" t="s">
        <v>41</v>
      </c>
      <c r="H44" s="43">
        <v>12.363333333333335</v>
      </c>
      <c r="I44" s="32">
        <v>4</v>
      </c>
      <c r="J44" s="25">
        <f t="shared" si="1"/>
        <v>2</v>
      </c>
      <c r="K44" s="26" t="str">
        <f t="shared" si="0"/>
        <v>OK</v>
      </c>
      <c r="L44" s="20">
        <v>2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ht="45" x14ac:dyDescent="0.25">
      <c r="A45" s="60"/>
      <c r="B45" s="59"/>
      <c r="C45" s="36">
        <v>42</v>
      </c>
      <c r="D45" s="39" t="s">
        <v>123</v>
      </c>
      <c r="E45" s="40" t="s">
        <v>124</v>
      </c>
      <c r="F45" s="38" t="s">
        <v>118</v>
      </c>
      <c r="G45" s="36" t="s">
        <v>41</v>
      </c>
      <c r="H45" s="43">
        <v>9.9699999999999989</v>
      </c>
      <c r="I45" s="32">
        <v>4</v>
      </c>
      <c r="J45" s="25">
        <f t="shared" si="1"/>
        <v>4</v>
      </c>
      <c r="K45" s="26" t="str">
        <f t="shared" si="0"/>
        <v>OK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45" x14ac:dyDescent="0.25">
      <c r="A46" s="60"/>
      <c r="B46" s="59"/>
      <c r="C46" s="36">
        <v>43</v>
      </c>
      <c r="D46" s="37" t="s">
        <v>125</v>
      </c>
      <c r="E46" s="40" t="s">
        <v>120</v>
      </c>
      <c r="F46" s="38" t="s">
        <v>118</v>
      </c>
      <c r="G46" s="36" t="s">
        <v>41</v>
      </c>
      <c r="H46" s="43">
        <v>19.844999999999999</v>
      </c>
      <c r="I46" s="32">
        <v>4</v>
      </c>
      <c r="J46" s="25">
        <f t="shared" si="1"/>
        <v>2</v>
      </c>
      <c r="K46" s="26" t="str">
        <f t="shared" si="0"/>
        <v>OK</v>
      </c>
      <c r="L46" s="20">
        <v>2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45" x14ac:dyDescent="0.25">
      <c r="A47" s="60"/>
      <c r="B47" s="59"/>
      <c r="C47" s="36">
        <v>44</v>
      </c>
      <c r="D47" s="37" t="s">
        <v>126</v>
      </c>
      <c r="E47" s="40" t="s">
        <v>122</v>
      </c>
      <c r="F47" s="38" t="s">
        <v>118</v>
      </c>
      <c r="G47" s="36" t="s">
        <v>41</v>
      </c>
      <c r="H47" s="43">
        <v>17.594999999999999</v>
      </c>
      <c r="I47" s="32">
        <v>4</v>
      </c>
      <c r="J47" s="25">
        <f t="shared" si="1"/>
        <v>4</v>
      </c>
      <c r="K47" s="26" t="str">
        <f t="shared" si="0"/>
        <v>OK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ht="45" x14ac:dyDescent="0.25">
      <c r="A48" s="60"/>
      <c r="B48" s="59"/>
      <c r="C48" s="36">
        <v>45</v>
      </c>
      <c r="D48" s="37" t="s">
        <v>127</v>
      </c>
      <c r="E48" s="40" t="s">
        <v>124</v>
      </c>
      <c r="F48" s="38" t="s">
        <v>118</v>
      </c>
      <c r="G48" s="36" t="s">
        <v>41</v>
      </c>
      <c r="H48" s="43">
        <v>16.484999999999999</v>
      </c>
      <c r="I48" s="32">
        <v>4</v>
      </c>
      <c r="J48" s="25">
        <f t="shared" si="1"/>
        <v>2</v>
      </c>
      <c r="K48" s="26" t="str">
        <f t="shared" si="0"/>
        <v>OK</v>
      </c>
      <c r="L48" s="20">
        <v>2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</sheetData>
  <mergeCells count="18">
    <mergeCell ref="N1:N2"/>
    <mergeCell ref="U1:U2"/>
    <mergeCell ref="B4:B48"/>
    <mergeCell ref="A4:A48"/>
    <mergeCell ref="V1:V2"/>
    <mergeCell ref="W1:W2"/>
    <mergeCell ref="A2:K2"/>
    <mergeCell ref="O1:O2"/>
    <mergeCell ref="P1:P2"/>
    <mergeCell ref="Q1:Q2"/>
    <mergeCell ref="R1:R2"/>
    <mergeCell ref="S1:S2"/>
    <mergeCell ref="T1:T2"/>
    <mergeCell ref="A1:C1"/>
    <mergeCell ref="D1:H1"/>
    <mergeCell ref="I1:K1"/>
    <mergeCell ref="L1:L2"/>
    <mergeCell ref="M1:M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zoomScale="80" zoomScaleNormal="80" workbookViewId="0">
      <selection activeCell="F6" sqref="F6"/>
    </sheetView>
  </sheetViews>
  <sheetFormatPr defaultColWidth="9.7109375" defaultRowHeight="15" x14ac:dyDescent="0.25"/>
  <cols>
    <col min="1" max="1" width="18.7109375" style="1" customWidth="1"/>
    <col min="2" max="3" width="5.7109375" style="1" bestFit="1" customWidth="1"/>
    <col min="4" max="4" width="56.7109375" style="1" customWidth="1"/>
    <col min="5" max="5" width="21.140625" style="1" customWidth="1"/>
    <col min="6" max="6" width="9.5703125" style="1" bestFit="1" customWidth="1"/>
    <col min="7" max="7" width="16.5703125" style="1" customWidth="1"/>
    <col min="8" max="8" width="15.42578125" style="44" customWidth="1"/>
    <col min="9" max="9" width="12.85546875" style="19" customWidth="1"/>
    <col min="10" max="10" width="13.28515625" style="27" customWidth="1"/>
    <col min="11" max="11" width="12.5703125" style="17" customWidth="1"/>
    <col min="12" max="12" width="16.5703125" style="19" customWidth="1"/>
    <col min="13" max="13" width="16.5703125" style="27" customWidth="1"/>
    <col min="14" max="14" width="12.5703125" style="17" customWidth="1"/>
    <col min="15" max="15" width="15.7109375" style="18" customWidth="1"/>
    <col min="16" max="16" width="18.28515625" style="18" customWidth="1"/>
    <col min="17" max="26" width="12" style="18" customWidth="1"/>
    <col min="27" max="16384" width="9.7109375" style="15"/>
  </cols>
  <sheetData>
    <row r="1" spans="1:26" ht="33.75" customHeight="1" x14ac:dyDescent="0.25">
      <c r="A1" s="62" t="s">
        <v>34</v>
      </c>
      <c r="B1" s="62"/>
      <c r="C1" s="62"/>
      <c r="D1" s="62" t="s">
        <v>35</v>
      </c>
      <c r="E1" s="62"/>
      <c r="F1" s="62"/>
      <c r="G1" s="62"/>
      <c r="H1" s="62"/>
      <c r="I1" s="70" t="s">
        <v>36</v>
      </c>
      <c r="J1" s="71"/>
      <c r="K1" s="71"/>
      <c r="L1" s="71"/>
      <c r="M1" s="72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33.75" customHeight="1" x14ac:dyDescent="0.25">
      <c r="A2" s="73" t="s">
        <v>135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s="16" customFormat="1" ht="30" x14ac:dyDescent="0.2">
      <c r="A3" s="21" t="s">
        <v>2</v>
      </c>
      <c r="B3" s="21" t="s">
        <v>31</v>
      </c>
      <c r="C3" s="21" t="s">
        <v>4</v>
      </c>
      <c r="D3" s="21" t="s">
        <v>128</v>
      </c>
      <c r="E3" s="21" t="s">
        <v>129</v>
      </c>
      <c r="F3" s="21" t="s">
        <v>5</v>
      </c>
      <c r="G3" s="21" t="s">
        <v>130</v>
      </c>
      <c r="H3" s="21" t="s">
        <v>131</v>
      </c>
      <c r="I3" s="21" t="s">
        <v>24</v>
      </c>
      <c r="J3" s="22" t="s">
        <v>30</v>
      </c>
      <c r="K3" s="21" t="s">
        <v>25</v>
      </c>
      <c r="L3" s="21" t="s">
        <v>33</v>
      </c>
      <c r="M3" s="21" t="s">
        <v>27</v>
      </c>
    </row>
    <row r="4" spans="1:26" ht="45" x14ac:dyDescent="0.25">
      <c r="A4" s="60" t="s">
        <v>37</v>
      </c>
      <c r="B4" s="59">
        <v>1</v>
      </c>
      <c r="C4" s="36">
        <v>1</v>
      </c>
      <c r="D4" s="37" t="s">
        <v>38</v>
      </c>
      <c r="E4" s="37" t="s">
        <v>39</v>
      </c>
      <c r="F4" s="38" t="s">
        <v>40</v>
      </c>
      <c r="G4" s="36" t="s">
        <v>41</v>
      </c>
      <c r="H4" s="43">
        <v>9.1999999999999993</v>
      </c>
      <c r="I4" s="41">
        <f>CEART!I4</f>
        <v>25</v>
      </c>
      <c r="J4" s="28">
        <f>CEART!I4-CEART!J4</f>
        <v>20</v>
      </c>
      <c r="K4" s="31">
        <f>I4-J4</f>
        <v>5</v>
      </c>
      <c r="L4" s="29">
        <f>H4*I4</f>
        <v>229.99999999999997</v>
      </c>
      <c r="M4" s="29">
        <f>H4*J4</f>
        <v>184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45" x14ac:dyDescent="0.25">
      <c r="A5" s="60"/>
      <c r="B5" s="59"/>
      <c r="C5" s="36">
        <v>2</v>
      </c>
      <c r="D5" s="37" t="s">
        <v>42</v>
      </c>
      <c r="E5" s="37" t="s">
        <v>43</v>
      </c>
      <c r="F5" s="38" t="s">
        <v>40</v>
      </c>
      <c r="G5" s="36" t="s">
        <v>41</v>
      </c>
      <c r="H5" s="43">
        <v>9.1999999999999993</v>
      </c>
      <c r="I5" s="41">
        <f>CEART!I5</f>
        <v>25</v>
      </c>
      <c r="J5" s="28">
        <f>CEART!I5-CEART!J5</f>
        <v>20</v>
      </c>
      <c r="K5" s="31">
        <f t="shared" ref="K5:K48" si="0">I5-J5</f>
        <v>5</v>
      </c>
      <c r="L5" s="29">
        <f t="shared" ref="L5:L48" si="1">H5*I5</f>
        <v>229.99999999999997</v>
      </c>
      <c r="M5" s="29">
        <f t="shared" ref="M5:M48" si="2">H5*J5</f>
        <v>184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45" x14ac:dyDescent="0.25">
      <c r="A6" s="60"/>
      <c r="B6" s="59"/>
      <c r="C6" s="36">
        <v>3</v>
      </c>
      <c r="D6" s="37" t="s">
        <v>44</v>
      </c>
      <c r="E6" s="37" t="s">
        <v>45</v>
      </c>
      <c r="F6" s="38" t="s">
        <v>40</v>
      </c>
      <c r="G6" s="36" t="s">
        <v>41</v>
      </c>
      <c r="H6" s="43">
        <v>8.495000000000001</v>
      </c>
      <c r="I6" s="41">
        <f>CEART!I6</f>
        <v>25</v>
      </c>
      <c r="J6" s="28">
        <f>CEART!I6-CEART!J6</f>
        <v>20</v>
      </c>
      <c r="K6" s="31">
        <f t="shared" si="0"/>
        <v>5</v>
      </c>
      <c r="L6" s="29">
        <f t="shared" si="1"/>
        <v>212.37500000000003</v>
      </c>
      <c r="M6" s="29">
        <f t="shared" si="2"/>
        <v>169.90000000000003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60" x14ac:dyDescent="0.25">
      <c r="A7" s="60"/>
      <c r="B7" s="59"/>
      <c r="C7" s="36">
        <v>4</v>
      </c>
      <c r="D7" s="37" t="s">
        <v>46</v>
      </c>
      <c r="E7" s="37" t="s">
        <v>47</v>
      </c>
      <c r="F7" s="38" t="s">
        <v>40</v>
      </c>
      <c r="G7" s="36" t="s">
        <v>41</v>
      </c>
      <c r="H7" s="43">
        <v>11.62</v>
      </c>
      <c r="I7" s="41">
        <f>CEART!I7</f>
        <v>25</v>
      </c>
      <c r="J7" s="28">
        <f>CEART!I7-CEART!J7</f>
        <v>20</v>
      </c>
      <c r="K7" s="31">
        <f t="shared" si="0"/>
        <v>5</v>
      </c>
      <c r="L7" s="29">
        <f t="shared" si="1"/>
        <v>290.5</v>
      </c>
      <c r="M7" s="29">
        <f t="shared" si="2"/>
        <v>232.39999999999998</v>
      </c>
    </row>
    <row r="8" spans="1:26" ht="60" x14ac:dyDescent="0.25">
      <c r="A8" s="60"/>
      <c r="B8" s="59"/>
      <c r="C8" s="36">
        <v>5</v>
      </c>
      <c r="D8" s="37" t="s">
        <v>48</v>
      </c>
      <c r="E8" s="37" t="s">
        <v>49</v>
      </c>
      <c r="F8" s="38" t="s">
        <v>40</v>
      </c>
      <c r="G8" s="36" t="s">
        <v>41</v>
      </c>
      <c r="H8" s="43">
        <v>10</v>
      </c>
      <c r="I8" s="41">
        <f>CEART!I8</f>
        <v>25</v>
      </c>
      <c r="J8" s="28">
        <f>CEART!I8-CEART!J8</f>
        <v>10</v>
      </c>
      <c r="K8" s="31">
        <f t="shared" si="0"/>
        <v>15</v>
      </c>
      <c r="L8" s="29">
        <f t="shared" si="1"/>
        <v>250</v>
      </c>
      <c r="M8" s="29">
        <f t="shared" si="2"/>
        <v>100</v>
      </c>
    </row>
    <row r="9" spans="1:26" ht="45" x14ac:dyDescent="0.25">
      <c r="A9" s="60"/>
      <c r="B9" s="59"/>
      <c r="C9" s="36">
        <v>6</v>
      </c>
      <c r="D9" s="37" t="s">
        <v>50</v>
      </c>
      <c r="E9" s="37" t="s">
        <v>51</v>
      </c>
      <c r="F9" s="38" t="s">
        <v>40</v>
      </c>
      <c r="G9" s="36" t="s">
        <v>41</v>
      </c>
      <c r="H9" s="43">
        <v>3.55</v>
      </c>
      <c r="I9" s="41">
        <f>CEART!I9</f>
        <v>25</v>
      </c>
      <c r="J9" s="28">
        <f>CEART!I9-CEART!J9</f>
        <v>10</v>
      </c>
      <c r="K9" s="31">
        <f t="shared" si="0"/>
        <v>15</v>
      </c>
      <c r="L9" s="29">
        <f t="shared" si="1"/>
        <v>88.75</v>
      </c>
      <c r="M9" s="29">
        <f t="shared" si="2"/>
        <v>35.5</v>
      </c>
    </row>
    <row r="10" spans="1:26" ht="45" x14ac:dyDescent="0.25">
      <c r="A10" s="60"/>
      <c r="B10" s="59"/>
      <c r="C10" s="36">
        <v>7</v>
      </c>
      <c r="D10" s="37" t="s">
        <v>52</v>
      </c>
      <c r="E10" s="37" t="s">
        <v>53</v>
      </c>
      <c r="F10" s="38" t="s">
        <v>40</v>
      </c>
      <c r="G10" s="36" t="s">
        <v>41</v>
      </c>
      <c r="H10" s="43">
        <v>2.7</v>
      </c>
      <c r="I10" s="41">
        <f>CEART!I10</f>
        <v>25</v>
      </c>
      <c r="J10" s="28">
        <f>CEART!I10-CEART!J10</f>
        <v>10</v>
      </c>
      <c r="K10" s="31">
        <f t="shared" si="0"/>
        <v>15</v>
      </c>
      <c r="L10" s="29">
        <f t="shared" si="1"/>
        <v>67.5</v>
      </c>
      <c r="M10" s="29">
        <f t="shared" si="2"/>
        <v>27</v>
      </c>
    </row>
    <row r="11" spans="1:26" ht="60" x14ac:dyDescent="0.25">
      <c r="A11" s="60"/>
      <c r="B11" s="59"/>
      <c r="C11" s="36">
        <v>8</v>
      </c>
      <c r="D11" s="37" t="s">
        <v>54</v>
      </c>
      <c r="E11" s="37" t="s">
        <v>55</v>
      </c>
      <c r="F11" s="38" t="s">
        <v>40</v>
      </c>
      <c r="G11" s="36" t="s">
        <v>41</v>
      </c>
      <c r="H11" s="43">
        <v>9.5</v>
      </c>
      <c r="I11" s="41">
        <f>CEART!I11</f>
        <v>25</v>
      </c>
      <c r="J11" s="28">
        <f>CEART!I11-CEART!J11</f>
        <v>10</v>
      </c>
      <c r="K11" s="31">
        <f t="shared" si="0"/>
        <v>15</v>
      </c>
      <c r="L11" s="29">
        <f t="shared" si="1"/>
        <v>237.5</v>
      </c>
      <c r="M11" s="29">
        <f t="shared" si="2"/>
        <v>95</v>
      </c>
    </row>
    <row r="12" spans="1:26" ht="30" x14ac:dyDescent="0.25">
      <c r="A12" s="60"/>
      <c r="B12" s="59"/>
      <c r="C12" s="36">
        <v>9</v>
      </c>
      <c r="D12" s="37" t="s">
        <v>56</v>
      </c>
      <c r="E12" s="37" t="s">
        <v>57</v>
      </c>
      <c r="F12" s="38" t="s">
        <v>40</v>
      </c>
      <c r="G12" s="36" t="s">
        <v>41</v>
      </c>
      <c r="H12" s="43">
        <v>8</v>
      </c>
      <c r="I12" s="41">
        <f>CEART!I12</f>
        <v>25</v>
      </c>
      <c r="J12" s="28">
        <f>CEART!I12-CEART!J12</f>
        <v>0</v>
      </c>
      <c r="K12" s="31">
        <f t="shared" si="0"/>
        <v>25</v>
      </c>
      <c r="L12" s="29">
        <f t="shared" si="1"/>
        <v>200</v>
      </c>
      <c r="M12" s="29">
        <f t="shared" si="2"/>
        <v>0</v>
      </c>
    </row>
    <row r="13" spans="1:26" ht="45" x14ac:dyDescent="0.25">
      <c r="A13" s="60"/>
      <c r="B13" s="59"/>
      <c r="C13" s="36">
        <v>10</v>
      </c>
      <c r="D13" s="37" t="s">
        <v>58</v>
      </c>
      <c r="E13" s="37" t="s">
        <v>59</v>
      </c>
      <c r="F13" s="38" t="s">
        <v>40</v>
      </c>
      <c r="G13" s="36" t="s">
        <v>41</v>
      </c>
      <c r="H13" s="43">
        <v>5.9950000000000001</v>
      </c>
      <c r="I13" s="41">
        <f>CEART!I13</f>
        <v>25</v>
      </c>
      <c r="J13" s="28">
        <f>CEART!I13-CEART!J13</f>
        <v>15</v>
      </c>
      <c r="K13" s="31">
        <f t="shared" si="0"/>
        <v>10</v>
      </c>
      <c r="L13" s="29">
        <f t="shared" si="1"/>
        <v>149.875</v>
      </c>
      <c r="M13" s="29">
        <f t="shared" si="2"/>
        <v>89.924999999999997</v>
      </c>
    </row>
    <row r="14" spans="1:26" ht="45" x14ac:dyDescent="0.25">
      <c r="A14" s="60"/>
      <c r="B14" s="59"/>
      <c r="C14" s="36">
        <v>11</v>
      </c>
      <c r="D14" s="37" t="s">
        <v>60</v>
      </c>
      <c r="E14" s="37" t="s">
        <v>61</v>
      </c>
      <c r="F14" s="38" t="s">
        <v>40</v>
      </c>
      <c r="G14" s="36" t="s">
        <v>41</v>
      </c>
      <c r="H14" s="43">
        <v>7.3250000000000002</v>
      </c>
      <c r="I14" s="41">
        <f>CEART!I14</f>
        <v>25</v>
      </c>
      <c r="J14" s="28">
        <f>CEART!I14-CEART!J14</f>
        <v>20</v>
      </c>
      <c r="K14" s="31">
        <f t="shared" si="0"/>
        <v>5</v>
      </c>
      <c r="L14" s="29">
        <f t="shared" si="1"/>
        <v>183.125</v>
      </c>
      <c r="M14" s="29">
        <f t="shared" si="2"/>
        <v>146.5</v>
      </c>
    </row>
    <row r="15" spans="1:26" ht="45" x14ac:dyDescent="0.25">
      <c r="A15" s="60"/>
      <c r="B15" s="59"/>
      <c r="C15" s="36">
        <v>12</v>
      </c>
      <c r="D15" s="37" t="s">
        <v>62</v>
      </c>
      <c r="E15" s="37" t="s">
        <v>63</v>
      </c>
      <c r="F15" s="38" t="s">
        <v>40</v>
      </c>
      <c r="G15" s="36" t="s">
        <v>41</v>
      </c>
      <c r="H15" s="43">
        <v>2.0299999999999998</v>
      </c>
      <c r="I15" s="41">
        <f>CEART!I15</f>
        <v>1000</v>
      </c>
      <c r="J15" s="28">
        <f>CEART!I15-CEART!J15</f>
        <v>300</v>
      </c>
      <c r="K15" s="31">
        <f t="shared" si="0"/>
        <v>700</v>
      </c>
      <c r="L15" s="29">
        <f t="shared" si="1"/>
        <v>2029.9999999999998</v>
      </c>
      <c r="M15" s="29">
        <f t="shared" si="2"/>
        <v>608.99999999999989</v>
      </c>
    </row>
    <row r="16" spans="1:26" ht="45" x14ac:dyDescent="0.25">
      <c r="A16" s="60"/>
      <c r="B16" s="59"/>
      <c r="C16" s="36">
        <v>13</v>
      </c>
      <c r="D16" s="37" t="s">
        <v>64</v>
      </c>
      <c r="E16" s="37" t="s">
        <v>65</v>
      </c>
      <c r="F16" s="38" t="s">
        <v>40</v>
      </c>
      <c r="G16" s="36" t="s">
        <v>41</v>
      </c>
      <c r="H16" s="43">
        <v>27.43</v>
      </c>
      <c r="I16" s="41">
        <f>CEART!I16</f>
        <v>200</v>
      </c>
      <c r="J16" s="28">
        <f>CEART!I16-CEART!J16</f>
        <v>15</v>
      </c>
      <c r="K16" s="31">
        <f t="shared" si="0"/>
        <v>185</v>
      </c>
      <c r="L16" s="29">
        <f t="shared" si="1"/>
        <v>5486</v>
      </c>
      <c r="M16" s="29">
        <f t="shared" si="2"/>
        <v>411.45</v>
      </c>
    </row>
    <row r="17" spans="1:13" ht="30" x14ac:dyDescent="0.25">
      <c r="A17" s="60"/>
      <c r="B17" s="59"/>
      <c r="C17" s="36">
        <v>14</v>
      </c>
      <c r="D17" s="37" t="s">
        <v>66</v>
      </c>
      <c r="E17" s="37" t="s">
        <v>67</v>
      </c>
      <c r="F17" s="38" t="s">
        <v>40</v>
      </c>
      <c r="G17" s="36" t="s">
        <v>41</v>
      </c>
      <c r="H17" s="43">
        <v>2.4450000000000003</v>
      </c>
      <c r="I17" s="41">
        <f>CEART!I17</f>
        <v>300</v>
      </c>
      <c r="J17" s="28">
        <f>CEART!I17-CEART!J17</f>
        <v>10</v>
      </c>
      <c r="K17" s="31">
        <f t="shared" si="0"/>
        <v>290</v>
      </c>
      <c r="L17" s="29">
        <f t="shared" si="1"/>
        <v>733.50000000000011</v>
      </c>
      <c r="M17" s="29">
        <f t="shared" si="2"/>
        <v>24.450000000000003</v>
      </c>
    </row>
    <row r="18" spans="1:13" ht="30" x14ac:dyDescent="0.25">
      <c r="A18" s="60"/>
      <c r="B18" s="59"/>
      <c r="C18" s="36">
        <v>15</v>
      </c>
      <c r="D18" s="37" t="s">
        <v>68</v>
      </c>
      <c r="E18" s="37" t="s">
        <v>69</v>
      </c>
      <c r="F18" s="38" t="s">
        <v>40</v>
      </c>
      <c r="G18" s="36" t="s">
        <v>41</v>
      </c>
      <c r="H18" s="43">
        <v>2.4450000000000003</v>
      </c>
      <c r="I18" s="41">
        <f>CEART!I18</f>
        <v>300</v>
      </c>
      <c r="J18" s="28">
        <f>CEART!I18-CEART!J18</f>
        <v>15</v>
      </c>
      <c r="K18" s="31">
        <f t="shared" si="0"/>
        <v>285</v>
      </c>
      <c r="L18" s="29">
        <f t="shared" si="1"/>
        <v>733.50000000000011</v>
      </c>
      <c r="M18" s="29">
        <f t="shared" si="2"/>
        <v>36.675000000000004</v>
      </c>
    </row>
    <row r="19" spans="1:13" ht="30" x14ac:dyDescent="0.25">
      <c r="A19" s="60"/>
      <c r="B19" s="59"/>
      <c r="C19" s="36">
        <v>16</v>
      </c>
      <c r="D19" s="37" t="s">
        <v>70</v>
      </c>
      <c r="E19" s="37" t="s">
        <v>71</v>
      </c>
      <c r="F19" s="38" t="s">
        <v>40</v>
      </c>
      <c r="G19" s="36" t="s">
        <v>41</v>
      </c>
      <c r="H19" s="43">
        <v>2.4450000000000003</v>
      </c>
      <c r="I19" s="41">
        <f>CEART!I19</f>
        <v>300</v>
      </c>
      <c r="J19" s="28">
        <f>CEART!I19-CEART!J19</f>
        <v>15</v>
      </c>
      <c r="K19" s="31">
        <f t="shared" si="0"/>
        <v>285</v>
      </c>
      <c r="L19" s="29">
        <f t="shared" si="1"/>
        <v>733.50000000000011</v>
      </c>
      <c r="M19" s="29">
        <f t="shared" si="2"/>
        <v>36.675000000000004</v>
      </c>
    </row>
    <row r="20" spans="1:13" ht="30" x14ac:dyDescent="0.25">
      <c r="A20" s="60"/>
      <c r="B20" s="59"/>
      <c r="C20" s="36">
        <v>17</v>
      </c>
      <c r="D20" s="37" t="s">
        <v>72</v>
      </c>
      <c r="E20" s="37" t="s">
        <v>73</v>
      </c>
      <c r="F20" s="38" t="s">
        <v>40</v>
      </c>
      <c r="G20" s="36" t="s">
        <v>41</v>
      </c>
      <c r="H20" s="43">
        <v>2.4450000000000003</v>
      </c>
      <c r="I20" s="41">
        <f>CEART!I20</f>
        <v>300</v>
      </c>
      <c r="J20" s="28">
        <f>CEART!I20-CEART!J20</f>
        <v>5</v>
      </c>
      <c r="K20" s="31">
        <f t="shared" si="0"/>
        <v>295</v>
      </c>
      <c r="L20" s="29">
        <f t="shared" si="1"/>
        <v>733.50000000000011</v>
      </c>
      <c r="M20" s="29">
        <f t="shared" si="2"/>
        <v>12.225000000000001</v>
      </c>
    </row>
    <row r="21" spans="1:13" ht="30" x14ac:dyDescent="0.25">
      <c r="A21" s="60"/>
      <c r="B21" s="59"/>
      <c r="C21" s="36">
        <v>18</v>
      </c>
      <c r="D21" s="37" t="s">
        <v>74</v>
      </c>
      <c r="E21" s="37" t="s">
        <v>75</v>
      </c>
      <c r="F21" s="38" t="s">
        <v>40</v>
      </c>
      <c r="G21" s="36" t="s">
        <v>41</v>
      </c>
      <c r="H21" s="43">
        <v>2.4450000000000003</v>
      </c>
      <c r="I21" s="41">
        <f>CEART!I21</f>
        <v>300</v>
      </c>
      <c r="J21" s="28">
        <f>CEART!I21-CEART!J21</f>
        <v>5</v>
      </c>
      <c r="K21" s="31">
        <f t="shared" si="0"/>
        <v>295</v>
      </c>
      <c r="L21" s="29">
        <f t="shared" si="1"/>
        <v>733.50000000000011</v>
      </c>
      <c r="M21" s="29">
        <f t="shared" si="2"/>
        <v>12.225000000000001</v>
      </c>
    </row>
    <row r="22" spans="1:13" ht="30" x14ac:dyDescent="0.25">
      <c r="A22" s="60"/>
      <c r="B22" s="59"/>
      <c r="C22" s="36">
        <v>19</v>
      </c>
      <c r="D22" s="37" t="s">
        <v>76</v>
      </c>
      <c r="E22" s="37" t="s">
        <v>77</v>
      </c>
      <c r="F22" s="38" t="s">
        <v>40</v>
      </c>
      <c r="G22" s="36" t="s">
        <v>41</v>
      </c>
      <c r="H22" s="43">
        <v>2.81</v>
      </c>
      <c r="I22" s="41">
        <f>CEART!I22</f>
        <v>300</v>
      </c>
      <c r="J22" s="28">
        <f>CEART!I22-CEART!J22</f>
        <v>15</v>
      </c>
      <c r="K22" s="31">
        <f t="shared" si="0"/>
        <v>285</v>
      </c>
      <c r="L22" s="29">
        <f t="shared" si="1"/>
        <v>843</v>
      </c>
      <c r="M22" s="29">
        <f t="shared" si="2"/>
        <v>42.15</v>
      </c>
    </row>
    <row r="23" spans="1:13" ht="30" x14ac:dyDescent="0.25">
      <c r="A23" s="60"/>
      <c r="B23" s="59"/>
      <c r="C23" s="36">
        <v>20</v>
      </c>
      <c r="D23" s="37" t="s">
        <v>78</v>
      </c>
      <c r="E23" s="37" t="s">
        <v>79</v>
      </c>
      <c r="F23" s="38" t="s">
        <v>40</v>
      </c>
      <c r="G23" s="36" t="s">
        <v>41</v>
      </c>
      <c r="H23" s="43">
        <v>4.665</v>
      </c>
      <c r="I23" s="41">
        <f>CEART!I23</f>
        <v>300</v>
      </c>
      <c r="J23" s="28">
        <f>CEART!I23-CEART!J23</f>
        <v>10</v>
      </c>
      <c r="K23" s="31">
        <f t="shared" si="0"/>
        <v>290</v>
      </c>
      <c r="L23" s="29">
        <f t="shared" si="1"/>
        <v>1399.5</v>
      </c>
      <c r="M23" s="29">
        <f t="shared" si="2"/>
        <v>46.65</v>
      </c>
    </row>
    <row r="24" spans="1:13" ht="45" x14ac:dyDescent="0.25">
      <c r="A24" s="60"/>
      <c r="B24" s="59"/>
      <c r="C24" s="36">
        <v>21</v>
      </c>
      <c r="D24" s="37" t="s">
        <v>80</v>
      </c>
      <c r="E24" s="37" t="s">
        <v>81</v>
      </c>
      <c r="F24" s="38" t="s">
        <v>40</v>
      </c>
      <c r="G24" s="36" t="s">
        <v>41</v>
      </c>
      <c r="H24" s="43">
        <v>22.350000000000005</v>
      </c>
      <c r="I24" s="41">
        <f>CEART!I24</f>
        <v>3</v>
      </c>
      <c r="J24" s="28">
        <f>CEART!I24-CEART!J24</f>
        <v>2</v>
      </c>
      <c r="K24" s="31">
        <f t="shared" si="0"/>
        <v>1</v>
      </c>
      <c r="L24" s="29">
        <f t="shared" si="1"/>
        <v>67.050000000000011</v>
      </c>
      <c r="M24" s="29">
        <f t="shared" si="2"/>
        <v>44.70000000000001</v>
      </c>
    </row>
    <row r="25" spans="1:13" ht="45" x14ac:dyDescent="0.25">
      <c r="A25" s="60"/>
      <c r="B25" s="59"/>
      <c r="C25" s="36">
        <v>22</v>
      </c>
      <c r="D25" s="37" t="s">
        <v>82</v>
      </c>
      <c r="E25" s="37" t="s">
        <v>83</v>
      </c>
      <c r="F25" s="38" t="s">
        <v>40</v>
      </c>
      <c r="G25" s="36" t="s">
        <v>41</v>
      </c>
      <c r="H25" s="43">
        <v>22.350000000000005</v>
      </c>
      <c r="I25" s="41">
        <f>CEART!I25</f>
        <v>3</v>
      </c>
      <c r="J25" s="28">
        <f>CEART!I25-CEART!J25</f>
        <v>2</v>
      </c>
      <c r="K25" s="31">
        <f t="shared" si="0"/>
        <v>1</v>
      </c>
      <c r="L25" s="29">
        <f t="shared" si="1"/>
        <v>67.050000000000011</v>
      </c>
      <c r="M25" s="29">
        <f t="shared" si="2"/>
        <v>44.70000000000001</v>
      </c>
    </row>
    <row r="26" spans="1:13" ht="45" x14ac:dyDescent="0.25">
      <c r="A26" s="60"/>
      <c r="B26" s="59"/>
      <c r="C26" s="36">
        <v>23</v>
      </c>
      <c r="D26" s="37" t="s">
        <v>84</v>
      </c>
      <c r="E26" s="37" t="s">
        <v>85</v>
      </c>
      <c r="F26" s="38" t="s">
        <v>40</v>
      </c>
      <c r="G26" s="36" t="s">
        <v>41</v>
      </c>
      <c r="H26" s="43">
        <v>22.350000000000005</v>
      </c>
      <c r="I26" s="41">
        <f>CEART!I26</f>
        <v>3</v>
      </c>
      <c r="J26" s="28">
        <f>CEART!I26-CEART!J26</f>
        <v>2</v>
      </c>
      <c r="K26" s="31">
        <f t="shared" si="0"/>
        <v>1</v>
      </c>
      <c r="L26" s="29">
        <f t="shared" si="1"/>
        <v>67.050000000000011</v>
      </c>
      <c r="M26" s="29">
        <f t="shared" si="2"/>
        <v>44.70000000000001</v>
      </c>
    </row>
    <row r="27" spans="1:13" ht="45" x14ac:dyDescent="0.25">
      <c r="A27" s="60"/>
      <c r="B27" s="59"/>
      <c r="C27" s="36">
        <v>24</v>
      </c>
      <c r="D27" s="37" t="s">
        <v>86</v>
      </c>
      <c r="E27" s="37" t="s">
        <v>87</v>
      </c>
      <c r="F27" s="38" t="s">
        <v>40</v>
      </c>
      <c r="G27" s="36" t="s">
        <v>41</v>
      </c>
      <c r="H27" s="43">
        <v>22.350000000000005</v>
      </c>
      <c r="I27" s="41">
        <f>CEART!I27</f>
        <v>3</v>
      </c>
      <c r="J27" s="28">
        <f>CEART!I27-CEART!J27</f>
        <v>2</v>
      </c>
      <c r="K27" s="31">
        <f t="shared" si="0"/>
        <v>1</v>
      </c>
      <c r="L27" s="29">
        <f t="shared" si="1"/>
        <v>67.050000000000011</v>
      </c>
      <c r="M27" s="29">
        <f t="shared" si="2"/>
        <v>44.70000000000001</v>
      </c>
    </row>
    <row r="28" spans="1:13" ht="45" x14ac:dyDescent="0.25">
      <c r="A28" s="60"/>
      <c r="B28" s="59"/>
      <c r="C28" s="36">
        <v>25</v>
      </c>
      <c r="D28" s="37" t="s">
        <v>88</v>
      </c>
      <c r="E28" s="37" t="s">
        <v>89</v>
      </c>
      <c r="F28" s="38" t="s">
        <v>40</v>
      </c>
      <c r="G28" s="36" t="s">
        <v>41</v>
      </c>
      <c r="H28" s="43">
        <v>22.350000000000005</v>
      </c>
      <c r="I28" s="41">
        <f>CEART!I28</f>
        <v>3</v>
      </c>
      <c r="J28" s="28">
        <f>CEART!I28-CEART!J28</f>
        <v>2</v>
      </c>
      <c r="K28" s="31">
        <f t="shared" si="0"/>
        <v>1</v>
      </c>
      <c r="L28" s="29">
        <f t="shared" si="1"/>
        <v>67.050000000000011</v>
      </c>
      <c r="M28" s="29">
        <f t="shared" si="2"/>
        <v>44.70000000000001</v>
      </c>
    </row>
    <row r="29" spans="1:13" ht="45" x14ac:dyDescent="0.25">
      <c r="A29" s="60"/>
      <c r="B29" s="59"/>
      <c r="C29" s="36">
        <v>26</v>
      </c>
      <c r="D29" s="37" t="s">
        <v>90</v>
      </c>
      <c r="E29" s="37" t="s">
        <v>91</v>
      </c>
      <c r="F29" s="38" t="s">
        <v>40</v>
      </c>
      <c r="G29" s="36" t="s">
        <v>41</v>
      </c>
      <c r="H29" s="43">
        <v>4.873333333333334</v>
      </c>
      <c r="I29" s="41">
        <f>CEART!I29</f>
        <v>50</v>
      </c>
      <c r="J29" s="28">
        <f>CEART!I29-CEART!J29</f>
        <v>0</v>
      </c>
      <c r="K29" s="31">
        <f t="shared" si="0"/>
        <v>50</v>
      </c>
      <c r="L29" s="29">
        <f t="shared" si="1"/>
        <v>243.66666666666669</v>
      </c>
      <c r="M29" s="29">
        <f t="shared" si="2"/>
        <v>0</v>
      </c>
    </row>
    <row r="30" spans="1:13" ht="45" x14ac:dyDescent="0.25">
      <c r="A30" s="60"/>
      <c r="B30" s="59"/>
      <c r="C30" s="36">
        <v>27</v>
      </c>
      <c r="D30" s="37" t="s">
        <v>92</v>
      </c>
      <c r="E30" s="37" t="s">
        <v>93</v>
      </c>
      <c r="F30" s="38" t="s">
        <v>40</v>
      </c>
      <c r="G30" s="36" t="s">
        <v>41</v>
      </c>
      <c r="H30" s="43">
        <v>4.873333333333334</v>
      </c>
      <c r="I30" s="41">
        <f>CEART!I30</f>
        <v>50</v>
      </c>
      <c r="J30" s="28">
        <f>CEART!I30-CEART!J30</f>
        <v>0</v>
      </c>
      <c r="K30" s="31">
        <f t="shared" si="0"/>
        <v>50</v>
      </c>
      <c r="L30" s="29">
        <f t="shared" si="1"/>
        <v>243.66666666666669</v>
      </c>
      <c r="M30" s="29">
        <f t="shared" si="2"/>
        <v>0</v>
      </c>
    </row>
    <row r="31" spans="1:13" ht="45" x14ac:dyDescent="0.25">
      <c r="A31" s="60"/>
      <c r="B31" s="59"/>
      <c r="C31" s="36">
        <v>28</v>
      </c>
      <c r="D31" s="37" t="s">
        <v>94</v>
      </c>
      <c r="E31" s="37" t="s">
        <v>95</v>
      </c>
      <c r="F31" s="38" t="s">
        <v>40</v>
      </c>
      <c r="G31" s="36" t="s">
        <v>41</v>
      </c>
      <c r="H31" s="43">
        <v>4.873333333333334</v>
      </c>
      <c r="I31" s="41">
        <f>CEART!I31</f>
        <v>50</v>
      </c>
      <c r="J31" s="28">
        <f>CEART!I31-CEART!J31</f>
        <v>0</v>
      </c>
      <c r="K31" s="31">
        <f t="shared" si="0"/>
        <v>50</v>
      </c>
      <c r="L31" s="29">
        <f t="shared" si="1"/>
        <v>243.66666666666669</v>
      </c>
      <c r="M31" s="29">
        <f t="shared" si="2"/>
        <v>0</v>
      </c>
    </row>
    <row r="32" spans="1:13" ht="45" x14ac:dyDescent="0.25">
      <c r="A32" s="60"/>
      <c r="B32" s="59"/>
      <c r="C32" s="36">
        <v>29</v>
      </c>
      <c r="D32" s="37" t="s">
        <v>96</v>
      </c>
      <c r="E32" s="37" t="s">
        <v>97</v>
      </c>
      <c r="F32" s="38" t="s">
        <v>40</v>
      </c>
      <c r="G32" s="36" t="s">
        <v>41</v>
      </c>
      <c r="H32" s="43">
        <v>7.6633333333333322</v>
      </c>
      <c r="I32" s="41">
        <f>CEART!I32</f>
        <v>50</v>
      </c>
      <c r="J32" s="28">
        <f>CEART!I32-CEART!J32</f>
        <v>10</v>
      </c>
      <c r="K32" s="31">
        <f t="shared" si="0"/>
        <v>40</v>
      </c>
      <c r="L32" s="29">
        <f t="shared" si="1"/>
        <v>383.16666666666663</v>
      </c>
      <c r="M32" s="29">
        <f t="shared" si="2"/>
        <v>76.633333333333326</v>
      </c>
    </row>
    <row r="33" spans="1:13" ht="45" x14ac:dyDescent="0.25">
      <c r="A33" s="60"/>
      <c r="B33" s="59"/>
      <c r="C33" s="36">
        <v>30</v>
      </c>
      <c r="D33" s="37" t="s">
        <v>98</v>
      </c>
      <c r="E33" s="37" t="s">
        <v>99</v>
      </c>
      <c r="F33" s="38" t="s">
        <v>40</v>
      </c>
      <c r="G33" s="36" t="s">
        <v>41</v>
      </c>
      <c r="H33" s="43">
        <v>7.6633333333333322</v>
      </c>
      <c r="I33" s="41">
        <f>CEART!I33</f>
        <v>50</v>
      </c>
      <c r="J33" s="28">
        <f>CEART!I33-CEART!J33</f>
        <v>10</v>
      </c>
      <c r="K33" s="31">
        <f t="shared" si="0"/>
        <v>40</v>
      </c>
      <c r="L33" s="29">
        <f t="shared" si="1"/>
        <v>383.16666666666663</v>
      </c>
      <c r="M33" s="29">
        <f t="shared" si="2"/>
        <v>76.633333333333326</v>
      </c>
    </row>
    <row r="34" spans="1:13" ht="45" x14ac:dyDescent="0.25">
      <c r="A34" s="60"/>
      <c r="B34" s="59"/>
      <c r="C34" s="36">
        <v>31</v>
      </c>
      <c r="D34" s="37" t="s">
        <v>100</v>
      </c>
      <c r="E34" s="37" t="s">
        <v>101</v>
      </c>
      <c r="F34" s="38" t="s">
        <v>40</v>
      </c>
      <c r="G34" s="36" t="s">
        <v>41</v>
      </c>
      <c r="H34" s="43">
        <v>7.6633333333333322</v>
      </c>
      <c r="I34" s="41">
        <f>CEART!I34</f>
        <v>50</v>
      </c>
      <c r="J34" s="28">
        <f>CEART!I34-CEART!J34</f>
        <v>10</v>
      </c>
      <c r="K34" s="31">
        <f t="shared" si="0"/>
        <v>40</v>
      </c>
      <c r="L34" s="29">
        <f t="shared" si="1"/>
        <v>383.16666666666663</v>
      </c>
      <c r="M34" s="29">
        <f t="shared" si="2"/>
        <v>76.633333333333326</v>
      </c>
    </row>
    <row r="35" spans="1:13" ht="30" x14ac:dyDescent="0.25">
      <c r="A35" s="60"/>
      <c r="B35" s="59"/>
      <c r="C35" s="36">
        <v>32</v>
      </c>
      <c r="D35" s="37" t="s">
        <v>102</v>
      </c>
      <c r="E35" s="37" t="s">
        <v>103</v>
      </c>
      <c r="F35" s="38" t="s">
        <v>40</v>
      </c>
      <c r="G35" s="36" t="s">
        <v>41</v>
      </c>
      <c r="H35" s="43">
        <v>22.883333333333336</v>
      </c>
      <c r="I35" s="41">
        <f>CEART!I35</f>
        <v>5</v>
      </c>
      <c r="J35" s="28">
        <f>CEART!I35-CEART!J35</f>
        <v>5</v>
      </c>
      <c r="K35" s="31">
        <f t="shared" si="0"/>
        <v>0</v>
      </c>
      <c r="L35" s="29">
        <f t="shared" si="1"/>
        <v>114.41666666666669</v>
      </c>
      <c r="M35" s="29">
        <f t="shared" si="2"/>
        <v>114.41666666666669</v>
      </c>
    </row>
    <row r="36" spans="1:13" ht="30" x14ac:dyDescent="0.25">
      <c r="A36" s="60"/>
      <c r="B36" s="59"/>
      <c r="C36" s="36">
        <v>33</v>
      </c>
      <c r="D36" s="37" t="s">
        <v>104</v>
      </c>
      <c r="E36" s="37" t="s">
        <v>105</v>
      </c>
      <c r="F36" s="38" t="s">
        <v>40</v>
      </c>
      <c r="G36" s="36" t="s">
        <v>41</v>
      </c>
      <c r="H36" s="43">
        <v>45.726666666666667</v>
      </c>
      <c r="I36" s="41">
        <f>CEART!I36</f>
        <v>5</v>
      </c>
      <c r="J36" s="28">
        <f>CEART!I36-CEART!J36</f>
        <v>0</v>
      </c>
      <c r="K36" s="31">
        <f t="shared" si="0"/>
        <v>5</v>
      </c>
      <c r="L36" s="29">
        <f t="shared" si="1"/>
        <v>228.63333333333333</v>
      </c>
      <c r="M36" s="29">
        <f t="shared" si="2"/>
        <v>0</v>
      </c>
    </row>
    <row r="37" spans="1:13" ht="45" x14ac:dyDescent="0.25">
      <c r="A37" s="60"/>
      <c r="B37" s="59"/>
      <c r="C37" s="36">
        <v>34</v>
      </c>
      <c r="D37" s="37" t="s">
        <v>106</v>
      </c>
      <c r="E37" s="37" t="s">
        <v>107</v>
      </c>
      <c r="F37" s="38" t="s">
        <v>40</v>
      </c>
      <c r="G37" s="36" t="s">
        <v>41</v>
      </c>
      <c r="H37" s="43">
        <v>13.613333333333332</v>
      </c>
      <c r="I37" s="41">
        <f>CEART!I37</f>
        <v>15</v>
      </c>
      <c r="J37" s="28">
        <f>CEART!I37-CEART!J37</f>
        <v>5</v>
      </c>
      <c r="K37" s="31">
        <f t="shared" si="0"/>
        <v>10</v>
      </c>
      <c r="L37" s="29">
        <f t="shared" si="1"/>
        <v>204.19999999999996</v>
      </c>
      <c r="M37" s="29">
        <f t="shared" si="2"/>
        <v>68.066666666666663</v>
      </c>
    </row>
    <row r="38" spans="1:13" ht="45" x14ac:dyDescent="0.25">
      <c r="A38" s="60"/>
      <c r="B38" s="59"/>
      <c r="C38" s="36">
        <v>35</v>
      </c>
      <c r="D38" s="37" t="s">
        <v>108</v>
      </c>
      <c r="E38" s="37" t="s">
        <v>109</v>
      </c>
      <c r="F38" s="38" t="s">
        <v>40</v>
      </c>
      <c r="G38" s="36" t="s">
        <v>41</v>
      </c>
      <c r="H38" s="43">
        <v>24.939999999999998</v>
      </c>
      <c r="I38" s="41">
        <f>CEART!I38</f>
        <v>15</v>
      </c>
      <c r="J38" s="28">
        <f>CEART!I38-CEART!J38</f>
        <v>0</v>
      </c>
      <c r="K38" s="31">
        <f t="shared" si="0"/>
        <v>15</v>
      </c>
      <c r="L38" s="29">
        <f t="shared" si="1"/>
        <v>374.09999999999997</v>
      </c>
      <c r="M38" s="29">
        <f t="shared" si="2"/>
        <v>0</v>
      </c>
    </row>
    <row r="39" spans="1:13" ht="30" x14ac:dyDescent="0.25">
      <c r="A39" s="60"/>
      <c r="B39" s="59"/>
      <c r="C39" s="36">
        <v>36</v>
      </c>
      <c r="D39" s="37" t="s">
        <v>110</v>
      </c>
      <c r="E39" s="37" t="s">
        <v>111</v>
      </c>
      <c r="F39" s="38" t="s">
        <v>40</v>
      </c>
      <c r="G39" s="36" t="s">
        <v>41</v>
      </c>
      <c r="H39" s="43">
        <v>8.625</v>
      </c>
      <c r="I39" s="41">
        <f>CEART!I39</f>
        <v>10</v>
      </c>
      <c r="J39" s="28">
        <f>CEART!I39-CEART!J39</f>
        <v>10</v>
      </c>
      <c r="K39" s="31">
        <f t="shared" si="0"/>
        <v>0</v>
      </c>
      <c r="L39" s="29">
        <f t="shared" si="1"/>
        <v>86.25</v>
      </c>
      <c r="M39" s="29">
        <f t="shared" si="2"/>
        <v>86.25</v>
      </c>
    </row>
    <row r="40" spans="1:13" ht="30" x14ac:dyDescent="0.25">
      <c r="A40" s="60"/>
      <c r="B40" s="59"/>
      <c r="C40" s="36">
        <v>37</v>
      </c>
      <c r="D40" s="37" t="s">
        <v>112</v>
      </c>
      <c r="E40" s="37" t="s">
        <v>113</v>
      </c>
      <c r="F40" s="38" t="s">
        <v>40</v>
      </c>
      <c r="G40" s="36" t="s">
        <v>41</v>
      </c>
      <c r="H40" s="43">
        <v>8.625</v>
      </c>
      <c r="I40" s="41">
        <f>CEART!I40</f>
        <v>10</v>
      </c>
      <c r="J40" s="28">
        <f>CEART!I40-CEART!J40</f>
        <v>10</v>
      </c>
      <c r="K40" s="31">
        <f t="shared" si="0"/>
        <v>0</v>
      </c>
      <c r="L40" s="29">
        <f t="shared" si="1"/>
        <v>86.25</v>
      </c>
      <c r="M40" s="29">
        <f t="shared" si="2"/>
        <v>86.25</v>
      </c>
    </row>
    <row r="41" spans="1:13" ht="30" x14ac:dyDescent="0.25">
      <c r="A41" s="60"/>
      <c r="B41" s="59"/>
      <c r="C41" s="36">
        <v>38</v>
      </c>
      <c r="D41" s="37" t="s">
        <v>114</v>
      </c>
      <c r="E41" s="37" t="s">
        <v>115</v>
      </c>
      <c r="F41" s="38" t="s">
        <v>40</v>
      </c>
      <c r="G41" s="36" t="s">
        <v>41</v>
      </c>
      <c r="H41" s="43">
        <v>8.1950000000000003</v>
      </c>
      <c r="I41" s="41">
        <f>CEART!I41</f>
        <v>10</v>
      </c>
      <c r="J41" s="28">
        <f>CEART!I41-CEART!J41</f>
        <v>10</v>
      </c>
      <c r="K41" s="31">
        <f t="shared" si="0"/>
        <v>0</v>
      </c>
      <c r="L41" s="29">
        <f t="shared" si="1"/>
        <v>81.95</v>
      </c>
      <c r="M41" s="29">
        <f t="shared" si="2"/>
        <v>81.95</v>
      </c>
    </row>
    <row r="42" spans="1:13" ht="45" x14ac:dyDescent="0.25">
      <c r="A42" s="60"/>
      <c r="B42" s="59"/>
      <c r="C42" s="36">
        <v>39</v>
      </c>
      <c r="D42" s="39" t="s">
        <v>116</v>
      </c>
      <c r="E42" s="40" t="s">
        <v>117</v>
      </c>
      <c r="F42" s="38" t="s">
        <v>118</v>
      </c>
      <c r="G42" s="36" t="s">
        <v>41</v>
      </c>
      <c r="H42" s="43">
        <v>20.556666666666668</v>
      </c>
      <c r="I42" s="41">
        <f>CEART!I42</f>
        <v>4</v>
      </c>
      <c r="J42" s="28">
        <f>CEART!I42-CEART!J42</f>
        <v>4</v>
      </c>
      <c r="K42" s="31">
        <f t="shared" si="0"/>
        <v>0</v>
      </c>
      <c r="L42" s="29">
        <f t="shared" si="1"/>
        <v>82.226666666666674</v>
      </c>
      <c r="M42" s="29">
        <f t="shared" si="2"/>
        <v>82.226666666666674</v>
      </c>
    </row>
    <row r="43" spans="1:13" ht="45" x14ac:dyDescent="0.25">
      <c r="A43" s="60"/>
      <c r="B43" s="59"/>
      <c r="C43" s="36">
        <v>40</v>
      </c>
      <c r="D43" s="39" t="s">
        <v>119</v>
      </c>
      <c r="E43" s="40" t="s">
        <v>120</v>
      </c>
      <c r="F43" s="38" t="s">
        <v>118</v>
      </c>
      <c r="G43" s="36" t="s">
        <v>41</v>
      </c>
      <c r="H43" s="43">
        <v>13.683333333333332</v>
      </c>
      <c r="I43" s="41">
        <f>CEART!I43</f>
        <v>4</v>
      </c>
      <c r="J43" s="28">
        <f>CEART!I43-CEART!J43</f>
        <v>0</v>
      </c>
      <c r="K43" s="31">
        <f t="shared" si="0"/>
        <v>4</v>
      </c>
      <c r="L43" s="29">
        <f t="shared" si="1"/>
        <v>54.733333333333327</v>
      </c>
      <c r="M43" s="29">
        <f t="shared" si="2"/>
        <v>0</v>
      </c>
    </row>
    <row r="44" spans="1:13" ht="45" x14ac:dyDescent="0.25">
      <c r="A44" s="60"/>
      <c r="B44" s="59"/>
      <c r="C44" s="36">
        <v>41</v>
      </c>
      <c r="D44" s="39" t="s">
        <v>121</v>
      </c>
      <c r="E44" s="40" t="s">
        <v>122</v>
      </c>
      <c r="F44" s="38" t="s">
        <v>118</v>
      </c>
      <c r="G44" s="36" t="s">
        <v>41</v>
      </c>
      <c r="H44" s="43">
        <v>12.363333333333335</v>
      </c>
      <c r="I44" s="41">
        <f>CEART!I44</f>
        <v>4</v>
      </c>
      <c r="J44" s="28">
        <f>CEART!I44-CEART!J44</f>
        <v>2</v>
      </c>
      <c r="K44" s="31">
        <f t="shared" si="0"/>
        <v>2</v>
      </c>
      <c r="L44" s="29">
        <f t="shared" si="1"/>
        <v>49.45333333333334</v>
      </c>
      <c r="M44" s="29">
        <f t="shared" si="2"/>
        <v>24.72666666666667</v>
      </c>
    </row>
    <row r="45" spans="1:13" ht="45" x14ac:dyDescent="0.25">
      <c r="A45" s="60"/>
      <c r="B45" s="59"/>
      <c r="C45" s="36">
        <v>42</v>
      </c>
      <c r="D45" s="39" t="s">
        <v>123</v>
      </c>
      <c r="E45" s="40" t="s">
        <v>124</v>
      </c>
      <c r="F45" s="38" t="s">
        <v>118</v>
      </c>
      <c r="G45" s="36" t="s">
        <v>41</v>
      </c>
      <c r="H45" s="43">
        <v>9.9699999999999989</v>
      </c>
      <c r="I45" s="41">
        <f>CEART!I45</f>
        <v>4</v>
      </c>
      <c r="J45" s="28">
        <f>CEART!I45-CEART!J45</f>
        <v>0</v>
      </c>
      <c r="K45" s="31">
        <f t="shared" si="0"/>
        <v>4</v>
      </c>
      <c r="L45" s="29">
        <f t="shared" si="1"/>
        <v>39.879999999999995</v>
      </c>
      <c r="M45" s="29">
        <f t="shared" si="2"/>
        <v>0</v>
      </c>
    </row>
    <row r="46" spans="1:13" ht="45" x14ac:dyDescent="0.25">
      <c r="A46" s="60"/>
      <c r="B46" s="59"/>
      <c r="C46" s="36">
        <v>43</v>
      </c>
      <c r="D46" s="37" t="s">
        <v>125</v>
      </c>
      <c r="E46" s="40" t="s">
        <v>120</v>
      </c>
      <c r="F46" s="38" t="s">
        <v>118</v>
      </c>
      <c r="G46" s="36" t="s">
        <v>41</v>
      </c>
      <c r="H46" s="43">
        <v>19.844999999999999</v>
      </c>
      <c r="I46" s="41">
        <f>CEART!I46</f>
        <v>4</v>
      </c>
      <c r="J46" s="28">
        <f>CEART!I46-CEART!J46</f>
        <v>2</v>
      </c>
      <c r="K46" s="31">
        <f t="shared" si="0"/>
        <v>2</v>
      </c>
      <c r="L46" s="29">
        <f t="shared" si="1"/>
        <v>79.38</v>
      </c>
      <c r="M46" s="29">
        <f t="shared" si="2"/>
        <v>39.69</v>
      </c>
    </row>
    <row r="47" spans="1:13" ht="45" x14ac:dyDescent="0.25">
      <c r="A47" s="60"/>
      <c r="B47" s="59"/>
      <c r="C47" s="36">
        <v>44</v>
      </c>
      <c r="D47" s="37" t="s">
        <v>126</v>
      </c>
      <c r="E47" s="40" t="s">
        <v>122</v>
      </c>
      <c r="F47" s="38" t="s">
        <v>118</v>
      </c>
      <c r="G47" s="36" t="s">
        <v>41</v>
      </c>
      <c r="H47" s="43">
        <v>17.594999999999999</v>
      </c>
      <c r="I47" s="41">
        <f>CEART!I47</f>
        <v>4</v>
      </c>
      <c r="J47" s="28">
        <f>CEART!I47-CEART!J47</f>
        <v>0</v>
      </c>
      <c r="K47" s="31">
        <f t="shared" si="0"/>
        <v>4</v>
      </c>
      <c r="L47" s="29">
        <f t="shared" si="1"/>
        <v>70.38</v>
      </c>
      <c r="M47" s="29">
        <f t="shared" si="2"/>
        <v>0</v>
      </c>
    </row>
    <row r="48" spans="1:13" ht="45" x14ac:dyDescent="0.25">
      <c r="A48" s="60"/>
      <c r="B48" s="59"/>
      <c r="C48" s="36">
        <v>45</v>
      </c>
      <c r="D48" s="37" t="s">
        <v>127</v>
      </c>
      <c r="E48" s="40" t="s">
        <v>124</v>
      </c>
      <c r="F48" s="38" t="s">
        <v>118</v>
      </c>
      <c r="G48" s="36" t="s">
        <v>41</v>
      </c>
      <c r="H48" s="43">
        <v>16.484999999999999</v>
      </c>
      <c r="I48" s="41">
        <f>CEART!I48</f>
        <v>4</v>
      </c>
      <c r="J48" s="28">
        <f>CEART!I48-CEART!J48</f>
        <v>2</v>
      </c>
      <c r="K48" s="31">
        <f t="shared" si="0"/>
        <v>2</v>
      </c>
      <c r="L48" s="29">
        <f t="shared" si="1"/>
        <v>65.94</v>
      </c>
      <c r="M48" s="29">
        <f t="shared" si="2"/>
        <v>32.97</v>
      </c>
    </row>
    <row r="49" spans="9:13" x14ac:dyDescent="0.25">
      <c r="L49" s="58">
        <f>SUM(L4:L48)</f>
        <v>19399.168333333339</v>
      </c>
      <c r="M49" s="29">
        <f>SUM(M4:M48)</f>
        <v>3565.6716666666644</v>
      </c>
    </row>
    <row r="53" spans="9:13" x14ac:dyDescent="0.25">
      <c r="I53" s="63" t="s">
        <v>34</v>
      </c>
      <c r="J53" s="64"/>
      <c r="K53" s="64"/>
      <c r="L53" s="64"/>
      <c r="M53" s="65"/>
    </row>
    <row r="54" spans="9:13" ht="30" customHeight="1" x14ac:dyDescent="0.25">
      <c r="I54" s="66" t="s">
        <v>35</v>
      </c>
      <c r="J54" s="66"/>
      <c r="K54" s="66"/>
      <c r="L54" s="66"/>
      <c r="M54" s="66"/>
    </row>
    <row r="55" spans="9:13" x14ac:dyDescent="0.25">
      <c r="I55" s="67" t="s">
        <v>36</v>
      </c>
      <c r="J55" s="68"/>
      <c r="K55" s="68"/>
      <c r="L55" s="68"/>
      <c r="M55" s="69"/>
    </row>
    <row r="56" spans="9:13" x14ac:dyDescent="0.25">
      <c r="I56" s="45" t="s">
        <v>26</v>
      </c>
      <c r="J56" s="46"/>
      <c r="K56" s="46"/>
      <c r="L56" s="47"/>
      <c r="M56" s="48">
        <f>SUM(L4:L48)</f>
        <v>19399.168333333339</v>
      </c>
    </row>
    <row r="57" spans="9:13" x14ac:dyDescent="0.25">
      <c r="I57" s="49" t="s">
        <v>27</v>
      </c>
      <c r="J57" s="50"/>
      <c r="K57" s="50"/>
      <c r="L57" s="51"/>
      <c r="M57" s="52">
        <f>SUM(M4:M48)</f>
        <v>3565.6716666666644</v>
      </c>
    </row>
    <row r="58" spans="9:13" x14ac:dyDescent="0.25">
      <c r="I58" s="49" t="s">
        <v>28</v>
      </c>
      <c r="J58" s="50"/>
      <c r="K58" s="50"/>
      <c r="L58" s="51"/>
      <c r="M58" s="53"/>
    </row>
    <row r="59" spans="9:13" x14ac:dyDescent="0.25">
      <c r="I59" s="54" t="s">
        <v>29</v>
      </c>
      <c r="J59" s="55"/>
      <c r="K59" s="55"/>
      <c r="L59" s="56"/>
      <c r="M59" s="57">
        <f>M57/M56</f>
        <v>0.18380538822068043</v>
      </c>
    </row>
    <row r="60" spans="9:13" x14ac:dyDescent="0.25">
      <c r="I60" s="88" t="s">
        <v>136</v>
      </c>
      <c r="J60" s="89"/>
      <c r="K60" s="89"/>
      <c r="L60" s="89"/>
      <c r="M60" s="90"/>
    </row>
  </sheetData>
  <mergeCells count="10">
    <mergeCell ref="I60:M60"/>
    <mergeCell ref="B4:B48"/>
    <mergeCell ref="I53:M53"/>
    <mergeCell ref="I54:M54"/>
    <mergeCell ref="I55:M55"/>
    <mergeCell ref="A1:C1"/>
    <mergeCell ref="D1:H1"/>
    <mergeCell ref="I1:M1"/>
    <mergeCell ref="A2:M2"/>
    <mergeCell ref="A4:A4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77" t="s">
        <v>7</v>
      </c>
      <c r="B1" s="77"/>
      <c r="C1" s="77"/>
      <c r="D1" s="77"/>
      <c r="E1" s="77"/>
      <c r="F1" s="77"/>
      <c r="G1" s="77"/>
      <c r="H1" s="77"/>
    </row>
    <row r="2" spans="1:8" ht="20.25" x14ac:dyDescent="0.2">
      <c r="B2" s="3"/>
    </row>
    <row r="3" spans="1:8" ht="47.25" customHeight="1" x14ac:dyDescent="0.2">
      <c r="A3" s="78" t="s">
        <v>8</v>
      </c>
      <c r="B3" s="78"/>
      <c r="C3" s="78"/>
      <c r="D3" s="78"/>
      <c r="E3" s="78"/>
      <c r="F3" s="78"/>
      <c r="G3" s="78"/>
      <c r="H3" s="78"/>
    </row>
    <row r="4" spans="1:8" ht="35.25" customHeight="1" x14ac:dyDescent="0.2">
      <c r="B4" s="4"/>
    </row>
    <row r="5" spans="1:8" ht="15" customHeight="1" x14ac:dyDescent="0.2">
      <c r="A5" s="79" t="s">
        <v>9</v>
      </c>
      <c r="B5" s="79"/>
      <c r="C5" s="79"/>
      <c r="D5" s="79"/>
      <c r="E5" s="79"/>
      <c r="F5" s="79"/>
      <c r="G5" s="79"/>
      <c r="H5" s="79"/>
    </row>
    <row r="6" spans="1:8" ht="15" customHeight="1" x14ac:dyDescent="0.2">
      <c r="A6" s="79" t="s">
        <v>10</v>
      </c>
      <c r="B6" s="79"/>
      <c r="C6" s="79"/>
      <c r="D6" s="79"/>
      <c r="E6" s="79"/>
      <c r="F6" s="79"/>
      <c r="G6" s="79"/>
      <c r="H6" s="79"/>
    </row>
    <row r="7" spans="1:8" ht="15" customHeight="1" x14ac:dyDescent="0.2">
      <c r="A7" s="79" t="s">
        <v>11</v>
      </c>
      <c r="B7" s="79"/>
      <c r="C7" s="79"/>
      <c r="D7" s="79"/>
      <c r="E7" s="79"/>
      <c r="F7" s="79"/>
      <c r="G7" s="79"/>
      <c r="H7" s="79"/>
    </row>
    <row r="8" spans="1:8" ht="15" customHeight="1" x14ac:dyDescent="0.2">
      <c r="A8" s="79" t="s">
        <v>12</v>
      </c>
      <c r="B8" s="79"/>
      <c r="C8" s="79"/>
      <c r="D8" s="79"/>
      <c r="E8" s="79"/>
      <c r="F8" s="79"/>
      <c r="G8" s="79"/>
      <c r="H8" s="79"/>
    </row>
    <row r="9" spans="1:8" ht="30" customHeight="1" x14ac:dyDescent="0.2">
      <c r="B9" s="5"/>
    </row>
    <row r="10" spans="1:8" ht="105" customHeight="1" x14ac:dyDescent="0.2">
      <c r="A10" s="80" t="s">
        <v>13</v>
      </c>
      <c r="B10" s="80"/>
      <c r="C10" s="80"/>
      <c r="D10" s="80"/>
      <c r="E10" s="80"/>
      <c r="F10" s="80"/>
      <c r="G10" s="80"/>
      <c r="H10" s="80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81" t="s">
        <v>19</v>
      </c>
      <c r="B19" s="81"/>
      <c r="C19" s="81"/>
      <c r="D19" s="81"/>
      <c r="E19" s="81"/>
      <c r="F19" s="81"/>
      <c r="G19" s="81"/>
      <c r="H19" s="81"/>
    </row>
    <row r="20" spans="1:8" ht="14.25" x14ac:dyDescent="0.2">
      <c r="A20" s="82" t="s">
        <v>20</v>
      </c>
      <c r="B20" s="82"/>
      <c r="C20" s="82"/>
      <c r="D20" s="82"/>
      <c r="E20" s="82"/>
      <c r="F20" s="82"/>
      <c r="G20" s="82"/>
      <c r="H20" s="82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83" t="s">
        <v>21</v>
      </c>
      <c r="B24" s="83"/>
      <c r="C24" s="83"/>
      <c r="D24" s="83"/>
      <c r="E24" s="83"/>
      <c r="F24" s="83"/>
      <c r="G24" s="83"/>
      <c r="H24" s="83"/>
    </row>
    <row r="25" spans="1:8" ht="15" customHeight="1" x14ac:dyDescent="0.2">
      <c r="A25" s="83" t="s">
        <v>22</v>
      </c>
      <c r="B25" s="83"/>
      <c r="C25" s="83"/>
      <c r="D25" s="83"/>
      <c r="E25" s="83"/>
      <c r="F25" s="83"/>
      <c r="G25" s="83"/>
      <c r="H25" s="83"/>
    </row>
    <row r="26" spans="1:8" ht="15" customHeight="1" x14ac:dyDescent="0.2">
      <c r="A26" s="76" t="s">
        <v>23</v>
      </c>
      <c r="B26" s="76"/>
      <c r="C26" s="76"/>
      <c r="D26" s="76"/>
      <c r="E26" s="76"/>
      <c r="F26" s="76"/>
      <c r="G26" s="76"/>
      <c r="H26" s="76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CEART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Gabriela Monteiro</cp:lastModifiedBy>
  <cp:lastPrinted>2014-06-04T18:55:53Z</cp:lastPrinted>
  <dcterms:created xsi:type="dcterms:W3CDTF">2010-06-19T20:43:11Z</dcterms:created>
  <dcterms:modified xsi:type="dcterms:W3CDTF">2017-08-09T20:20:24Z</dcterms:modified>
</cp:coreProperties>
</file>