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PP 0426.2016 - UDESC - MATERIAL DE EXPEDIENTE - RELANÇAMENTO - VIG 11.08.17\"/>
    </mc:Choice>
  </mc:AlternateContent>
  <bookViews>
    <workbookView xWindow="0" yWindow="0" windowWidth="20490" windowHeight="7155" tabRatio="857" activeTab="7"/>
  </bookViews>
  <sheets>
    <sheet name="Reitoria" sheetId="75" r:id="rId1"/>
    <sheet name="Museu" sheetId="150" r:id="rId2"/>
    <sheet name="FAED" sheetId="133" r:id="rId3"/>
    <sheet name="CAV" sheetId="144" r:id="rId4"/>
    <sheet name="CCT" sheetId="145" r:id="rId5"/>
    <sheet name="CEO" sheetId="146" r:id="rId6"/>
    <sheet name="CEAVI" sheetId="148" r:id="rId7"/>
    <sheet name="GESTOR" sheetId="149" r:id="rId8"/>
    <sheet name="Modelo Anexo II IN 002_2014" sheetId="77" r:id="rId9"/>
    <sheet name="Modelo Anexo I IN 002_2014" sheetId="152" r:id="rId10"/>
  </sheets>
  <definedNames>
    <definedName name="diasuteis" localSheetId="3">#REF!</definedName>
    <definedName name="diasuteis" localSheetId="4">#REF!</definedName>
    <definedName name="diasuteis" localSheetId="6">#REF!</definedName>
    <definedName name="diasuteis" localSheetId="5">#REF!</definedName>
    <definedName name="diasuteis" localSheetId="2">#REF!</definedName>
    <definedName name="diasuteis" localSheetId="7">#REF!</definedName>
    <definedName name="diasuteis" localSheetId="9">#REF!</definedName>
    <definedName name="diasuteis" localSheetId="1">#REF!</definedName>
    <definedName name="diasuteis" localSheetId="0">#REF!</definedName>
    <definedName name="diasuteis">#REF!</definedName>
    <definedName name="Ferias" localSheetId="3">#REF!</definedName>
    <definedName name="Ferias" localSheetId="4">#REF!</definedName>
    <definedName name="Ferias" localSheetId="6">#REF!</definedName>
    <definedName name="Ferias" localSheetId="5">#REF!</definedName>
    <definedName name="Ferias" localSheetId="2">#REF!</definedName>
    <definedName name="Ferias" localSheetId="7">#REF!</definedName>
    <definedName name="Ferias" localSheetId="9">#REF!</definedName>
    <definedName name="Ferias" localSheetId="1">#REF!</definedName>
    <definedName name="Ferias">#REF!</definedName>
    <definedName name="RD" localSheetId="3">OFFSET(#REF!,(MATCH(SMALL(#REF!,ROW()-10),#REF!,0)-1),0)</definedName>
    <definedName name="RD" localSheetId="4">OFFSET(#REF!,(MATCH(SMALL(#REF!,ROW()-10),#REF!,0)-1),0)</definedName>
    <definedName name="RD" localSheetId="6">OFFSET(#REF!,(MATCH(SMALL(#REF!,ROW()-10),#REF!,0)-1),0)</definedName>
    <definedName name="RD" localSheetId="5">OFFSET(#REF!,(MATCH(SMALL(#REF!,ROW()-10),#REF!,0)-1),0)</definedName>
    <definedName name="RD" localSheetId="2">OFFSET(#REF!,(MATCH(SMALL(#REF!,ROW()-10),#REF!,0)-1),0)</definedName>
    <definedName name="RD" localSheetId="7">OFFSET(#REF!,(MATCH(SMALL(#REF!,ROW()-10),#REF!,0)-1),0)</definedName>
    <definedName name="RD" localSheetId="9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N3" i="149" l="1"/>
  <c r="M3" i="149"/>
  <c r="K4" i="146" l="1"/>
  <c r="L4" i="146" s="1"/>
  <c r="J4" i="149" l="1"/>
  <c r="M4" i="149" s="1"/>
  <c r="J10" i="149"/>
  <c r="M10" i="149" s="1"/>
  <c r="J11" i="149"/>
  <c r="M11" i="149" s="1"/>
  <c r="J16" i="149"/>
  <c r="M16" i="149" s="1"/>
  <c r="J17" i="149"/>
  <c r="M17" i="149" s="1"/>
  <c r="J18" i="149"/>
  <c r="M18" i="149" s="1"/>
  <c r="J19" i="149"/>
  <c r="M19" i="149" s="1"/>
  <c r="J3" i="149"/>
  <c r="L20" i="148"/>
  <c r="K20" i="148"/>
  <c r="K19" i="148"/>
  <c r="L19" i="148" s="1"/>
  <c r="K18" i="148"/>
  <c r="L18" i="148" s="1"/>
  <c r="K17" i="148"/>
  <c r="L17" i="148" s="1"/>
  <c r="K16" i="148"/>
  <c r="L16" i="148" s="1"/>
  <c r="K15" i="148"/>
  <c r="L15" i="148" s="1"/>
  <c r="K14" i="148"/>
  <c r="L14" i="148" s="1"/>
  <c r="K13" i="148"/>
  <c r="L13" i="148" s="1"/>
  <c r="L12" i="148"/>
  <c r="K12" i="148"/>
  <c r="K11" i="148"/>
  <c r="L11" i="148" s="1"/>
  <c r="K10" i="148"/>
  <c r="L10" i="148" s="1"/>
  <c r="K9" i="148"/>
  <c r="L9" i="148" s="1"/>
  <c r="K8" i="148"/>
  <c r="L8" i="148" s="1"/>
  <c r="K7" i="148"/>
  <c r="L7" i="148" s="1"/>
  <c r="K6" i="148"/>
  <c r="L6" i="148" s="1"/>
  <c r="K5" i="148"/>
  <c r="L5" i="148" s="1"/>
  <c r="L4" i="148"/>
  <c r="K4" i="148"/>
  <c r="K20" i="146"/>
  <c r="L20" i="146" s="1"/>
  <c r="K19" i="146"/>
  <c r="L19" i="146" s="1"/>
  <c r="K18" i="146"/>
  <c r="L18" i="146" s="1"/>
  <c r="K17" i="146"/>
  <c r="L17" i="146" s="1"/>
  <c r="K16" i="146"/>
  <c r="L16" i="146" s="1"/>
  <c r="K15" i="146"/>
  <c r="L15" i="146" s="1"/>
  <c r="K14" i="146"/>
  <c r="L14" i="146" s="1"/>
  <c r="K13" i="146"/>
  <c r="L13" i="146" s="1"/>
  <c r="K12" i="146"/>
  <c r="L12" i="146" s="1"/>
  <c r="K11" i="146"/>
  <c r="L11" i="146" s="1"/>
  <c r="K10" i="146"/>
  <c r="L10" i="146" s="1"/>
  <c r="K9" i="146"/>
  <c r="L9" i="146" s="1"/>
  <c r="K8" i="146"/>
  <c r="L8" i="146" s="1"/>
  <c r="K7" i="146"/>
  <c r="L7" i="146" s="1"/>
  <c r="K6" i="146"/>
  <c r="L6" i="146" s="1"/>
  <c r="K5" i="146"/>
  <c r="L5" i="146" s="1"/>
  <c r="K20" i="145"/>
  <c r="L20" i="145" s="1"/>
  <c r="K19" i="145"/>
  <c r="L19" i="145" s="1"/>
  <c r="K18" i="145"/>
  <c r="L18" i="145" s="1"/>
  <c r="K17" i="145"/>
  <c r="L17" i="145" s="1"/>
  <c r="K16" i="145"/>
  <c r="L16" i="145" s="1"/>
  <c r="K15" i="145"/>
  <c r="L15" i="145" s="1"/>
  <c r="K14" i="145"/>
  <c r="L14" i="145" s="1"/>
  <c r="K13" i="145"/>
  <c r="L13" i="145" s="1"/>
  <c r="K12" i="145"/>
  <c r="L12" i="145" s="1"/>
  <c r="K11" i="145"/>
  <c r="L11" i="145" s="1"/>
  <c r="K10" i="145"/>
  <c r="L10" i="145" s="1"/>
  <c r="L9" i="145"/>
  <c r="K9" i="145"/>
  <c r="K8" i="145"/>
  <c r="L8" i="145" s="1"/>
  <c r="K7" i="145"/>
  <c r="L7" i="145" s="1"/>
  <c r="K6" i="145"/>
  <c r="L6" i="145" s="1"/>
  <c r="K5" i="145"/>
  <c r="L5" i="145" s="1"/>
  <c r="K4" i="145"/>
  <c r="L4" i="145" s="1"/>
  <c r="K20" i="144"/>
  <c r="L20" i="144" s="1"/>
  <c r="K19" i="144"/>
  <c r="L19" i="144" s="1"/>
  <c r="K18" i="144"/>
  <c r="L18" i="144" s="1"/>
  <c r="L17" i="144"/>
  <c r="K17" i="144"/>
  <c r="K16" i="144"/>
  <c r="L16" i="144" s="1"/>
  <c r="L15" i="144"/>
  <c r="K15" i="144"/>
  <c r="K14" i="144"/>
  <c r="L14" i="144" s="1"/>
  <c r="K13" i="144"/>
  <c r="L13" i="144" s="1"/>
  <c r="K12" i="144"/>
  <c r="L12" i="144" s="1"/>
  <c r="K11" i="144"/>
  <c r="L11" i="144" s="1"/>
  <c r="K10" i="144"/>
  <c r="L10" i="144" s="1"/>
  <c r="L9" i="144"/>
  <c r="K9" i="144"/>
  <c r="K8" i="144"/>
  <c r="L8" i="144" s="1"/>
  <c r="L7" i="144"/>
  <c r="K7" i="144"/>
  <c r="K6" i="144"/>
  <c r="L6" i="144" s="1"/>
  <c r="K5" i="144"/>
  <c r="L5" i="144" s="1"/>
  <c r="K4" i="144"/>
  <c r="L4" i="144" s="1"/>
  <c r="K20" i="133"/>
  <c r="L20" i="133" s="1"/>
  <c r="L19" i="133"/>
  <c r="K19" i="133"/>
  <c r="K18" i="133"/>
  <c r="L18" i="133" s="1"/>
  <c r="L17" i="133"/>
  <c r="K17" i="133"/>
  <c r="K16" i="133"/>
  <c r="L16" i="133" s="1"/>
  <c r="L15" i="133"/>
  <c r="K15" i="133"/>
  <c r="K14" i="133"/>
  <c r="L14" i="133" s="1"/>
  <c r="L13" i="133"/>
  <c r="K13" i="133"/>
  <c r="K12" i="133"/>
  <c r="L12" i="133" s="1"/>
  <c r="L11" i="133"/>
  <c r="K11" i="133"/>
  <c r="K10" i="133"/>
  <c r="L10" i="133" s="1"/>
  <c r="L9" i="133"/>
  <c r="K9" i="133"/>
  <c r="K8" i="133"/>
  <c r="L8" i="133" s="1"/>
  <c r="L7" i="133"/>
  <c r="K7" i="133"/>
  <c r="K6" i="133"/>
  <c r="L6" i="133" s="1"/>
  <c r="L5" i="133"/>
  <c r="K5" i="133"/>
  <c r="K4" i="133"/>
  <c r="L4" i="133" s="1"/>
  <c r="K20" i="150"/>
  <c r="L20" i="150" s="1"/>
  <c r="K19" i="150"/>
  <c r="L19" i="150" s="1"/>
  <c r="K18" i="150"/>
  <c r="L18" i="150" s="1"/>
  <c r="L17" i="150"/>
  <c r="K17" i="150"/>
  <c r="K16" i="150"/>
  <c r="L16" i="150" s="1"/>
  <c r="K15" i="150"/>
  <c r="L15" i="150" s="1"/>
  <c r="K14" i="150"/>
  <c r="L14" i="150" s="1"/>
  <c r="K13" i="150"/>
  <c r="L13" i="150" s="1"/>
  <c r="K12" i="150"/>
  <c r="L12" i="150" s="1"/>
  <c r="K11" i="150"/>
  <c r="L11" i="150" s="1"/>
  <c r="K10" i="150"/>
  <c r="L10" i="150" s="1"/>
  <c r="L9" i="150"/>
  <c r="K9" i="150"/>
  <c r="K8" i="150"/>
  <c r="L8" i="150" s="1"/>
  <c r="K7" i="150"/>
  <c r="L7" i="150" s="1"/>
  <c r="K6" i="150"/>
  <c r="L6" i="150" s="1"/>
  <c r="K5" i="150"/>
  <c r="L5" i="150" s="1"/>
  <c r="K4" i="150"/>
  <c r="L4" i="150" s="1"/>
  <c r="M20" i="149" l="1"/>
  <c r="M27" i="149" s="1"/>
  <c r="K11" i="75"/>
  <c r="K10" i="149" s="1"/>
  <c r="N10" i="149" s="1"/>
  <c r="K12" i="75"/>
  <c r="K11" i="149" s="1"/>
  <c r="N11" i="149" s="1"/>
  <c r="K13" i="75"/>
  <c r="K14" i="75"/>
  <c r="K15" i="75"/>
  <c r="K16" i="75"/>
  <c r="L16" i="75" s="1"/>
  <c r="K17" i="75"/>
  <c r="K16" i="149" s="1"/>
  <c r="N16" i="149" s="1"/>
  <c r="K18" i="75"/>
  <c r="K17" i="149" s="1"/>
  <c r="N17" i="149" s="1"/>
  <c r="K19" i="75"/>
  <c r="K18" i="149" s="1"/>
  <c r="N18" i="149" s="1"/>
  <c r="K20" i="75"/>
  <c r="K19" i="149" s="1"/>
  <c r="N19" i="149" s="1"/>
  <c r="K4" i="75"/>
  <c r="K3" i="149" s="1"/>
  <c r="K5" i="75"/>
  <c r="K4" i="149" s="1"/>
  <c r="N4" i="149" s="1"/>
  <c r="K6" i="75"/>
  <c r="K7" i="75"/>
  <c r="K8" i="75"/>
  <c r="K9" i="75"/>
  <c r="K10" i="75"/>
  <c r="N20" i="149" l="1"/>
  <c r="M28" i="149" s="1"/>
  <c r="L20" i="75"/>
  <c r="L12" i="75"/>
  <c r="L9" i="75"/>
  <c r="L6" i="75"/>
  <c r="L4" i="75"/>
  <c r="L8" i="75"/>
  <c r="L10" i="75"/>
  <c r="L7" i="75"/>
  <c r="L5" i="75"/>
  <c r="L4" i="149"/>
  <c r="L19" i="75"/>
  <c r="L15" i="75"/>
  <c r="L11" i="75"/>
  <c r="L3" i="149"/>
  <c r="L18" i="75"/>
  <c r="L14" i="75"/>
  <c r="L17" i="75"/>
  <c r="L13" i="75"/>
  <c r="L19" i="149" l="1"/>
  <c r="L18" i="149"/>
  <c r="L10" i="149"/>
  <c r="L11" i="149"/>
  <c r="L17" i="149"/>
  <c r="L16" i="149"/>
  <c r="M30" i="149" l="1"/>
</calcChain>
</file>

<file path=xl/sharedStrings.xml><?xml version="1.0" encoding="utf-8"?>
<sst xmlns="http://schemas.openxmlformats.org/spreadsheetml/2006/main" count="939" uniqueCount="113">
  <si>
    <t>Saldo / Automático</t>
  </si>
  <si>
    <t>LOTE</t>
  </si>
  <si>
    <t>Preço UNITÁRIO (R$)</t>
  </si>
  <si>
    <t>PRODUTO - CARACTERÍSTICAS MÍNIMAS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</si>
  <si>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</si>
  <si>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</si>
  <si>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</si>
  <si>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</si>
  <si>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</si>
  <si>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</si>
  <si>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</si>
  <si>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</si>
  <si>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</si>
  <si>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</si>
  <si>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</si>
  <si>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</si>
  <si>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</si>
  <si>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</si>
  <si>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</si>
  <si>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</si>
  <si>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</si>
  <si>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</si>
  <si>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</si>
  <si>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</si>
  <si>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</si>
  <si>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</si>
  <si>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</si>
  <si>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Peça</t>
  </si>
  <si>
    <t>33.90.30.16</t>
  </si>
  <si>
    <t>peça</t>
  </si>
  <si>
    <t>pacote</t>
  </si>
  <si>
    <t>33.90.30.17</t>
  </si>
  <si>
    <t>DETALHAMENTO</t>
  </si>
  <si>
    <t>Qtde Utilizada</t>
  </si>
  <si>
    <t xml:space="preserve">Saldo </t>
  </si>
  <si>
    <t>Valor Registrado</t>
  </si>
  <si>
    <t>Valor Utilizado</t>
  </si>
  <si>
    <t>Valor Total da Ata com Aditivo</t>
  </si>
  <si>
    <t>% Aditivos</t>
  </si>
  <si>
    <t>% Utilizado</t>
  </si>
  <si>
    <t xml:space="preserve"> AF nº  /2016 Qtde. DT</t>
  </si>
  <si>
    <t>Código NUC</t>
  </si>
  <si>
    <t xml:space="preserve">Marca </t>
  </si>
  <si>
    <t>33.90.30.25</t>
  </si>
  <si>
    <t>33.90.30.44</t>
  </si>
  <si>
    <t>33.90.30.19</t>
  </si>
  <si>
    <t>06676-1-001</t>
  </si>
  <si>
    <t>Display em acrílico transparente, para folha A4. Produzido em acrilico 2mm cristal dobrável, para áreas internas ou externas, suporte adesivo dupla face para fixação em qualquer superfície plana. Tamanho aproximado: 320X225mm.</t>
  </si>
  <si>
    <t>06676-1-002</t>
  </si>
  <si>
    <t xml:space="preserve">Display em acrílico transparente, para folha A3. Produzido em acrilico 2mm cristal dobrável, para áreas internas ou externas, suporte adesivo dupla face para fixação em qualquer superfície plana. </t>
  </si>
  <si>
    <t>PEÇA</t>
  </si>
  <si>
    <t>05256-6-021</t>
  </si>
  <si>
    <t xml:space="preserve">Caixa organizadora para costura, em plástico transparente , medidas aproximadas: 49cm de comprimento, 34cm de largura e 6,5 cm de altura. </t>
  </si>
  <si>
    <t>05256-6-022</t>
  </si>
  <si>
    <t>Caixa organizadora de plástico preto, com 6 gavetas e 32 divisórias, medidas aproximadas de 29,5cm de comprimento, 17cm de largura e 26,7cm de altura. Similar a marca replast</t>
  </si>
  <si>
    <t>07630-9-001</t>
  </si>
  <si>
    <t>Gaveteiro multiuso organizador de plástico, com 41 gavetas, dimensões aproximadas da base: 30 x 14cm. Altura de 44cm. 40 gavetas de 11,5 X 5 X 3,5cm (CxLxA) e 1 gaveta de 11,5 X 27 X 3,5cm. Similar a marca Black Jack</t>
  </si>
  <si>
    <t>03707-9-016</t>
  </si>
  <si>
    <t>Braçadeira de plástico (tipo hellermann) na cor transparente, nas dimensões 30cm de comprimento por 3,6mm de largura. Pacote com 100 unidades</t>
  </si>
  <si>
    <t>02982-3-017</t>
  </si>
  <si>
    <t>caixa de isopor para gelo, com tampa, medindo aproximadamente 20cm de largura e 15cm de altura</t>
  </si>
  <si>
    <t>00804-4-309</t>
  </si>
  <si>
    <t>Etiqueta adesiva poliester, prata cromo fosco, tamanho 45 ou 46mm X 20mm, para impressora térmica marca Zebra, modelo TLP 2844.</t>
  </si>
  <si>
    <t>00486-3-128</t>
  </si>
  <si>
    <t xml:space="preserve">Ribbon em resina, para impressora térmica marca Zebra, modelo TLP 2844.  Comprimento máximo: 2.559” (65 metros no mínimo) Largura: de 1,3" (33 mm) até 4,3" (109 mm) Diâmetro interno do rolo: 0,5" (12,7 mm) Diâmetro externo máximo do rolo: 1,3” (33 mm) </t>
  </si>
  <si>
    <t>06474-2-020</t>
  </si>
  <si>
    <t>Apoio para leitura: material em aço, tratamento anti-corrosivo &amp; fosfatizante. Pintura eletrostática a pó.  29,5 X 12,5 X 28,5 cm (LXAXP). Cores verde e vermelha.</t>
  </si>
  <si>
    <t>06474-2-021</t>
  </si>
  <si>
    <t>Expositor de mesa: Estrutura em Aço. Tratamento anti-corrosivo &amp; fosfatizante. Pintura eletrostática a pó. Cores verde e vermelha. Dimensões: 13 x 20 x 16,5 cm</t>
  </si>
  <si>
    <t xml:space="preserve">Expositor de mesa cromado, simples em aço. Pintura eletrostática a pó.  Cor branca. Dimensões:Altura: 10 cm, Largura: 11cm, sendo 5cm a largura para botar o livro/revista/folder/etc. </t>
  </si>
  <si>
    <t>Expositor de mesa cromado, duplo em aço. Cor branca. Dimensões aprox.: Dimensões: 13 x 20 x 16,5 cm dos dois lados.</t>
  </si>
  <si>
    <t>06474-2-022</t>
  </si>
  <si>
    <t>Expositor em Acrílico com 2,4mm de espessura. Possui 2 nichos para acomodar revistas. Incluso 4 espaçadores de alumínio para fixaçao na parede. Especialmente desenvolvido para salas de espera. Possui placa de fundo com 60 cm de altura x 50 cm de largura. 2 bolsas com 15 cm de altura x 40 cm de largura x 4 cm de profundidade</t>
  </si>
  <si>
    <t>02984-0-021</t>
  </si>
  <si>
    <t>Placa de aviso: placa de Poliestireno branco de 1 mm de espessura unida por três lados a outra placa de PVC cristal 0.40 mm de espessura com ﬁta VHB transparente de 1 mm de espessura que permite a entrada da folha de papel, a ﬁta é recoberta por uma moldura de 1 cm de largura em vinil adesivo colorido não ﬁcando visível. Tamanho A5.</t>
  </si>
  <si>
    <t>11176-7-002</t>
  </si>
  <si>
    <t>Porta-etiqueta em PVC transparente, para superfícies lisas. Material todo em pvc. Com fita dupla face transparente. Dimensões: 0,70 mm de espessura X 2,5 de largura x 20 cm de comprimento, para fixação em superfícies de madeira.</t>
  </si>
  <si>
    <t>Porta etiqueta Magnética: Porta etiqueta em PVC cristal, com manta magnética, para fixação em estantes de aço. Dimensões: de 20 cm de largura x 3 cm de altura. 0,70 mm de espessura.</t>
  </si>
  <si>
    <t xml:space="preserve">ITEM </t>
  </si>
  <si>
    <t>EMPRESA</t>
  </si>
  <si>
    <t>SCHEYLLA DE MENCONÇA -ME 15.049.999/0001-30</t>
  </si>
  <si>
    <t>DESERTO</t>
  </si>
  <si>
    <t>Fascinner Display A4</t>
  </si>
  <si>
    <t>Fascinner Display A3</t>
  </si>
  <si>
    <t>Hardstand</t>
  </si>
  <si>
    <t>Armor</t>
  </si>
  <si>
    <t>Fascinner</t>
  </si>
  <si>
    <t xml:space="preserve">PROCESSO: 0426/2016/UDESC  RELANÇAMENTO </t>
  </si>
  <si>
    <t xml:space="preserve">OBJETO: AQUISIÇÃO DE MATERIAIS DE EXPEDIENTE PARA A UDESC  - RELANÇAMENTO </t>
  </si>
  <si>
    <t>VIGÊNCIA DA ATA: 12/08/16 até 11/08/17</t>
  </si>
  <si>
    <t>ANEXO I – Instrução Normativa n.º 002/2014</t>
  </si>
  <si>
    <t>Pregão n.º XXXX/2014</t>
  </si>
  <si>
    <t>Objeto:</t>
  </si>
  <si>
    <r>
      <t xml:space="preserve">                                    </t>
    </r>
    <r>
      <rPr>
        <sz val="11"/>
        <rFont val="Arial"/>
        <family val="2"/>
      </rPr>
      <t xml:space="preserve">, </t>
    </r>
    <r>
      <rPr>
        <u/>
        <sz val="11"/>
        <rFont val="Arial"/>
        <family val="2"/>
      </rPr>
      <t xml:space="preserve">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         </t>
    </r>
    <r>
      <rPr>
        <sz val="11"/>
        <rFont val="Arial"/>
        <family val="2"/>
      </rPr>
      <t>/</t>
    </r>
    <r>
      <rPr>
        <u/>
        <sz val="11"/>
        <rFont val="Arial"/>
        <family val="2"/>
      </rPr>
      <t xml:space="preserve"> </t>
    </r>
  </si>
  <si>
    <t>Cidade                      Data</t>
  </si>
  <si>
    <t>Diretor(a) de Administração</t>
  </si>
  <si>
    <t xml:space="preserve">Declaro que o Centro XXXXXXX, participante da Ata de Registro de Preços proveniente do Pregão n.º XXXX/2014, possui saldo em seu quantitativo para a emissão da Autorização  de  Fornecimento/Ordem  de  Serviço  n.º  XXXX/2014,  no  valor  de  R$ X.XXX,XX, a ser firmada com a empresa XXXXXXX.
</t>
  </si>
  <si>
    <t>deserto</t>
  </si>
  <si>
    <t xml:space="preserve">deserto </t>
  </si>
  <si>
    <t>PROCESSO: 0426/2016/UDESC RELANÇAMENTO</t>
  </si>
  <si>
    <t xml:space="preserve">PROCESSO: 0426/2016/UDESC RELANÇAMENTO </t>
  </si>
  <si>
    <t>CENTRO PARTICIPANTE: REITORIA</t>
  </si>
  <si>
    <t>CENTRO PARTICIPANTE: MUSEU</t>
  </si>
  <si>
    <t>CENTRO PARTICIPANTE: FAED</t>
  </si>
  <si>
    <t>CENTRO PARTICIPANTE: CAV</t>
  </si>
  <si>
    <t>CENTRO PARTICIPANTE: CCT</t>
  </si>
  <si>
    <t>CENTRO PARTICIPANTE: CEO</t>
  </si>
  <si>
    <t>CENTRO PARTICIPANTE: CEAVI</t>
  </si>
  <si>
    <t>OBJETO: AQUISIÇÃO DE MATERIAIS DE EXPEDIENTE PARA A UDESC  - RELANÇAMENTO</t>
  </si>
  <si>
    <t>VIGÊNCIA DA ATA:  12/08/16 até 11/08/17</t>
  </si>
  <si>
    <t>Relatório Atualizado em Março/2017</t>
  </si>
  <si>
    <t xml:space="preserve"> AF nº  1004/2016 Qtde. DT</t>
  </si>
  <si>
    <t xml:space="preserve"> AF nº  1101/2016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</si>
</sst>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.5"/>
      <name val="Times New Roman"/>
      <family val="1"/>
    </font>
    <font>
      <i/>
      <sz val="12"/>
      <name val="Arial"/>
      <family val="2"/>
    </font>
    <font>
      <sz val="6.5"/>
      <name val="Times New Roman"/>
      <family val="1"/>
    </font>
    <font>
      <sz val="12"/>
      <name val="Times New Roman"/>
      <family val="1"/>
    </font>
    <font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1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1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</cellStyleXfs>
  <cellXfs count="152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3" fontId="5" fillId="0" borderId="0" xfId="1" applyNumberFormat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1" fontId="5" fillId="0" borderId="0" xfId="1" applyNumberFormat="1" applyFont="1" applyFill="1" applyAlignment="1" applyProtection="1">
      <alignment horizontal="center" wrapText="1"/>
      <protection locked="0"/>
    </xf>
    <xf numFmtId="0" fontId="5" fillId="0" borderId="1" xfId="1" applyFont="1" applyBorder="1" applyAlignment="1" applyProtection="1">
      <alignment wrapText="1"/>
      <protection locked="0"/>
    </xf>
    <xf numFmtId="44" fontId="5" fillId="9" borderId="1" xfId="13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1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166" fontId="5" fillId="10" borderId="1" xfId="0" applyNumberFormat="1" applyFont="1" applyFill="1" applyBorder="1" applyAlignment="1">
      <alignment horizontal="center" vertical="center" wrapText="1"/>
    </xf>
    <xf numFmtId="3" fontId="5" fillId="11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2" borderId="0" xfId="1" applyFont="1" applyFill="1" applyAlignment="1">
      <alignment vertical="center" wrapText="1"/>
    </xf>
    <xf numFmtId="0" fontId="5" fillId="13" borderId="0" xfId="1" applyFont="1" applyFill="1" applyAlignment="1">
      <alignment vertical="center" wrapText="1"/>
    </xf>
    <xf numFmtId="0" fontId="5" fillId="0" borderId="1" xfId="1" applyFont="1" applyBorder="1" applyAlignment="1">
      <alignment wrapText="1"/>
    </xf>
    <xf numFmtId="0" fontId="5" fillId="13" borderId="1" xfId="1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>
      <alignment horizontal="center" vertical="center" wrapText="1"/>
    </xf>
    <xf numFmtId="1" fontId="5" fillId="13" borderId="1" xfId="1" applyNumberFormat="1" applyFont="1" applyFill="1" applyBorder="1" applyAlignment="1" applyProtection="1">
      <alignment horizontal="center" vertical="center" wrapText="1"/>
    </xf>
    <xf numFmtId="166" fontId="5" fillId="13" borderId="1" xfId="1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center" wrapText="1"/>
    </xf>
    <xf numFmtId="0" fontId="18" fillId="0" borderId="0" xfId="1" applyFont="1" applyAlignment="1">
      <alignment horizontal="center" vertical="center"/>
    </xf>
    <xf numFmtId="0" fontId="2" fillId="0" borderId="0" xfId="1"/>
    <xf numFmtId="0" fontId="17" fillId="0" borderId="0" xfId="1" applyFont="1" applyAlignment="1">
      <alignment vertical="center"/>
    </xf>
    <xf numFmtId="0" fontId="19" fillId="0" borderId="0" xfId="1" applyFont="1" applyAlignment="1">
      <alignment horizontal="center" vertical="justify"/>
    </xf>
    <xf numFmtId="0" fontId="21" fillId="0" borderId="0" xfId="1" applyFont="1" applyAlignment="1">
      <alignment vertical="center"/>
    </xf>
    <xf numFmtId="0" fontId="22" fillId="0" borderId="0" xfId="1" applyFont="1" applyAlignment="1">
      <alignment horizontal="justify" vertical="center"/>
    </xf>
    <xf numFmtId="0" fontId="24" fillId="0" borderId="0" xfId="1" applyFont="1" applyAlignment="1">
      <alignment vertical="center"/>
    </xf>
    <xf numFmtId="0" fontId="22" fillId="0" borderId="0" xfId="1" applyFont="1" applyAlignment="1">
      <alignment horizontal="justify" vertical="center" wrapText="1"/>
    </xf>
    <xf numFmtId="0" fontId="23" fillId="0" borderId="0" xfId="1" applyFont="1" applyAlignment="1">
      <alignment vertical="center"/>
    </xf>
    <xf numFmtId="0" fontId="25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8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justify" vertical="center" wrapText="1"/>
    </xf>
    <xf numFmtId="41" fontId="1" fillId="7" borderId="1" xfId="0" applyNumberFormat="1" applyFont="1" applyFill="1" applyBorder="1" applyAlignment="1">
      <alignment horizontal="center" vertical="center"/>
    </xf>
    <xf numFmtId="41" fontId="1" fillId="8" borderId="1" xfId="0" applyNumberFormat="1" applyFont="1" applyFill="1" applyBorder="1" applyAlignment="1">
      <alignment horizontal="right" vertical="center"/>
    </xf>
    <xf numFmtId="3" fontId="1" fillId="8" borderId="1" xfId="0" applyNumberFormat="1" applyFont="1" applyFill="1" applyBorder="1" applyAlignment="1">
      <alignment horizontal="right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justify" vertical="center" wrapText="1"/>
    </xf>
    <xf numFmtId="3" fontId="5" fillId="14" borderId="1" xfId="0" applyNumberFormat="1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vertical="center" wrapText="1"/>
    </xf>
    <xf numFmtId="44" fontId="5" fillId="13" borderId="1" xfId="13" applyFont="1" applyFill="1" applyBorder="1" applyAlignment="1" applyProtection="1">
      <alignment horizontal="center" vertical="center" wrapText="1"/>
    </xf>
    <xf numFmtId="44" fontId="1" fillId="7" borderId="1" xfId="13" applyFont="1" applyFill="1" applyBorder="1" applyAlignment="1">
      <alignment horizontal="center" vertical="center"/>
    </xf>
    <xf numFmtId="44" fontId="1" fillId="14" borderId="1" xfId="13" applyFont="1" applyFill="1" applyBorder="1" applyAlignment="1">
      <alignment horizontal="center" vertical="center"/>
    </xf>
    <xf numFmtId="44" fontId="5" fillId="0" borderId="0" xfId="13" applyFont="1" applyFill="1" applyAlignment="1">
      <alignment horizontal="center" vertical="center" wrapText="1"/>
    </xf>
    <xf numFmtId="41" fontId="5" fillId="8" borderId="1" xfId="0" applyNumberFormat="1" applyFont="1" applyFill="1" applyBorder="1" applyAlignment="1">
      <alignment horizontal="right" vertical="center"/>
    </xf>
    <xf numFmtId="3" fontId="5" fillId="8" borderId="1" xfId="0" applyNumberFormat="1" applyFont="1" applyFill="1" applyBorder="1" applyAlignment="1">
      <alignment horizontal="right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justify" vertical="center" wrapText="1"/>
    </xf>
    <xf numFmtId="44" fontId="5" fillId="14" borderId="1" xfId="13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166" fontId="5" fillId="14" borderId="1" xfId="0" applyNumberFormat="1" applyFont="1" applyFill="1" applyBorder="1" applyAlignment="1">
      <alignment horizontal="center" vertical="center" wrapText="1"/>
    </xf>
    <xf numFmtId="3" fontId="5" fillId="15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14" borderId="1" xfId="13" applyFont="1" applyFill="1" applyBorder="1" applyAlignment="1">
      <alignment horizontal="center" vertical="center" wrapText="1"/>
    </xf>
    <xf numFmtId="44" fontId="5" fillId="2" borderId="1" xfId="13" applyFont="1" applyFill="1" applyBorder="1" applyAlignment="1" applyProtection="1">
      <alignment horizontal="center" vertical="center" wrapText="1"/>
    </xf>
    <xf numFmtId="44" fontId="5" fillId="0" borderId="0" xfId="1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1" fontId="1" fillId="0" borderId="1" xfId="0" applyNumberFormat="1" applyFont="1" applyFill="1" applyBorder="1" applyAlignment="1">
      <alignment horizontal="center" vertical="center"/>
    </xf>
    <xf numFmtId="44" fontId="1" fillId="0" borderId="1" xfId="13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/>
    </xf>
    <xf numFmtId="1" fontId="5" fillId="1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7" borderId="0" xfId="1" applyFont="1" applyFill="1" applyBorder="1" applyAlignment="1" applyProtection="1">
      <alignment horizontal="left"/>
      <protection locked="0"/>
    </xf>
    <xf numFmtId="44" fontId="5" fillId="9" borderId="1" xfId="1" applyNumberFormat="1" applyFont="1" applyFill="1" applyBorder="1" applyAlignment="1" applyProtection="1">
      <alignment horizontal="left"/>
      <protection locked="0"/>
    </xf>
    <xf numFmtId="44" fontId="5" fillId="10" borderId="16" xfId="13" applyFont="1" applyFill="1" applyBorder="1" applyAlignment="1" applyProtection="1">
      <alignment horizontal="left"/>
      <protection locked="0"/>
    </xf>
    <xf numFmtId="0" fontId="5" fillId="10" borderId="0" xfId="1" applyFont="1" applyFill="1" applyBorder="1" applyAlignment="1" applyProtection="1">
      <alignment horizontal="left"/>
      <protection locked="0"/>
    </xf>
    <xf numFmtId="168" fontId="5" fillId="10" borderId="7" xfId="1" applyNumberFormat="1" applyFont="1" applyFill="1" applyBorder="1" applyAlignment="1" applyProtection="1">
      <alignment horizontal="right"/>
      <protection locked="0"/>
    </xf>
    <xf numFmtId="2" fontId="5" fillId="10" borderId="7" xfId="1" applyNumberFormat="1" applyFont="1" applyFill="1" applyBorder="1" applyAlignment="1">
      <alignment horizontal="right"/>
    </xf>
    <xf numFmtId="44" fontId="5" fillId="10" borderId="11" xfId="13" applyFont="1" applyFill="1" applyBorder="1" applyAlignment="1" applyProtection="1">
      <alignment horizontal="left"/>
      <protection locked="0"/>
    </xf>
    <xf numFmtId="0" fontId="5" fillId="10" borderId="12" xfId="1" applyFont="1" applyFill="1" applyBorder="1" applyAlignment="1" applyProtection="1">
      <alignment horizontal="left"/>
      <protection locked="0"/>
    </xf>
    <xf numFmtId="9" fontId="5" fillId="10" borderId="8" xfId="12" applyFont="1" applyFill="1" applyBorder="1" applyAlignment="1" applyProtection="1">
      <alignment horizontal="right"/>
      <protection locked="0"/>
    </xf>
    <xf numFmtId="0" fontId="5" fillId="8" borderId="1" xfId="1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left" vertical="center" wrapText="1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4" borderId="6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5" fillId="10" borderId="9" xfId="1" applyFont="1" applyFill="1" applyBorder="1" applyAlignment="1" applyProtection="1">
      <alignment horizontal="left"/>
      <protection locked="0"/>
    </xf>
    <xf numFmtId="0" fontId="5" fillId="10" borderId="13" xfId="1" applyFont="1" applyFill="1" applyBorder="1" applyAlignment="1" applyProtection="1">
      <alignment horizontal="left"/>
      <protection locked="0"/>
    </xf>
    <xf numFmtId="0" fontId="5" fillId="10" borderId="10" xfId="1" applyFont="1" applyFill="1" applyBorder="1" applyAlignment="1" applyProtection="1">
      <alignment horizontal="left"/>
      <protection locked="0"/>
    </xf>
    <xf numFmtId="0" fontId="29" fillId="14" borderId="6" xfId="0" applyFont="1" applyFill="1" applyBorder="1" applyAlignment="1">
      <alignment horizontal="center" vertical="center"/>
    </xf>
    <xf numFmtId="0" fontId="29" fillId="14" borderId="7" xfId="0" applyFont="1" applyFill="1" applyBorder="1" applyAlignment="1">
      <alignment horizontal="center" vertical="center"/>
    </xf>
    <xf numFmtId="0" fontId="29" fillId="14" borderId="8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5" fillId="10" borderId="14" xfId="1" applyFont="1" applyFill="1" applyBorder="1" applyAlignment="1">
      <alignment horizontal="left" vertical="center" wrapText="1"/>
    </xf>
    <xf numFmtId="0" fontId="5" fillId="10" borderId="19" xfId="1" applyFont="1" applyFill="1" applyBorder="1" applyAlignment="1">
      <alignment horizontal="left" vertical="center" wrapText="1"/>
    </xf>
    <xf numFmtId="0" fontId="5" fillId="10" borderId="15" xfId="1" applyFont="1" applyFill="1" applyBorder="1" applyAlignment="1">
      <alignment horizontal="left" vertical="center" wrapText="1"/>
    </xf>
    <xf numFmtId="0" fontId="5" fillId="10" borderId="16" xfId="1" applyFont="1" applyFill="1" applyBorder="1" applyAlignment="1">
      <alignment horizontal="left" vertical="center" wrapText="1"/>
    </xf>
    <xf numFmtId="0" fontId="5" fillId="10" borderId="0" xfId="1" applyFont="1" applyFill="1" applyBorder="1" applyAlignment="1">
      <alignment horizontal="left" vertical="center" wrapText="1"/>
    </xf>
    <xf numFmtId="0" fontId="5" fillId="10" borderId="17" xfId="1" applyFont="1" applyFill="1" applyBorder="1" applyAlignment="1">
      <alignment horizontal="left" vertical="center" wrapText="1"/>
    </xf>
    <xf numFmtId="0" fontId="5" fillId="10" borderId="11" xfId="1" applyFont="1" applyFill="1" applyBorder="1" applyAlignment="1">
      <alignment horizontal="left" vertical="center" wrapText="1"/>
    </xf>
    <xf numFmtId="0" fontId="5" fillId="10" borderId="12" xfId="1" applyFont="1" applyFill="1" applyBorder="1" applyAlignment="1">
      <alignment horizontal="left" vertical="center" wrapText="1"/>
    </xf>
    <xf numFmtId="0" fontId="5" fillId="10" borderId="18" xfId="1" applyFont="1" applyFill="1" applyBorder="1" applyAlignment="1">
      <alignment horizontal="left" vertical="center" wrapText="1"/>
    </xf>
    <xf numFmtId="44" fontId="1" fillId="14" borderId="6" xfId="13" applyFont="1" applyFill="1" applyBorder="1" applyAlignment="1">
      <alignment horizontal="center" vertical="center" wrapText="1"/>
    </xf>
    <xf numFmtId="44" fontId="1" fillId="14" borderId="7" xfId="13" applyFont="1" applyFill="1" applyBorder="1" applyAlignment="1">
      <alignment horizontal="center" vertical="center" wrapText="1"/>
    </xf>
    <xf numFmtId="44" fontId="1" fillId="14" borderId="8" xfId="13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</cellXfs>
  <cellStyles count="20">
    <cellStyle name="Moeda" xfId="13" builtinId="4"/>
    <cellStyle name="Moeda 2" xfId="5"/>
    <cellStyle name="Moeda 2 2" xfId="9"/>
    <cellStyle name="Moeda 3" xfId="8"/>
    <cellStyle name="Moeda 3 2" xfId="17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19"/>
    <cellStyle name="Separador de milhares 2 2 3" xfId="16"/>
    <cellStyle name="Separador de milhares 2 3" xfId="6"/>
    <cellStyle name="Separador de milhares 2 3 2" xfId="10"/>
    <cellStyle name="Separador de milhares 2 3 2 2" xfId="18"/>
    <cellStyle name="Separador de milhares 2 3 3" xfId="15"/>
    <cellStyle name="Separador de milhares 3" xfId="3"/>
    <cellStyle name="Título 5" xfId="4"/>
  </cellStyles>
  <dxfs count="31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4097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27</xdr:row>
      <xdr:rowOff>228600</xdr:rowOff>
    </xdr:from>
    <xdr:to>
      <xdr:col>9</xdr:col>
      <xdr:colOff>200025</xdr:colOff>
      <xdr:row>27</xdr:row>
      <xdr:rowOff>228600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153525" y="8258175"/>
          <a:ext cx="3810000" cy="0"/>
          <a:chOff x="2948" y="-22"/>
          <a:chExt cx="6002" cy="0"/>
        </a:xfrm>
      </xdr:grpSpPr>
      <xdr:sp macro="" textlink="">
        <xdr:nvSpPr>
          <xdr:cNvPr id="3" name="Freeform 2"/>
          <xdr:cNvSpPr>
            <a:spLocks/>
          </xdr:cNvSpPr>
        </xdr:nvSpPr>
        <xdr:spPr bwMode="auto">
          <a:xfrm>
            <a:off x="2948" y="-22"/>
            <a:ext cx="6002" cy="0"/>
          </a:xfrm>
          <a:custGeom>
            <a:avLst/>
            <a:gdLst>
              <a:gd name="T0" fmla="+- 0 2948 2948"/>
              <a:gd name="T1" fmla="*/ T0 w 6002"/>
              <a:gd name="T2" fmla="+- 0 8950 2948"/>
              <a:gd name="T3" fmla="*/ T2 w 6002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6002">
                <a:moveTo>
                  <a:pt x="0" y="0"/>
                </a:moveTo>
                <a:lnTo>
                  <a:pt x="6002" y="0"/>
                </a:lnTo>
              </a:path>
            </a:pathLst>
          </a:custGeom>
          <a:noFill/>
          <a:ln w="9601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AC21"/>
  <sheetViews>
    <sheetView topLeftCell="A14" zoomScale="80" zoomScaleNormal="80" workbookViewId="0">
      <selection activeCell="B3" sqref="B3:B20"/>
    </sheetView>
  </sheetViews>
  <sheetFormatPr defaultColWidth="9.7109375" defaultRowHeight="15" x14ac:dyDescent="0.25"/>
  <cols>
    <col min="1" max="1" width="5.7109375" style="1" bestFit="1" customWidth="1"/>
    <col min="2" max="2" width="28.85546875" style="1" bestFit="1" customWidth="1"/>
    <col min="3" max="3" width="5.85546875" style="1" bestFit="1" customWidth="1"/>
    <col min="4" max="4" width="18.85546875" style="1" bestFit="1" customWidth="1"/>
    <col min="5" max="5" width="12.28515625" style="29" bestFit="1" customWidth="1"/>
    <col min="6" max="6" width="72.7109375" style="1" bestFit="1" customWidth="1"/>
    <col min="7" max="7" width="10" style="1" bestFit="1" customWidth="1"/>
    <col min="8" max="8" width="15.140625" style="1" bestFit="1" customWidth="1"/>
    <col min="9" max="9" width="15" style="71" bestFit="1" customWidth="1"/>
    <col min="10" max="10" width="11.7109375" style="19" bestFit="1" customWidth="1"/>
    <col min="11" max="11" width="12.28515625" style="30" bestFit="1" customWidth="1"/>
    <col min="12" max="12" width="8" style="17" bestFit="1" customWidth="1"/>
    <col min="13" max="13" width="12" style="18" customWidth="1"/>
    <col min="14" max="24" width="13.28515625" style="18" customWidth="1"/>
    <col min="25" max="29" width="13.28515625" style="15" customWidth="1"/>
    <col min="30" max="16384" width="9.7109375" style="15"/>
  </cols>
  <sheetData>
    <row r="1" spans="1:29" ht="29.25" customHeight="1" x14ac:dyDescent="0.25">
      <c r="A1" s="114" t="s">
        <v>87</v>
      </c>
      <c r="B1" s="114"/>
      <c r="C1" s="114"/>
      <c r="D1" s="114"/>
      <c r="E1" s="114"/>
      <c r="F1" s="114" t="s">
        <v>88</v>
      </c>
      <c r="G1" s="114"/>
      <c r="H1" s="114"/>
      <c r="I1" s="114"/>
      <c r="J1" s="114" t="s">
        <v>89</v>
      </c>
      <c r="K1" s="114"/>
      <c r="L1" s="114"/>
      <c r="M1" s="115" t="s">
        <v>111</v>
      </c>
      <c r="N1" s="115" t="s">
        <v>40</v>
      </c>
      <c r="O1" s="115" t="s">
        <v>40</v>
      </c>
      <c r="P1" s="115" t="s">
        <v>40</v>
      </c>
      <c r="Q1" s="115" t="s">
        <v>40</v>
      </c>
      <c r="R1" s="115" t="s">
        <v>40</v>
      </c>
      <c r="S1" s="115" t="s">
        <v>40</v>
      </c>
      <c r="T1" s="115" t="s">
        <v>40</v>
      </c>
      <c r="U1" s="115" t="s">
        <v>40</v>
      </c>
      <c r="V1" s="115" t="s">
        <v>40</v>
      </c>
      <c r="W1" s="115" t="s">
        <v>40</v>
      </c>
      <c r="X1" s="115" t="s">
        <v>40</v>
      </c>
      <c r="Y1" s="115" t="s">
        <v>40</v>
      </c>
      <c r="Z1" s="115" t="s">
        <v>40</v>
      </c>
      <c r="AA1" s="115" t="s">
        <v>40</v>
      </c>
      <c r="AB1" s="115" t="s">
        <v>40</v>
      </c>
      <c r="AC1" s="115" t="s">
        <v>40</v>
      </c>
    </row>
    <row r="2" spans="1:29" ht="29.25" customHeight="1" x14ac:dyDescent="0.25">
      <c r="A2" s="114" t="s">
        <v>101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29" s="16" customFormat="1" ht="30" x14ac:dyDescent="0.2">
      <c r="A3" s="37" t="s">
        <v>1</v>
      </c>
      <c r="B3" s="63" t="s">
        <v>79</v>
      </c>
      <c r="C3" s="37" t="s">
        <v>78</v>
      </c>
      <c r="D3" s="37" t="s">
        <v>42</v>
      </c>
      <c r="E3" s="35" t="s">
        <v>41</v>
      </c>
      <c r="F3" s="38" t="s">
        <v>3</v>
      </c>
      <c r="G3" s="38" t="s">
        <v>26</v>
      </c>
      <c r="H3" s="38" t="s">
        <v>32</v>
      </c>
      <c r="I3" s="68" t="s">
        <v>2</v>
      </c>
      <c r="J3" s="39" t="s">
        <v>25</v>
      </c>
      <c r="K3" s="40" t="s">
        <v>0</v>
      </c>
      <c r="L3" s="37" t="s">
        <v>4</v>
      </c>
      <c r="M3" s="26">
        <v>42612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45" x14ac:dyDescent="0.25">
      <c r="A4" s="102">
        <v>13</v>
      </c>
      <c r="B4" s="103" t="s">
        <v>80</v>
      </c>
      <c r="C4" s="55">
        <v>90</v>
      </c>
      <c r="D4" s="55" t="s">
        <v>82</v>
      </c>
      <c r="E4" s="55" t="s">
        <v>46</v>
      </c>
      <c r="F4" s="56" t="s">
        <v>47</v>
      </c>
      <c r="G4" s="55" t="s">
        <v>27</v>
      </c>
      <c r="H4" s="57" t="s">
        <v>28</v>
      </c>
      <c r="I4" s="69">
        <v>24.8</v>
      </c>
      <c r="J4" s="58"/>
      <c r="K4" s="27">
        <f t="shared" ref="K4:K5" si="0">J4-(SUM(M4:AC4))</f>
        <v>0</v>
      </c>
      <c r="L4" s="28" t="str">
        <f t="shared" ref="L4:L5" si="1">IF(K4&lt;0,"ATENÇÃO","OK")</f>
        <v>OK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45" x14ac:dyDescent="0.25">
      <c r="A5" s="102"/>
      <c r="B5" s="105"/>
      <c r="C5" s="55">
        <v>91</v>
      </c>
      <c r="D5" s="55" t="s">
        <v>83</v>
      </c>
      <c r="E5" s="55" t="s">
        <v>48</v>
      </c>
      <c r="F5" s="56" t="s">
        <v>49</v>
      </c>
      <c r="G5" s="55" t="s">
        <v>27</v>
      </c>
      <c r="H5" s="57" t="s">
        <v>28</v>
      </c>
      <c r="I5" s="69">
        <v>45.6</v>
      </c>
      <c r="J5" s="58"/>
      <c r="K5" s="27">
        <f t="shared" si="0"/>
        <v>0</v>
      </c>
      <c r="L5" s="28" t="str">
        <f t="shared" si="1"/>
        <v>OK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30" x14ac:dyDescent="0.25">
      <c r="A6" s="109">
        <v>35</v>
      </c>
      <c r="B6" s="106" t="s">
        <v>81</v>
      </c>
      <c r="C6" s="64">
        <v>233</v>
      </c>
      <c r="D6" s="64"/>
      <c r="E6" s="64" t="s">
        <v>51</v>
      </c>
      <c r="F6" s="65" t="s">
        <v>52</v>
      </c>
      <c r="G6" s="64" t="s">
        <v>29</v>
      </c>
      <c r="H6" s="64" t="s">
        <v>45</v>
      </c>
      <c r="I6" s="70"/>
      <c r="J6" s="58"/>
      <c r="K6" s="27">
        <f t="shared" ref="K6:K10" si="2">J6-(SUM(M6:AC6))</f>
        <v>0</v>
      </c>
      <c r="L6" s="28" t="str">
        <f t="shared" ref="L6:L10" si="3">IF(K6&lt;0,"ATENÇÃO","OK")</f>
        <v>OK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45" x14ac:dyDescent="0.25">
      <c r="A7" s="110"/>
      <c r="B7" s="107"/>
      <c r="C7" s="64">
        <v>234</v>
      </c>
      <c r="D7" s="64"/>
      <c r="E7" s="64" t="s">
        <v>53</v>
      </c>
      <c r="F7" s="65" t="s">
        <v>54</v>
      </c>
      <c r="G7" s="64" t="s">
        <v>29</v>
      </c>
      <c r="H7" s="64" t="s">
        <v>45</v>
      </c>
      <c r="I7" s="70"/>
      <c r="J7" s="58"/>
      <c r="K7" s="27">
        <f t="shared" si="2"/>
        <v>0</v>
      </c>
      <c r="L7" s="28" t="str">
        <f t="shared" si="3"/>
        <v>OK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45" x14ac:dyDescent="0.25">
      <c r="A8" s="110"/>
      <c r="B8" s="107"/>
      <c r="C8" s="64">
        <v>235</v>
      </c>
      <c r="D8" s="64"/>
      <c r="E8" s="64" t="s">
        <v>55</v>
      </c>
      <c r="F8" s="65" t="s">
        <v>56</v>
      </c>
      <c r="G8" s="64" t="s">
        <v>29</v>
      </c>
      <c r="H8" s="64" t="s">
        <v>45</v>
      </c>
      <c r="I8" s="70"/>
      <c r="J8" s="58"/>
      <c r="K8" s="27">
        <f t="shared" si="2"/>
        <v>0</v>
      </c>
      <c r="L8" s="28" t="str">
        <f t="shared" si="3"/>
        <v>OK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30" x14ac:dyDescent="0.25">
      <c r="A9" s="110"/>
      <c r="B9" s="107"/>
      <c r="C9" s="64">
        <v>236</v>
      </c>
      <c r="D9" s="64"/>
      <c r="E9" s="64" t="s">
        <v>57</v>
      </c>
      <c r="F9" s="65" t="s">
        <v>58</v>
      </c>
      <c r="G9" s="64" t="s">
        <v>30</v>
      </c>
      <c r="H9" s="64" t="s">
        <v>28</v>
      </c>
      <c r="I9" s="70"/>
      <c r="J9" s="58"/>
      <c r="K9" s="27">
        <f t="shared" si="2"/>
        <v>0</v>
      </c>
      <c r="L9" s="28" t="str">
        <f t="shared" si="3"/>
        <v>OK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30" x14ac:dyDescent="0.25">
      <c r="A10" s="111"/>
      <c r="B10" s="108"/>
      <c r="C10" s="64">
        <v>237</v>
      </c>
      <c r="D10" s="64"/>
      <c r="E10" s="64" t="s">
        <v>59</v>
      </c>
      <c r="F10" s="65" t="s">
        <v>60</v>
      </c>
      <c r="G10" s="64" t="s">
        <v>29</v>
      </c>
      <c r="H10" s="64" t="s">
        <v>43</v>
      </c>
      <c r="I10" s="70"/>
      <c r="J10" s="58"/>
      <c r="K10" s="27">
        <f t="shared" si="2"/>
        <v>0</v>
      </c>
      <c r="L10" s="28" t="str">
        <f t="shared" si="3"/>
        <v>OK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30" x14ac:dyDescent="0.25">
      <c r="A11" s="112">
        <v>36</v>
      </c>
      <c r="B11" s="103" t="s">
        <v>80</v>
      </c>
      <c r="C11" s="55">
        <v>238</v>
      </c>
      <c r="D11" s="55" t="s">
        <v>84</v>
      </c>
      <c r="E11" s="55" t="s">
        <v>61</v>
      </c>
      <c r="F11" s="56" t="s">
        <v>62</v>
      </c>
      <c r="G11" s="55" t="s">
        <v>29</v>
      </c>
      <c r="H11" s="55" t="s">
        <v>28</v>
      </c>
      <c r="I11" s="69">
        <v>0.1</v>
      </c>
      <c r="J11" s="58">
        <v>50000</v>
      </c>
      <c r="K11" s="27">
        <f t="shared" ref="K11:K20" si="4">J11-(SUM(M11:AC11))</f>
        <v>35000</v>
      </c>
      <c r="L11" s="28" t="str">
        <f t="shared" ref="L11:L20" si="5">IF(K11&lt;0,"ATENÇÃO","OK")</f>
        <v>OK</v>
      </c>
      <c r="M11" s="101">
        <v>15000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36"/>
      <c r="Z11" s="36"/>
      <c r="AA11" s="36"/>
      <c r="AB11" s="36"/>
      <c r="AC11" s="36"/>
    </row>
    <row r="12" spans="1:29" ht="60" x14ac:dyDescent="0.25">
      <c r="A12" s="113"/>
      <c r="B12" s="105"/>
      <c r="C12" s="55">
        <v>239</v>
      </c>
      <c r="D12" s="55" t="s">
        <v>85</v>
      </c>
      <c r="E12" s="55" t="s">
        <v>63</v>
      </c>
      <c r="F12" s="56" t="s">
        <v>64</v>
      </c>
      <c r="G12" s="55" t="s">
        <v>29</v>
      </c>
      <c r="H12" s="55" t="s">
        <v>31</v>
      </c>
      <c r="I12" s="69">
        <v>20.7</v>
      </c>
      <c r="J12" s="58">
        <v>50</v>
      </c>
      <c r="K12" s="27">
        <f t="shared" si="4"/>
        <v>40</v>
      </c>
      <c r="L12" s="28" t="str">
        <f t="shared" si="5"/>
        <v>OK</v>
      </c>
      <c r="M12" s="101">
        <v>10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36"/>
      <c r="Z12" s="36"/>
      <c r="AA12" s="36"/>
      <c r="AB12" s="36"/>
      <c r="AC12" s="36"/>
    </row>
    <row r="13" spans="1:29" ht="45" x14ac:dyDescent="0.25">
      <c r="A13" s="109">
        <v>37</v>
      </c>
      <c r="B13" s="106" t="s">
        <v>81</v>
      </c>
      <c r="C13" s="64">
        <v>240</v>
      </c>
      <c r="D13" s="66"/>
      <c r="E13" s="66" t="s">
        <v>65</v>
      </c>
      <c r="F13" s="67" t="s">
        <v>66</v>
      </c>
      <c r="G13" s="64" t="s">
        <v>50</v>
      </c>
      <c r="H13" s="64" t="s">
        <v>43</v>
      </c>
      <c r="I13" s="70"/>
      <c r="J13" s="59"/>
      <c r="K13" s="27">
        <f t="shared" si="4"/>
        <v>0</v>
      </c>
      <c r="L13" s="28" t="str">
        <f t="shared" si="5"/>
        <v>OK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36"/>
      <c r="Z13" s="36"/>
      <c r="AA13" s="36"/>
      <c r="AB13" s="36"/>
      <c r="AC13" s="36"/>
    </row>
    <row r="14" spans="1:29" ht="45" x14ac:dyDescent="0.25">
      <c r="A14" s="110"/>
      <c r="B14" s="107"/>
      <c r="C14" s="64">
        <v>241</v>
      </c>
      <c r="D14" s="66"/>
      <c r="E14" s="66" t="s">
        <v>67</v>
      </c>
      <c r="F14" s="67" t="s">
        <v>68</v>
      </c>
      <c r="G14" s="64" t="s">
        <v>50</v>
      </c>
      <c r="H14" s="64" t="s">
        <v>43</v>
      </c>
      <c r="I14" s="70"/>
      <c r="J14" s="59"/>
      <c r="K14" s="27">
        <f t="shared" si="4"/>
        <v>0</v>
      </c>
      <c r="L14" s="28" t="str">
        <f t="shared" si="5"/>
        <v>OK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36"/>
      <c r="Z14" s="36"/>
      <c r="AA14" s="36"/>
      <c r="AB14" s="36"/>
      <c r="AC14" s="36"/>
    </row>
    <row r="15" spans="1:29" ht="45" x14ac:dyDescent="0.25">
      <c r="A15" s="110"/>
      <c r="B15" s="107"/>
      <c r="C15" s="64">
        <v>242</v>
      </c>
      <c r="D15" s="66"/>
      <c r="E15" s="66" t="s">
        <v>67</v>
      </c>
      <c r="F15" s="67" t="s">
        <v>69</v>
      </c>
      <c r="G15" s="64" t="s">
        <v>50</v>
      </c>
      <c r="H15" s="64" t="s">
        <v>43</v>
      </c>
      <c r="I15" s="70"/>
      <c r="J15" s="59"/>
      <c r="K15" s="27">
        <f t="shared" si="4"/>
        <v>0</v>
      </c>
      <c r="L15" s="28" t="str">
        <f t="shared" si="5"/>
        <v>OK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36"/>
      <c r="Z15" s="36"/>
      <c r="AA15" s="36"/>
      <c r="AB15" s="36"/>
      <c r="AC15" s="36"/>
    </row>
    <row r="16" spans="1:29" ht="30" x14ac:dyDescent="0.25">
      <c r="A16" s="111"/>
      <c r="B16" s="108"/>
      <c r="C16" s="64">
        <v>243</v>
      </c>
      <c r="D16" s="66"/>
      <c r="E16" s="66" t="s">
        <v>67</v>
      </c>
      <c r="F16" s="67" t="s">
        <v>70</v>
      </c>
      <c r="G16" s="64" t="s">
        <v>50</v>
      </c>
      <c r="H16" s="64" t="s">
        <v>43</v>
      </c>
      <c r="I16" s="70"/>
      <c r="J16" s="59"/>
      <c r="K16" s="27">
        <f t="shared" si="4"/>
        <v>0</v>
      </c>
      <c r="L16" s="28" t="str">
        <f t="shared" si="5"/>
        <v>OK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36"/>
      <c r="Z16" s="36"/>
      <c r="AA16" s="36"/>
      <c r="AB16" s="36"/>
      <c r="AC16" s="36"/>
    </row>
    <row r="17" spans="1:29" ht="75" x14ac:dyDescent="0.25">
      <c r="A17" s="102">
        <v>38</v>
      </c>
      <c r="B17" s="103" t="s">
        <v>80</v>
      </c>
      <c r="C17" s="55">
        <v>244</v>
      </c>
      <c r="D17" s="60" t="s">
        <v>86</v>
      </c>
      <c r="E17" s="60" t="s">
        <v>71</v>
      </c>
      <c r="F17" s="62" t="s">
        <v>72</v>
      </c>
      <c r="G17" s="55" t="s">
        <v>50</v>
      </c>
      <c r="H17" s="55" t="s">
        <v>43</v>
      </c>
      <c r="I17" s="69">
        <v>180</v>
      </c>
      <c r="J17" s="59">
        <v>6</v>
      </c>
      <c r="K17" s="27">
        <f t="shared" si="4"/>
        <v>4</v>
      </c>
      <c r="L17" s="28" t="str">
        <f t="shared" si="5"/>
        <v>OK</v>
      </c>
      <c r="M17" s="101">
        <v>2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36"/>
      <c r="Z17" s="36"/>
      <c r="AA17" s="36"/>
      <c r="AB17" s="36"/>
      <c r="AC17" s="36"/>
    </row>
    <row r="18" spans="1:29" ht="75" x14ac:dyDescent="0.25">
      <c r="A18" s="102"/>
      <c r="B18" s="104"/>
      <c r="C18" s="55">
        <v>245</v>
      </c>
      <c r="D18" s="60" t="s">
        <v>86</v>
      </c>
      <c r="E18" s="61" t="s">
        <v>73</v>
      </c>
      <c r="F18" s="62" t="s">
        <v>74</v>
      </c>
      <c r="G18" s="55" t="s">
        <v>50</v>
      </c>
      <c r="H18" s="55" t="s">
        <v>44</v>
      </c>
      <c r="I18" s="69">
        <v>14</v>
      </c>
      <c r="J18" s="59">
        <v>5</v>
      </c>
      <c r="K18" s="27">
        <f t="shared" si="4"/>
        <v>4</v>
      </c>
      <c r="L18" s="28" t="str">
        <f t="shared" si="5"/>
        <v>OK</v>
      </c>
      <c r="M18" s="101">
        <v>1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36"/>
      <c r="Z18" s="36"/>
      <c r="AA18" s="36"/>
      <c r="AB18" s="36"/>
      <c r="AC18" s="36"/>
    </row>
    <row r="19" spans="1:29" ht="45" x14ac:dyDescent="0.25">
      <c r="A19" s="102"/>
      <c r="B19" s="104"/>
      <c r="C19" s="55">
        <v>246</v>
      </c>
      <c r="D19" s="60" t="s">
        <v>86</v>
      </c>
      <c r="E19" s="61" t="s">
        <v>75</v>
      </c>
      <c r="F19" s="41" t="s">
        <v>76</v>
      </c>
      <c r="G19" s="55" t="s">
        <v>50</v>
      </c>
      <c r="H19" s="55" t="s">
        <v>28</v>
      </c>
      <c r="I19" s="69">
        <v>3.3</v>
      </c>
      <c r="J19" s="59">
        <v>1000</v>
      </c>
      <c r="K19" s="27">
        <f t="shared" si="4"/>
        <v>750</v>
      </c>
      <c r="L19" s="28" t="str">
        <f t="shared" si="5"/>
        <v>OK</v>
      </c>
      <c r="M19" s="101">
        <v>250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36"/>
      <c r="Z19" s="36"/>
      <c r="AA19" s="36"/>
      <c r="AB19" s="36"/>
      <c r="AC19" s="36"/>
    </row>
    <row r="20" spans="1:29" ht="45" x14ac:dyDescent="0.25">
      <c r="A20" s="102"/>
      <c r="B20" s="105"/>
      <c r="C20" s="55">
        <v>247</v>
      </c>
      <c r="D20" s="60" t="s">
        <v>86</v>
      </c>
      <c r="E20" s="61" t="s">
        <v>75</v>
      </c>
      <c r="F20" s="41" t="s">
        <v>77</v>
      </c>
      <c r="G20" s="55" t="s">
        <v>50</v>
      </c>
      <c r="H20" s="55" t="s">
        <v>28</v>
      </c>
      <c r="I20" s="69">
        <v>2.3199999999999998</v>
      </c>
      <c r="J20" s="59">
        <v>1000</v>
      </c>
      <c r="K20" s="27">
        <f t="shared" si="4"/>
        <v>750</v>
      </c>
      <c r="L20" s="28" t="str">
        <f t="shared" si="5"/>
        <v>OK</v>
      </c>
      <c r="M20" s="101">
        <v>250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36"/>
      <c r="Z20" s="36"/>
      <c r="AA20" s="36"/>
      <c r="AB20" s="36"/>
      <c r="AC20" s="36"/>
    </row>
    <row r="21" spans="1:29" x14ac:dyDescent="0.25">
      <c r="X21" s="15"/>
    </row>
  </sheetData>
  <mergeCells count="31">
    <mergeCell ref="Z1:Z2"/>
    <mergeCell ref="AA1:AA2"/>
    <mergeCell ref="AB1:AB2"/>
    <mergeCell ref="AC1:AC2"/>
    <mergeCell ref="M1:M2"/>
    <mergeCell ref="Y1:Y2"/>
    <mergeCell ref="A1:E1"/>
    <mergeCell ref="X1:X2"/>
    <mergeCell ref="R1:R2"/>
    <mergeCell ref="S1:S2"/>
    <mergeCell ref="T1:T2"/>
    <mergeCell ref="U1:U2"/>
    <mergeCell ref="V1:V2"/>
    <mergeCell ref="N1:N2"/>
    <mergeCell ref="O1:O2"/>
    <mergeCell ref="P1:P2"/>
    <mergeCell ref="Q1:Q2"/>
    <mergeCell ref="W1:W2"/>
    <mergeCell ref="J1:L1"/>
    <mergeCell ref="F1:I1"/>
    <mergeCell ref="A2:L2"/>
    <mergeCell ref="A17:A20"/>
    <mergeCell ref="B17:B20"/>
    <mergeCell ref="B4:B5"/>
    <mergeCell ref="B6:B10"/>
    <mergeCell ref="B11:B12"/>
    <mergeCell ref="B13:B16"/>
    <mergeCell ref="A4:A5"/>
    <mergeCell ref="A6:A10"/>
    <mergeCell ref="A11:A12"/>
    <mergeCell ref="A13:A16"/>
  </mergeCells>
  <phoneticPr fontId="0" type="noConversion"/>
  <conditionalFormatting sqref="N4:AC10">
    <cfRule type="cellIs" dxfId="27" priority="13" stopIfTrue="1" operator="greaterThan">
      <formula>0</formula>
    </cfRule>
    <cfRule type="cellIs" dxfId="26" priority="14" stopIfTrue="1" operator="greaterThan">
      <formula>0</formula>
    </cfRule>
    <cfRule type="cellIs" dxfId="25" priority="15" stopIfTrue="1" operator="greaterThan">
      <formula>0</formula>
    </cfRule>
  </conditionalFormatting>
  <conditionalFormatting sqref="M4:M10">
    <cfRule type="cellIs" dxfId="24" priority="1" stopIfTrue="1" operator="greaterThan">
      <formula>0</formula>
    </cfRule>
    <cfRule type="cellIs" dxfId="23" priority="2" stopIfTrue="1" operator="greaterThan">
      <formula>0</formula>
    </cfRule>
    <cfRule type="cellIs" dxfId="22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0" sqref="A10"/>
    </sheetView>
  </sheetViews>
  <sheetFormatPr defaultRowHeight="12.75" x14ac:dyDescent="0.2"/>
  <cols>
    <col min="1" max="1" width="118.28515625" style="43" customWidth="1"/>
    <col min="2" max="16384" width="9.140625" style="43"/>
  </cols>
  <sheetData>
    <row r="1" spans="1:1" ht="20.25" x14ac:dyDescent="0.2">
      <c r="A1" s="42" t="s">
        <v>90</v>
      </c>
    </row>
    <row r="2" spans="1:1" x14ac:dyDescent="0.2">
      <c r="A2" s="44"/>
    </row>
    <row r="3" spans="1:1" x14ac:dyDescent="0.2">
      <c r="A3" s="44"/>
    </row>
    <row r="4" spans="1:1" ht="43.5" customHeight="1" x14ac:dyDescent="0.2">
      <c r="A4" s="45" t="s">
        <v>9</v>
      </c>
    </row>
    <row r="5" spans="1:1" x14ac:dyDescent="0.2">
      <c r="A5" s="46"/>
    </row>
    <row r="6" spans="1:1" x14ac:dyDescent="0.2">
      <c r="A6" s="44"/>
    </row>
    <row r="7" spans="1:1" ht="51" customHeight="1" x14ac:dyDescent="0.2">
      <c r="A7" s="44"/>
    </row>
    <row r="8" spans="1:1" ht="50.1" customHeight="1" x14ac:dyDescent="0.2">
      <c r="A8" s="47" t="s">
        <v>10</v>
      </c>
    </row>
    <row r="9" spans="1:1" ht="50.1" customHeight="1" x14ac:dyDescent="0.2">
      <c r="A9" s="47" t="s">
        <v>91</v>
      </c>
    </row>
    <row r="10" spans="1:1" ht="50.1" customHeight="1" x14ac:dyDescent="0.2">
      <c r="A10" s="47" t="s">
        <v>92</v>
      </c>
    </row>
    <row r="11" spans="1:1" ht="50.1" customHeight="1" x14ac:dyDescent="0.2">
      <c r="A11" s="47" t="s">
        <v>13</v>
      </c>
    </row>
    <row r="12" spans="1:1" x14ac:dyDescent="0.2">
      <c r="A12" s="44"/>
    </row>
    <row r="13" spans="1:1" x14ac:dyDescent="0.2">
      <c r="A13" s="44"/>
    </row>
    <row r="14" spans="1:1" ht="15.75" x14ac:dyDescent="0.2">
      <c r="A14" s="48"/>
    </row>
    <row r="15" spans="1:1" ht="71.25" customHeight="1" x14ac:dyDescent="0.2">
      <c r="A15" s="49" t="s">
        <v>96</v>
      </c>
    </row>
    <row r="16" spans="1:1" x14ac:dyDescent="0.2">
      <c r="A16" s="50"/>
    </row>
    <row r="17" spans="1:1" x14ac:dyDescent="0.2">
      <c r="A17" s="44"/>
    </row>
    <row r="18" spans="1:1" x14ac:dyDescent="0.2">
      <c r="A18" s="44"/>
    </row>
    <row r="19" spans="1:1" x14ac:dyDescent="0.2">
      <c r="A19" s="44"/>
    </row>
    <row r="20" spans="1:1" ht="14.25" x14ac:dyDescent="0.2">
      <c r="A20" s="51" t="s">
        <v>93</v>
      </c>
    </row>
    <row r="21" spans="1:1" ht="14.25" x14ac:dyDescent="0.2">
      <c r="A21" s="52" t="s">
        <v>94</v>
      </c>
    </row>
    <row r="22" spans="1:1" x14ac:dyDescent="0.2">
      <c r="A22" s="44"/>
    </row>
    <row r="23" spans="1:1" x14ac:dyDescent="0.2">
      <c r="A23" s="44"/>
    </row>
    <row r="24" spans="1:1" x14ac:dyDescent="0.2">
      <c r="A24" s="44"/>
    </row>
    <row r="25" spans="1:1" x14ac:dyDescent="0.2">
      <c r="A25" s="44"/>
    </row>
    <row r="26" spans="1:1" x14ac:dyDescent="0.2">
      <c r="A26" s="44"/>
    </row>
    <row r="27" spans="1:1" x14ac:dyDescent="0.2">
      <c r="A27" s="44"/>
    </row>
    <row r="28" spans="1:1" ht="18.75" x14ac:dyDescent="0.2">
      <c r="A28" s="53"/>
    </row>
    <row r="29" spans="1:1" ht="15" x14ac:dyDescent="0.2">
      <c r="A29" s="54" t="s">
        <v>95</v>
      </c>
    </row>
    <row r="30" spans="1:1" ht="14.25" x14ac:dyDescent="0.2">
      <c r="A30" s="52" t="s">
        <v>24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zoomScale="80" zoomScaleNormal="80" workbookViewId="0">
      <selection activeCell="B3" sqref="B1:B1048576"/>
    </sheetView>
  </sheetViews>
  <sheetFormatPr defaultColWidth="9.7109375" defaultRowHeight="15" x14ac:dyDescent="0.25"/>
  <cols>
    <col min="1" max="1" width="5.7109375" style="1" bestFit="1" customWidth="1"/>
    <col min="2" max="2" width="28.85546875" style="1" bestFit="1" customWidth="1"/>
    <col min="3" max="3" width="5.85546875" style="1" bestFit="1" customWidth="1"/>
    <col min="4" max="4" width="18.85546875" style="1" bestFit="1" customWidth="1"/>
    <col min="5" max="5" width="12.28515625" style="29" bestFit="1" customWidth="1"/>
    <col min="6" max="6" width="72.7109375" style="1" bestFit="1" customWidth="1"/>
    <col min="7" max="7" width="10" style="1" bestFit="1" customWidth="1"/>
    <col min="8" max="8" width="15.140625" style="1" bestFit="1" customWidth="1"/>
    <col min="9" max="9" width="15" style="71" bestFit="1" customWidth="1"/>
    <col min="10" max="10" width="11.7109375" style="19" bestFit="1" customWidth="1"/>
    <col min="11" max="11" width="12.28515625" style="30" bestFit="1" customWidth="1"/>
    <col min="12" max="12" width="8" style="17" bestFit="1" customWidth="1"/>
    <col min="13" max="24" width="13" style="18" bestFit="1" customWidth="1"/>
    <col min="25" max="25" width="13" style="15" bestFit="1" customWidth="1"/>
    <col min="26" max="26" width="19.140625" style="15" bestFit="1" customWidth="1"/>
    <col min="27" max="29" width="13" style="15" bestFit="1" customWidth="1"/>
    <col min="30" max="16384" width="9.7109375" style="15"/>
  </cols>
  <sheetData>
    <row r="1" spans="1:29" ht="30.75" customHeight="1" x14ac:dyDescent="0.25">
      <c r="A1" s="114" t="s">
        <v>87</v>
      </c>
      <c r="B1" s="114"/>
      <c r="C1" s="114"/>
      <c r="D1" s="114"/>
      <c r="E1" s="114"/>
      <c r="F1" s="114" t="s">
        <v>88</v>
      </c>
      <c r="G1" s="114"/>
      <c r="H1" s="114"/>
      <c r="I1" s="114"/>
      <c r="J1" s="114" t="s">
        <v>89</v>
      </c>
      <c r="K1" s="114"/>
      <c r="L1" s="114"/>
      <c r="M1" s="115" t="s">
        <v>40</v>
      </c>
      <c r="N1" s="115" t="s">
        <v>40</v>
      </c>
      <c r="O1" s="115" t="s">
        <v>40</v>
      </c>
      <c r="P1" s="115" t="s">
        <v>40</v>
      </c>
      <c r="Q1" s="115" t="s">
        <v>40</v>
      </c>
      <c r="R1" s="115" t="s">
        <v>40</v>
      </c>
      <c r="S1" s="115" t="s">
        <v>40</v>
      </c>
      <c r="T1" s="115" t="s">
        <v>40</v>
      </c>
      <c r="U1" s="115" t="s">
        <v>40</v>
      </c>
      <c r="V1" s="115" t="s">
        <v>40</v>
      </c>
      <c r="W1" s="115" t="s">
        <v>40</v>
      </c>
      <c r="X1" s="115" t="s">
        <v>40</v>
      </c>
      <c r="Y1" s="115" t="s">
        <v>40</v>
      </c>
      <c r="Z1" s="115" t="s">
        <v>40</v>
      </c>
      <c r="AA1" s="115" t="s">
        <v>40</v>
      </c>
      <c r="AB1" s="115" t="s">
        <v>40</v>
      </c>
      <c r="AC1" s="115" t="s">
        <v>40</v>
      </c>
    </row>
    <row r="2" spans="1:29" ht="30.75" customHeight="1" x14ac:dyDescent="0.25">
      <c r="A2" s="114" t="s">
        <v>102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29" s="16" customFormat="1" ht="30" x14ac:dyDescent="0.2">
      <c r="A3" s="37" t="s">
        <v>1</v>
      </c>
      <c r="B3" s="63" t="s">
        <v>79</v>
      </c>
      <c r="C3" s="37" t="s">
        <v>78</v>
      </c>
      <c r="D3" s="37" t="s">
        <v>42</v>
      </c>
      <c r="E3" s="35" t="s">
        <v>41</v>
      </c>
      <c r="F3" s="38" t="s">
        <v>3</v>
      </c>
      <c r="G3" s="38" t="s">
        <v>26</v>
      </c>
      <c r="H3" s="38" t="s">
        <v>32</v>
      </c>
      <c r="I3" s="68" t="s">
        <v>2</v>
      </c>
      <c r="J3" s="39" t="s">
        <v>25</v>
      </c>
      <c r="K3" s="40" t="s">
        <v>0</v>
      </c>
      <c r="L3" s="37" t="s">
        <v>4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45" x14ac:dyDescent="0.25">
      <c r="A4" s="102">
        <v>13</v>
      </c>
      <c r="B4" s="103" t="s">
        <v>80</v>
      </c>
      <c r="C4" s="55">
        <v>90</v>
      </c>
      <c r="D4" s="55" t="s">
        <v>82</v>
      </c>
      <c r="E4" s="55" t="s">
        <v>46</v>
      </c>
      <c r="F4" s="56" t="s">
        <v>47</v>
      </c>
      <c r="G4" s="55" t="s">
        <v>27</v>
      </c>
      <c r="H4" s="57" t="s">
        <v>28</v>
      </c>
      <c r="I4" s="69">
        <v>24.8</v>
      </c>
      <c r="J4" s="58">
        <v>10</v>
      </c>
      <c r="K4" s="27">
        <f t="shared" ref="K4:K20" si="0">J4-(SUM(M4:AC4))</f>
        <v>10</v>
      </c>
      <c r="L4" s="28" t="str">
        <f t="shared" ref="L4:L20" si="1">IF(K4&lt;0,"ATENÇÃO","OK")</f>
        <v>OK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45" x14ac:dyDescent="0.25">
      <c r="A5" s="102"/>
      <c r="B5" s="105"/>
      <c r="C5" s="55">
        <v>91</v>
      </c>
      <c r="D5" s="55" t="s">
        <v>83</v>
      </c>
      <c r="E5" s="55" t="s">
        <v>48</v>
      </c>
      <c r="F5" s="56" t="s">
        <v>49</v>
      </c>
      <c r="G5" s="55" t="s">
        <v>27</v>
      </c>
      <c r="H5" s="57" t="s">
        <v>28</v>
      </c>
      <c r="I5" s="69">
        <v>45.6</v>
      </c>
      <c r="J5" s="58"/>
      <c r="K5" s="27">
        <f t="shared" si="0"/>
        <v>0</v>
      </c>
      <c r="L5" s="28" t="str">
        <f t="shared" si="1"/>
        <v>OK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30" x14ac:dyDescent="0.25">
      <c r="A6" s="109">
        <v>35</v>
      </c>
      <c r="B6" s="106" t="s">
        <v>81</v>
      </c>
      <c r="C6" s="64">
        <v>233</v>
      </c>
      <c r="D6" s="64"/>
      <c r="E6" s="64" t="s">
        <v>51</v>
      </c>
      <c r="F6" s="65" t="s">
        <v>52</v>
      </c>
      <c r="G6" s="64" t="s">
        <v>29</v>
      </c>
      <c r="H6" s="64" t="s">
        <v>45</v>
      </c>
      <c r="I6" s="70"/>
      <c r="J6" s="58"/>
      <c r="K6" s="27">
        <f t="shared" si="0"/>
        <v>0</v>
      </c>
      <c r="L6" s="28" t="str">
        <f t="shared" si="1"/>
        <v>OK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45" x14ac:dyDescent="0.25">
      <c r="A7" s="110"/>
      <c r="B7" s="107"/>
      <c r="C7" s="64">
        <v>234</v>
      </c>
      <c r="D7" s="64"/>
      <c r="E7" s="64" t="s">
        <v>53</v>
      </c>
      <c r="F7" s="65" t="s">
        <v>54</v>
      </c>
      <c r="G7" s="64" t="s">
        <v>29</v>
      </c>
      <c r="H7" s="64" t="s">
        <v>45</v>
      </c>
      <c r="I7" s="70"/>
      <c r="J7" s="58"/>
      <c r="K7" s="27">
        <f t="shared" si="0"/>
        <v>0</v>
      </c>
      <c r="L7" s="28" t="str">
        <f t="shared" si="1"/>
        <v>OK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45" x14ac:dyDescent="0.25">
      <c r="A8" s="110"/>
      <c r="B8" s="107"/>
      <c r="C8" s="64">
        <v>235</v>
      </c>
      <c r="D8" s="64"/>
      <c r="E8" s="64" t="s">
        <v>55</v>
      </c>
      <c r="F8" s="65" t="s">
        <v>56</v>
      </c>
      <c r="G8" s="64" t="s">
        <v>29</v>
      </c>
      <c r="H8" s="64" t="s">
        <v>45</v>
      </c>
      <c r="I8" s="70"/>
      <c r="J8" s="58"/>
      <c r="K8" s="27">
        <f t="shared" si="0"/>
        <v>0</v>
      </c>
      <c r="L8" s="28" t="str">
        <f t="shared" si="1"/>
        <v>OK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30" x14ac:dyDescent="0.25">
      <c r="A9" s="110"/>
      <c r="B9" s="107"/>
      <c r="C9" s="64">
        <v>236</v>
      </c>
      <c r="D9" s="64"/>
      <c r="E9" s="64" t="s">
        <v>57</v>
      </c>
      <c r="F9" s="65" t="s">
        <v>58</v>
      </c>
      <c r="G9" s="64" t="s">
        <v>30</v>
      </c>
      <c r="H9" s="64" t="s">
        <v>28</v>
      </c>
      <c r="I9" s="70"/>
      <c r="J9" s="58"/>
      <c r="K9" s="27">
        <f t="shared" si="0"/>
        <v>0</v>
      </c>
      <c r="L9" s="28" t="str">
        <f t="shared" si="1"/>
        <v>OK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30" x14ac:dyDescent="0.25">
      <c r="A10" s="111"/>
      <c r="B10" s="108"/>
      <c r="C10" s="64">
        <v>237</v>
      </c>
      <c r="D10" s="64"/>
      <c r="E10" s="64" t="s">
        <v>59</v>
      </c>
      <c r="F10" s="65" t="s">
        <v>60</v>
      </c>
      <c r="G10" s="64" t="s">
        <v>29</v>
      </c>
      <c r="H10" s="64" t="s">
        <v>43</v>
      </c>
      <c r="I10" s="70"/>
      <c r="J10" s="58"/>
      <c r="K10" s="27">
        <f t="shared" si="0"/>
        <v>0</v>
      </c>
      <c r="L10" s="28" t="str">
        <f t="shared" si="1"/>
        <v>OK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30" x14ac:dyDescent="0.25">
      <c r="A11" s="112">
        <v>36</v>
      </c>
      <c r="B11" s="103" t="s">
        <v>80</v>
      </c>
      <c r="C11" s="55">
        <v>238</v>
      </c>
      <c r="D11" s="55" t="s">
        <v>84</v>
      </c>
      <c r="E11" s="55" t="s">
        <v>61</v>
      </c>
      <c r="F11" s="56" t="s">
        <v>62</v>
      </c>
      <c r="G11" s="55" t="s">
        <v>29</v>
      </c>
      <c r="H11" s="55" t="s">
        <v>28</v>
      </c>
      <c r="I11" s="69">
        <v>0.1</v>
      </c>
      <c r="J11" s="58"/>
      <c r="K11" s="27">
        <f t="shared" si="0"/>
        <v>0</v>
      </c>
      <c r="L11" s="28" t="str">
        <f t="shared" si="1"/>
        <v>OK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36"/>
      <c r="Z11" s="36"/>
      <c r="AA11" s="36"/>
      <c r="AB11" s="36"/>
      <c r="AC11" s="36"/>
    </row>
    <row r="12" spans="1:29" ht="60" x14ac:dyDescent="0.25">
      <c r="A12" s="113"/>
      <c r="B12" s="105"/>
      <c r="C12" s="55">
        <v>239</v>
      </c>
      <c r="D12" s="55" t="s">
        <v>85</v>
      </c>
      <c r="E12" s="55" t="s">
        <v>63</v>
      </c>
      <c r="F12" s="56" t="s">
        <v>64</v>
      </c>
      <c r="G12" s="55" t="s">
        <v>29</v>
      </c>
      <c r="H12" s="55" t="s">
        <v>31</v>
      </c>
      <c r="I12" s="69">
        <v>20.7</v>
      </c>
      <c r="J12" s="58"/>
      <c r="K12" s="27">
        <f t="shared" si="0"/>
        <v>0</v>
      </c>
      <c r="L12" s="28" t="str">
        <f t="shared" si="1"/>
        <v>OK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36"/>
      <c r="Z12" s="36"/>
      <c r="AA12" s="36"/>
      <c r="AB12" s="36"/>
      <c r="AC12" s="36"/>
    </row>
    <row r="13" spans="1:29" ht="45" x14ac:dyDescent="0.25">
      <c r="A13" s="109">
        <v>37</v>
      </c>
      <c r="B13" s="106" t="s">
        <v>81</v>
      </c>
      <c r="C13" s="64">
        <v>240</v>
      </c>
      <c r="D13" s="66"/>
      <c r="E13" s="66" t="s">
        <v>65</v>
      </c>
      <c r="F13" s="67" t="s">
        <v>66</v>
      </c>
      <c r="G13" s="64" t="s">
        <v>50</v>
      </c>
      <c r="H13" s="64" t="s">
        <v>43</v>
      </c>
      <c r="I13" s="70"/>
      <c r="J13" s="59"/>
      <c r="K13" s="27">
        <f t="shared" si="0"/>
        <v>0</v>
      </c>
      <c r="L13" s="28" t="str">
        <f t="shared" si="1"/>
        <v>OK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36"/>
      <c r="Z13" s="36"/>
      <c r="AA13" s="36"/>
      <c r="AB13" s="36"/>
      <c r="AC13" s="36"/>
    </row>
    <row r="14" spans="1:29" ht="45" x14ac:dyDescent="0.25">
      <c r="A14" s="110"/>
      <c r="B14" s="107"/>
      <c r="C14" s="64">
        <v>241</v>
      </c>
      <c r="D14" s="66"/>
      <c r="E14" s="66" t="s">
        <v>67</v>
      </c>
      <c r="F14" s="67" t="s">
        <v>68</v>
      </c>
      <c r="G14" s="64" t="s">
        <v>50</v>
      </c>
      <c r="H14" s="64" t="s">
        <v>43</v>
      </c>
      <c r="I14" s="70"/>
      <c r="J14" s="59"/>
      <c r="K14" s="27">
        <f t="shared" si="0"/>
        <v>0</v>
      </c>
      <c r="L14" s="28" t="str">
        <f t="shared" si="1"/>
        <v>OK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36"/>
      <c r="Z14" s="36"/>
      <c r="AA14" s="36"/>
      <c r="AB14" s="36"/>
      <c r="AC14" s="36"/>
    </row>
    <row r="15" spans="1:29" ht="45" x14ac:dyDescent="0.25">
      <c r="A15" s="110"/>
      <c r="B15" s="107"/>
      <c r="C15" s="64">
        <v>242</v>
      </c>
      <c r="D15" s="66"/>
      <c r="E15" s="66" t="s">
        <v>67</v>
      </c>
      <c r="F15" s="67" t="s">
        <v>69</v>
      </c>
      <c r="G15" s="64" t="s">
        <v>50</v>
      </c>
      <c r="H15" s="64" t="s">
        <v>43</v>
      </c>
      <c r="I15" s="70"/>
      <c r="J15" s="59"/>
      <c r="K15" s="27">
        <f t="shared" si="0"/>
        <v>0</v>
      </c>
      <c r="L15" s="28" t="str">
        <f t="shared" si="1"/>
        <v>OK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36"/>
      <c r="Z15" s="36"/>
      <c r="AA15" s="36"/>
      <c r="AB15" s="36"/>
      <c r="AC15" s="36"/>
    </row>
    <row r="16" spans="1:29" ht="30" x14ac:dyDescent="0.25">
      <c r="A16" s="111"/>
      <c r="B16" s="108"/>
      <c r="C16" s="64">
        <v>243</v>
      </c>
      <c r="D16" s="66"/>
      <c r="E16" s="66" t="s">
        <v>67</v>
      </c>
      <c r="F16" s="67" t="s">
        <v>70</v>
      </c>
      <c r="G16" s="64" t="s">
        <v>50</v>
      </c>
      <c r="H16" s="64" t="s">
        <v>43</v>
      </c>
      <c r="I16" s="70"/>
      <c r="J16" s="59"/>
      <c r="K16" s="27">
        <f t="shared" si="0"/>
        <v>0</v>
      </c>
      <c r="L16" s="28" t="str">
        <f t="shared" si="1"/>
        <v>OK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36"/>
      <c r="Z16" s="36"/>
      <c r="AA16" s="36"/>
      <c r="AB16" s="36"/>
      <c r="AC16" s="36"/>
    </row>
    <row r="17" spans="1:29" ht="75" x14ac:dyDescent="0.25">
      <c r="A17" s="102">
        <v>38</v>
      </c>
      <c r="B17" s="103" t="s">
        <v>80</v>
      </c>
      <c r="C17" s="55">
        <v>244</v>
      </c>
      <c r="D17" s="60" t="s">
        <v>86</v>
      </c>
      <c r="E17" s="60" t="s">
        <v>71</v>
      </c>
      <c r="F17" s="62" t="s">
        <v>72</v>
      </c>
      <c r="G17" s="55" t="s">
        <v>50</v>
      </c>
      <c r="H17" s="55" t="s">
        <v>43</v>
      </c>
      <c r="I17" s="69">
        <v>180</v>
      </c>
      <c r="J17" s="59"/>
      <c r="K17" s="27">
        <f t="shared" si="0"/>
        <v>0</v>
      </c>
      <c r="L17" s="28" t="str">
        <f t="shared" si="1"/>
        <v>OK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36"/>
      <c r="Z17" s="36"/>
      <c r="AA17" s="36"/>
      <c r="AB17" s="36"/>
      <c r="AC17" s="36"/>
    </row>
    <row r="18" spans="1:29" ht="75" x14ac:dyDescent="0.25">
      <c r="A18" s="102"/>
      <c r="B18" s="104"/>
      <c r="C18" s="55">
        <v>245</v>
      </c>
      <c r="D18" s="60" t="s">
        <v>86</v>
      </c>
      <c r="E18" s="61" t="s">
        <v>73</v>
      </c>
      <c r="F18" s="62" t="s">
        <v>74</v>
      </c>
      <c r="G18" s="55" t="s">
        <v>50</v>
      </c>
      <c r="H18" s="55" t="s">
        <v>44</v>
      </c>
      <c r="I18" s="69">
        <v>14</v>
      </c>
      <c r="J18" s="59"/>
      <c r="K18" s="27">
        <f t="shared" si="0"/>
        <v>0</v>
      </c>
      <c r="L18" s="28" t="str">
        <f t="shared" si="1"/>
        <v>OK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36"/>
      <c r="Z18" s="36"/>
      <c r="AA18" s="36"/>
      <c r="AB18" s="36"/>
      <c r="AC18" s="36"/>
    </row>
    <row r="19" spans="1:29" ht="45" x14ac:dyDescent="0.25">
      <c r="A19" s="102"/>
      <c r="B19" s="104"/>
      <c r="C19" s="55">
        <v>246</v>
      </c>
      <c r="D19" s="60" t="s">
        <v>86</v>
      </c>
      <c r="E19" s="61" t="s">
        <v>75</v>
      </c>
      <c r="F19" s="41" t="s">
        <v>76</v>
      </c>
      <c r="G19" s="55" t="s">
        <v>50</v>
      </c>
      <c r="H19" s="55" t="s">
        <v>28</v>
      </c>
      <c r="I19" s="69">
        <v>3.3</v>
      </c>
      <c r="J19" s="59"/>
      <c r="K19" s="27">
        <f t="shared" si="0"/>
        <v>0</v>
      </c>
      <c r="L19" s="28" t="str">
        <f t="shared" si="1"/>
        <v>OK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36"/>
      <c r="Z19" s="36"/>
      <c r="AA19" s="36"/>
      <c r="AB19" s="36"/>
      <c r="AC19" s="36"/>
    </row>
    <row r="20" spans="1:29" ht="45" x14ac:dyDescent="0.25">
      <c r="A20" s="102"/>
      <c r="B20" s="105"/>
      <c r="C20" s="55">
        <v>247</v>
      </c>
      <c r="D20" s="60" t="s">
        <v>86</v>
      </c>
      <c r="E20" s="61" t="s">
        <v>75</v>
      </c>
      <c r="F20" s="41" t="s">
        <v>77</v>
      </c>
      <c r="G20" s="55" t="s">
        <v>50</v>
      </c>
      <c r="H20" s="55" t="s">
        <v>28</v>
      </c>
      <c r="I20" s="69">
        <v>2.3199999999999998</v>
      </c>
      <c r="J20" s="59"/>
      <c r="K20" s="27">
        <f t="shared" si="0"/>
        <v>0</v>
      </c>
      <c r="L20" s="28" t="str">
        <f t="shared" si="1"/>
        <v>OK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36"/>
      <c r="Z20" s="36"/>
      <c r="AA20" s="36"/>
      <c r="AB20" s="36"/>
      <c r="AC20" s="36"/>
    </row>
  </sheetData>
  <mergeCells count="31">
    <mergeCell ref="A13:A16"/>
    <mergeCell ref="B13:B16"/>
    <mergeCell ref="A17:A20"/>
    <mergeCell ref="B17:B20"/>
    <mergeCell ref="A4:A5"/>
    <mergeCell ref="B4:B5"/>
    <mergeCell ref="A6:A10"/>
    <mergeCell ref="B6:B10"/>
    <mergeCell ref="A11:A12"/>
    <mergeCell ref="B11:B12"/>
    <mergeCell ref="F1:I1"/>
    <mergeCell ref="J1:L1"/>
    <mergeCell ref="M1:M2"/>
    <mergeCell ref="N1:N2"/>
    <mergeCell ref="O1:O2"/>
    <mergeCell ref="AB1:AB2"/>
    <mergeCell ref="AC1:AC2"/>
    <mergeCell ref="A2:L2"/>
    <mergeCell ref="V1:V2"/>
    <mergeCell ref="W1:W2"/>
    <mergeCell ref="X1:X2"/>
    <mergeCell ref="Y1:Y2"/>
    <mergeCell ref="Z1:Z2"/>
    <mergeCell ref="AA1:AA2"/>
    <mergeCell ref="P1:P2"/>
    <mergeCell ref="Q1:Q2"/>
    <mergeCell ref="R1:R2"/>
    <mergeCell ref="S1:S2"/>
    <mergeCell ref="T1:T2"/>
    <mergeCell ref="U1:U2"/>
    <mergeCell ref="A1:E1"/>
  </mergeCells>
  <conditionalFormatting sqref="M4:AC10">
    <cfRule type="cellIs" dxfId="21" priority="1" stopIfTrue="1" operator="greaterThan">
      <formula>0</formula>
    </cfRule>
    <cfRule type="cellIs" dxfId="20" priority="2" stopIfTrue="1" operator="greaterThan">
      <formula>0</formula>
    </cfRule>
    <cfRule type="cellIs" dxfId="19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zoomScale="80" zoomScaleNormal="80" workbookViewId="0">
      <selection activeCell="I6" sqref="I6"/>
    </sheetView>
  </sheetViews>
  <sheetFormatPr defaultColWidth="9.7109375" defaultRowHeight="15" x14ac:dyDescent="0.25"/>
  <cols>
    <col min="1" max="1" width="5.7109375" style="1" bestFit="1" customWidth="1"/>
    <col min="2" max="2" width="28.85546875" style="1" bestFit="1" customWidth="1"/>
    <col min="3" max="3" width="5.85546875" style="1" bestFit="1" customWidth="1"/>
    <col min="4" max="4" width="18.85546875" style="1" bestFit="1" customWidth="1"/>
    <col min="5" max="5" width="12.28515625" style="29" bestFit="1" customWidth="1"/>
    <col min="6" max="6" width="72.7109375" style="1" bestFit="1" customWidth="1"/>
    <col min="7" max="7" width="10" style="1" bestFit="1" customWidth="1"/>
    <col min="8" max="8" width="15.140625" style="1" bestFit="1" customWidth="1"/>
    <col min="9" max="9" width="15" style="71" bestFit="1" customWidth="1"/>
    <col min="10" max="10" width="11.7109375" style="19" bestFit="1" customWidth="1"/>
    <col min="11" max="11" width="12.28515625" style="30" bestFit="1" customWidth="1"/>
    <col min="12" max="12" width="8" style="17" bestFit="1" customWidth="1"/>
    <col min="13" max="24" width="13" style="18" bestFit="1" customWidth="1"/>
    <col min="25" max="25" width="13" style="15" bestFit="1" customWidth="1"/>
    <col min="26" max="26" width="19.140625" style="15" bestFit="1" customWidth="1"/>
    <col min="27" max="29" width="13" style="15" bestFit="1" customWidth="1"/>
    <col min="30" max="16384" width="9.7109375" style="15"/>
  </cols>
  <sheetData>
    <row r="1" spans="1:29" ht="32.25" customHeight="1" x14ac:dyDescent="0.25">
      <c r="A1" s="114" t="s">
        <v>87</v>
      </c>
      <c r="B1" s="114"/>
      <c r="C1" s="114"/>
      <c r="D1" s="114"/>
      <c r="E1" s="114"/>
      <c r="F1" s="114" t="s">
        <v>88</v>
      </c>
      <c r="G1" s="114"/>
      <c r="H1" s="114"/>
      <c r="I1" s="114"/>
      <c r="J1" s="114" t="s">
        <v>89</v>
      </c>
      <c r="K1" s="114"/>
      <c r="L1" s="114"/>
      <c r="M1" s="115" t="s">
        <v>40</v>
      </c>
      <c r="N1" s="115" t="s">
        <v>40</v>
      </c>
      <c r="O1" s="115" t="s">
        <v>40</v>
      </c>
      <c r="P1" s="115" t="s">
        <v>40</v>
      </c>
      <c r="Q1" s="115" t="s">
        <v>40</v>
      </c>
      <c r="R1" s="115" t="s">
        <v>40</v>
      </c>
      <c r="S1" s="115" t="s">
        <v>40</v>
      </c>
      <c r="T1" s="115" t="s">
        <v>40</v>
      </c>
      <c r="U1" s="115" t="s">
        <v>40</v>
      </c>
      <c r="V1" s="115" t="s">
        <v>40</v>
      </c>
      <c r="W1" s="115" t="s">
        <v>40</v>
      </c>
      <c r="X1" s="115" t="s">
        <v>40</v>
      </c>
      <c r="Y1" s="115" t="s">
        <v>40</v>
      </c>
      <c r="Z1" s="115" t="s">
        <v>40</v>
      </c>
      <c r="AA1" s="115" t="s">
        <v>40</v>
      </c>
      <c r="AB1" s="115" t="s">
        <v>40</v>
      </c>
      <c r="AC1" s="115" t="s">
        <v>40</v>
      </c>
    </row>
    <row r="2" spans="1:29" ht="32.25" customHeight="1" x14ac:dyDescent="0.25">
      <c r="A2" s="114" t="s">
        <v>103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29" s="16" customFormat="1" ht="30" x14ac:dyDescent="0.2">
      <c r="A3" s="37" t="s">
        <v>1</v>
      </c>
      <c r="B3" s="63" t="s">
        <v>79</v>
      </c>
      <c r="C3" s="37" t="s">
        <v>78</v>
      </c>
      <c r="D3" s="37" t="s">
        <v>42</v>
      </c>
      <c r="E3" s="35" t="s">
        <v>41</v>
      </c>
      <c r="F3" s="38" t="s">
        <v>3</v>
      </c>
      <c r="G3" s="38" t="s">
        <v>26</v>
      </c>
      <c r="H3" s="38" t="s">
        <v>32</v>
      </c>
      <c r="I3" s="68" t="s">
        <v>2</v>
      </c>
      <c r="J3" s="39" t="s">
        <v>25</v>
      </c>
      <c r="K3" s="40" t="s">
        <v>0</v>
      </c>
      <c r="L3" s="37" t="s">
        <v>4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45" x14ac:dyDescent="0.25">
      <c r="A4" s="102">
        <v>13</v>
      </c>
      <c r="B4" s="103" t="s">
        <v>80</v>
      </c>
      <c r="C4" s="55">
        <v>90</v>
      </c>
      <c r="D4" s="55" t="s">
        <v>82</v>
      </c>
      <c r="E4" s="55" t="s">
        <v>46</v>
      </c>
      <c r="F4" s="56" t="s">
        <v>47</v>
      </c>
      <c r="G4" s="55" t="s">
        <v>27</v>
      </c>
      <c r="H4" s="57" t="s">
        <v>28</v>
      </c>
      <c r="I4" s="69">
        <v>24.8</v>
      </c>
      <c r="J4" s="58">
        <v>100</v>
      </c>
      <c r="K4" s="27">
        <f t="shared" ref="K4:K20" si="0">J4-(SUM(M4:AC4))</f>
        <v>100</v>
      </c>
      <c r="L4" s="28" t="str">
        <f t="shared" ref="L4:L20" si="1">IF(K4&lt;0,"ATENÇÃO","OK")</f>
        <v>OK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45" x14ac:dyDescent="0.25">
      <c r="A5" s="102"/>
      <c r="B5" s="105"/>
      <c r="C5" s="55">
        <v>91</v>
      </c>
      <c r="D5" s="55" t="s">
        <v>83</v>
      </c>
      <c r="E5" s="55" t="s">
        <v>48</v>
      </c>
      <c r="F5" s="56" t="s">
        <v>49</v>
      </c>
      <c r="G5" s="55" t="s">
        <v>27</v>
      </c>
      <c r="H5" s="57" t="s">
        <v>28</v>
      </c>
      <c r="I5" s="69">
        <v>45.6</v>
      </c>
      <c r="J5" s="58"/>
      <c r="K5" s="27">
        <f t="shared" si="0"/>
        <v>0</v>
      </c>
      <c r="L5" s="28" t="str">
        <f t="shared" si="1"/>
        <v>OK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30" x14ac:dyDescent="0.25">
      <c r="A6" s="109">
        <v>35</v>
      </c>
      <c r="B6" s="106" t="s">
        <v>81</v>
      </c>
      <c r="C6" s="64">
        <v>233</v>
      </c>
      <c r="D6" s="64"/>
      <c r="E6" s="64" t="s">
        <v>51</v>
      </c>
      <c r="F6" s="65" t="s">
        <v>52</v>
      </c>
      <c r="G6" s="64" t="s">
        <v>29</v>
      </c>
      <c r="H6" s="64" t="s">
        <v>45</v>
      </c>
      <c r="I6" s="70"/>
      <c r="J6" s="58"/>
      <c r="K6" s="27">
        <f t="shared" si="0"/>
        <v>0</v>
      </c>
      <c r="L6" s="28" t="str">
        <f t="shared" si="1"/>
        <v>OK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45" x14ac:dyDescent="0.25">
      <c r="A7" s="110"/>
      <c r="B7" s="107"/>
      <c r="C7" s="64">
        <v>234</v>
      </c>
      <c r="D7" s="64"/>
      <c r="E7" s="64" t="s">
        <v>53</v>
      </c>
      <c r="F7" s="65" t="s">
        <v>54</v>
      </c>
      <c r="G7" s="64" t="s">
        <v>29</v>
      </c>
      <c r="H7" s="64" t="s">
        <v>45</v>
      </c>
      <c r="I7" s="70"/>
      <c r="J7" s="58"/>
      <c r="K7" s="27">
        <f t="shared" si="0"/>
        <v>0</v>
      </c>
      <c r="L7" s="28" t="str">
        <f t="shared" si="1"/>
        <v>OK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45" x14ac:dyDescent="0.25">
      <c r="A8" s="110"/>
      <c r="B8" s="107"/>
      <c r="C8" s="64">
        <v>235</v>
      </c>
      <c r="D8" s="64"/>
      <c r="E8" s="64" t="s">
        <v>55</v>
      </c>
      <c r="F8" s="65" t="s">
        <v>56</v>
      </c>
      <c r="G8" s="64" t="s">
        <v>29</v>
      </c>
      <c r="H8" s="64" t="s">
        <v>45</v>
      </c>
      <c r="I8" s="70"/>
      <c r="J8" s="58"/>
      <c r="K8" s="27">
        <f t="shared" si="0"/>
        <v>0</v>
      </c>
      <c r="L8" s="28" t="str">
        <f t="shared" si="1"/>
        <v>OK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30" x14ac:dyDescent="0.25">
      <c r="A9" s="110"/>
      <c r="B9" s="107"/>
      <c r="C9" s="64">
        <v>236</v>
      </c>
      <c r="D9" s="64"/>
      <c r="E9" s="64" t="s">
        <v>57</v>
      </c>
      <c r="F9" s="65" t="s">
        <v>58</v>
      </c>
      <c r="G9" s="64" t="s">
        <v>30</v>
      </c>
      <c r="H9" s="64" t="s">
        <v>28</v>
      </c>
      <c r="I9" s="70"/>
      <c r="J9" s="58"/>
      <c r="K9" s="27">
        <f t="shared" si="0"/>
        <v>0</v>
      </c>
      <c r="L9" s="28" t="str">
        <f t="shared" si="1"/>
        <v>OK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30" x14ac:dyDescent="0.25">
      <c r="A10" s="111"/>
      <c r="B10" s="108"/>
      <c r="C10" s="64">
        <v>237</v>
      </c>
      <c r="D10" s="64"/>
      <c r="E10" s="64" t="s">
        <v>59</v>
      </c>
      <c r="F10" s="65" t="s">
        <v>60</v>
      </c>
      <c r="G10" s="64" t="s">
        <v>29</v>
      </c>
      <c r="H10" s="64" t="s">
        <v>43</v>
      </c>
      <c r="I10" s="70"/>
      <c r="J10" s="58"/>
      <c r="K10" s="27">
        <f t="shared" si="0"/>
        <v>0</v>
      </c>
      <c r="L10" s="28" t="str">
        <f t="shared" si="1"/>
        <v>OK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30" x14ac:dyDescent="0.25">
      <c r="A11" s="112">
        <v>36</v>
      </c>
      <c r="B11" s="103" t="s">
        <v>80</v>
      </c>
      <c r="C11" s="55">
        <v>238</v>
      </c>
      <c r="D11" s="55" t="s">
        <v>84</v>
      </c>
      <c r="E11" s="55" t="s">
        <v>61</v>
      </c>
      <c r="F11" s="56" t="s">
        <v>62</v>
      </c>
      <c r="G11" s="55" t="s">
        <v>29</v>
      </c>
      <c r="H11" s="55" t="s">
        <v>28</v>
      </c>
      <c r="I11" s="69">
        <v>0.1</v>
      </c>
      <c r="J11" s="58"/>
      <c r="K11" s="27">
        <f t="shared" si="0"/>
        <v>0</v>
      </c>
      <c r="L11" s="28" t="str">
        <f t="shared" si="1"/>
        <v>OK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36"/>
      <c r="Z11" s="36"/>
      <c r="AA11" s="36"/>
      <c r="AB11" s="36"/>
      <c r="AC11" s="36"/>
    </row>
    <row r="12" spans="1:29" ht="60" x14ac:dyDescent="0.25">
      <c r="A12" s="113"/>
      <c r="B12" s="105"/>
      <c r="C12" s="55">
        <v>239</v>
      </c>
      <c r="D12" s="55" t="s">
        <v>85</v>
      </c>
      <c r="E12" s="55" t="s">
        <v>63</v>
      </c>
      <c r="F12" s="56" t="s">
        <v>64</v>
      </c>
      <c r="G12" s="55" t="s">
        <v>29</v>
      </c>
      <c r="H12" s="55" t="s">
        <v>31</v>
      </c>
      <c r="I12" s="69">
        <v>20.7</v>
      </c>
      <c r="J12" s="58"/>
      <c r="K12" s="27">
        <f t="shared" si="0"/>
        <v>0</v>
      </c>
      <c r="L12" s="28" t="str">
        <f t="shared" si="1"/>
        <v>OK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36"/>
      <c r="Z12" s="36"/>
      <c r="AA12" s="36"/>
      <c r="AB12" s="36"/>
      <c r="AC12" s="36"/>
    </row>
    <row r="13" spans="1:29" ht="45" x14ac:dyDescent="0.25">
      <c r="A13" s="109">
        <v>37</v>
      </c>
      <c r="B13" s="106" t="s">
        <v>81</v>
      </c>
      <c r="C13" s="64">
        <v>240</v>
      </c>
      <c r="D13" s="66"/>
      <c r="E13" s="66" t="s">
        <v>65</v>
      </c>
      <c r="F13" s="67" t="s">
        <v>66</v>
      </c>
      <c r="G13" s="64" t="s">
        <v>50</v>
      </c>
      <c r="H13" s="64" t="s">
        <v>43</v>
      </c>
      <c r="I13" s="70"/>
      <c r="J13" s="59"/>
      <c r="K13" s="27">
        <f t="shared" si="0"/>
        <v>0</v>
      </c>
      <c r="L13" s="28" t="str">
        <f t="shared" si="1"/>
        <v>OK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36"/>
      <c r="Z13" s="36"/>
      <c r="AA13" s="36"/>
      <c r="AB13" s="36"/>
      <c r="AC13" s="36"/>
    </row>
    <row r="14" spans="1:29" ht="45" x14ac:dyDescent="0.25">
      <c r="A14" s="110"/>
      <c r="B14" s="107"/>
      <c r="C14" s="64">
        <v>241</v>
      </c>
      <c r="D14" s="66"/>
      <c r="E14" s="66" t="s">
        <v>67</v>
      </c>
      <c r="F14" s="67" t="s">
        <v>68</v>
      </c>
      <c r="G14" s="64" t="s">
        <v>50</v>
      </c>
      <c r="H14" s="64" t="s">
        <v>43</v>
      </c>
      <c r="I14" s="70"/>
      <c r="J14" s="59"/>
      <c r="K14" s="27">
        <f t="shared" si="0"/>
        <v>0</v>
      </c>
      <c r="L14" s="28" t="str">
        <f t="shared" si="1"/>
        <v>OK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36"/>
      <c r="Z14" s="36"/>
      <c r="AA14" s="36"/>
      <c r="AB14" s="36"/>
      <c r="AC14" s="36"/>
    </row>
    <row r="15" spans="1:29" ht="45" x14ac:dyDescent="0.25">
      <c r="A15" s="110"/>
      <c r="B15" s="107"/>
      <c r="C15" s="64">
        <v>242</v>
      </c>
      <c r="D15" s="66"/>
      <c r="E15" s="66" t="s">
        <v>67</v>
      </c>
      <c r="F15" s="67" t="s">
        <v>69</v>
      </c>
      <c r="G15" s="64" t="s">
        <v>50</v>
      </c>
      <c r="H15" s="64" t="s">
        <v>43</v>
      </c>
      <c r="I15" s="70"/>
      <c r="J15" s="59"/>
      <c r="K15" s="27">
        <f t="shared" si="0"/>
        <v>0</v>
      </c>
      <c r="L15" s="28" t="str">
        <f t="shared" si="1"/>
        <v>OK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36"/>
      <c r="Z15" s="36"/>
      <c r="AA15" s="36"/>
      <c r="AB15" s="36"/>
      <c r="AC15" s="36"/>
    </row>
    <row r="16" spans="1:29" ht="30" x14ac:dyDescent="0.25">
      <c r="A16" s="111"/>
      <c r="B16" s="108"/>
      <c r="C16" s="64">
        <v>243</v>
      </c>
      <c r="D16" s="66"/>
      <c r="E16" s="66" t="s">
        <v>67</v>
      </c>
      <c r="F16" s="67" t="s">
        <v>70</v>
      </c>
      <c r="G16" s="64" t="s">
        <v>50</v>
      </c>
      <c r="H16" s="64" t="s">
        <v>43</v>
      </c>
      <c r="I16" s="70"/>
      <c r="J16" s="59"/>
      <c r="K16" s="27">
        <f t="shared" si="0"/>
        <v>0</v>
      </c>
      <c r="L16" s="28" t="str">
        <f t="shared" si="1"/>
        <v>OK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36"/>
      <c r="Z16" s="36"/>
      <c r="AA16" s="36"/>
      <c r="AB16" s="36"/>
      <c r="AC16" s="36"/>
    </row>
    <row r="17" spans="1:29" ht="75" x14ac:dyDescent="0.25">
      <c r="A17" s="102">
        <v>38</v>
      </c>
      <c r="B17" s="103" t="s">
        <v>80</v>
      </c>
      <c r="C17" s="55">
        <v>244</v>
      </c>
      <c r="D17" s="60" t="s">
        <v>86</v>
      </c>
      <c r="E17" s="60" t="s">
        <v>71</v>
      </c>
      <c r="F17" s="62" t="s">
        <v>72</v>
      </c>
      <c r="G17" s="55" t="s">
        <v>50</v>
      </c>
      <c r="H17" s="55" t="s">
        <v>43</v>
      </c>
      <c r="I17" s="69">
        <v>180</v>
      </c>
      <c r="J17" s="59"/>
      <c r="K17" s="27">
        <f t="shared" si="0"/>
        <v>0</v>
      </c>
      <c r="L17" s="28" t="str">
        <f t="shared" si="1"/>
        <v>OK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36"/>
      <c r="Z17" s="36"/>
      <c r="AA17" s="36"/>
      <c r="AB17" s="36"/>
      <c r="AC17" s="36"/>
    </row>
    <row r="18" spans="1:29" ht="75" x14ac:dyDescent="0.25">
      <c r="A18" s="102"/>
      <c r="B18" s="104"/>
      <c r="C18" s="55">
        <v>245</v>
      </c>
      <c r="D18" s="60" t="s">
        <v>86</v>
      </c>
      <c r="E18" s="61" t="s">
        <v>73</v>
      </c>
      <c r="F18" s="62" t="s">
        <v>74</v>
      </c>
      <c r="G18" s="55" t="s">
        <v>50</v>
      </c>
      <c r="H18" s="55" t="s">
        <v>44</v>
      </c>
      <c r="I18" s="69">
        <v>14</v>
      </c>
      <c r="J18" s="59"/>
      <c r="K18" s="27">
        <f t="shared" si="0"/>
        <v>0</v>
      </c>
      <c r="L18" s="28" t="str">
        <f t="shared" si="1"/>
        <v>OK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36"/>
      <c r="Z18" s="36"/>
      <c r="AA18" s="36"/>
      <c r="AB18" s="36"/>
      <c r="AC18" s="36"/>
    </row>
    <row r="19" spans="1:29" ht="45" x14ac:dyDescent="0.25">
      <c r="A19" s="102"/>
      <c r="B19" s="104"/>
      <c r="C19" s="55">
        <v>246</v>
      </c>
      <c r="D19" s="60" t="s">
        <v>86</v>
      </c>
      <c r="E19" s="61" t="s">
        <v>75</v>
      </c>
      <c r="F19" s="41" t="s">
        <v>76</v>
      </c>
      <c r="G19" s="55" t="s">
        <v>50</v>
      </c>
      <c r="H19" s="55" t="s">
        <v>28</v>
      </c>
      <c r="I19" s="69">
        <v>3.3</v>
      </c>
      <c r="J19" s="59"/>
      <c r="K19" s="27">
        <f t="shared" si="0"/>
        <v>0</v>
      </c>
      <c r="L19" s="28" t="str">
        <f t="shared" si="1"/>
        <v>OK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36"/>
      <c r="Z19" s="36"/>
      <c r="AA19" s="36"/>
      <c r="AB19" s="36"/>
      <c r="AC19" s="36"/>
    </row>
    <row r="20" spans="1:29" ht="45" x14ac:dyDescent="0.25">
      <c r="A20" s="102"/>
      <c r="B20" s="105"/>
      <c r="C20" s="55">
        <v>247</v>
      </c>
      <c r="D20" s="60" t="s">
        <v>86</v>
      </c>
      <c r="E20" s="61" t="s">
        <v>75</v>
      </c>
      <c r="F20" s="41" t="s">
        <v>77</v>
      </c>
      <c r="G20" s="55" t="s">
        <v>50</v>
      </c>
      <c r="H20" s="55" t="s">
        <v>28</v>
      </c>
      <c r="I20" s="69">
        <v>2.3199999999999998</v>
      </c>
      <c r="J20" s="59"/>
      <c r="K20" s="27">
        <f t="shared" si="0"/>
        <v>0</v>
      </c>
      <c r="L20" s="28" t="str">
        <f t="shared" si="1"/>
        <v>OK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36"/>
      <c r="Z20" s="36"/>
      <c r="AA20" s="36"/>
      <c r="AB20" s="36"/>
      <c r="AC20" s="36"/>
    </row>
  </sheetData>
  <mergeCells count="31">
    <mergeCell ref="A13:A16"/>
    <mergeCell ref="B13:B16"/>
    <mergeCell ref="A17:A20"/>
    <mergeCell ref="B17:B20"/>
    <mergeCell ref="A2:L2"/>
    <mergeCell ref="P1:P2"/>
    <mergeCell ref="Q1:Q2"/>
    <mergeCell ref="J1:L1"/>
    <mergeCell ref="M1:M2"/>
    <mergeCell ref="N1:N2"/>
    <mergeCell ref="O1:O2"/>
    <mergeCell ref="A1:E1"/>
    <mergeCell ref="F1:I1"/>
    <mergeCell ref="A4:A5"/>
    <mergeCell ref="B4:B5"/>
    <mergeCell ref="A6:A10"/>
    <mergeCell ref="B6:B10"/>
    <mergeCell ref="A11:A12"/>
    <mergeCell ref="B11:B12"/>
    <mergeCell ref="Z1:Z2"/>
    <mergeCell ref="AA1:AA2"/>
    <mergeCell ref="AB1:AB2"/>
    <mergeCell ref="AC1:AC2"/>
    <mergeCell ref="Y1:Y2"/>
    <mergeCell ref="V1:V2"/>
    <mergeCell ref="W1:W2"/>
    <mergeCell ref="X1:X2"/>
    <mergeCell ref="R1:R2"/>
    <mergeCell ref="S1:S2"/>
    <mergeCell ref="T1:T2"/>
    <mergeCell ref="U1:U2"/>
  </mergeCells>
  <conditionalFormatting sqref="M4:AC10">
    <cfRule type="cellIs" dxfId="18" priority="1" stopIfTrue="1" operator="greaterThan">
      <formula>0</formula>
    </cfRule>
    <cfRule type="cellIs" dxfId="17" priority="2" stopIfTrue="1" operator="greaterThan">
      <formula>0</formula>
    </cfRule>
    <cfRule type="cellIs" dxfId="16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zoomScale="80" zoomScaleNormal="80" workbookViewId="0">
      <selection activeCell="B4" sqref="B4:B5"/>
    </sheetView>
  </sheetViews>
  <sheetFormatPr defaultColWidth="9.7109375" defaultRowHeight="15" x14ac:dyDescent="0.25"/>
  <cols>
    <col min="1" max="1" width="5.7109375" style="1" bestFit="1" customWidth="1"/>
    <col min="2" max="2" width="28.85546875" style="1" bestFit="1" customWidth="1"/>
    <col min="3" max="3" width="5.85546875" style="1" bestFit="1" customWidth="1"/>
    <col min="4" max="4" width="18.85546875" style="1" bestFit="1" customWidth="1"/>
    <col min="5" max="5" width="12.28515625" style="29" bestFit="1" customWidth="1"/>
    <col min="6" max="6" width="72.7109375" style="1" bestFit="1" customWidth="1"/>
    <col min="7" max="7" width="10" style="1" bestFit="1" customWidth="1"/>
    <col min="8" max="8" width="15.140625" style="1" bestFit="1" customWidth="1"/>
    <col min="9" max="9" width="15" style="71" bestFit="1" customWidth="1"/>
    <col min="10" max="10" width="11.7109375" style="19" bestFit="1" customWidth="1"/>
    <col min="11" max="11" width="12.28515625" style="30" bestFit="1" customWidth="1"/>
    <col min="12" max="12" width="8" style="17" bestFit="1" customWidth="1"/>
    <col min="13" max="24" width="13" style="18" bestFit="1" customWidth="1"/>
    <col min="25" max="25" width="13" style="15" bestFit="1" customWidth="1"/>
    <col min="26" max="26" width="19.140625" style="15" bestFit="1" customWidth="1"/>
    <col min="27" max="29" width="13" style="15" bestFit="1" customWidth="1"/>
    <col min="30" max="16384" width="9.7109375" style="15"/>
  </cols>
  <sheetData>
    <row r="1" spans="1:29" ht="29.25" customHeight="1" x14ac:dyDescent="0.25">
      <c r="A1" s="114" t="s">
        <v>87</v>
      </c>
      <c r="B1" s="114"/>
      <c r="C1" s="114"/>
      <c r="D1" s="114"/>
      <c r="E1" s="114"/>
      <c r="F1" s="114" t="s">
        <v>88</v>
      </c>
      <c r="G1" s="114"/>
      <c r="H1" s="114"/>
      <c r="I1" s="114"/>
      <c r="J1" s="114" t="s">
        <v>89</v>
      </c>
      <c r="K1" s="114"/>
      <c r="L1" s="114"/>
      <c r="M1" s="115" t="s">
        <v>40</v>
      </c>
      <c r="N1" s="115" t="s">
        <v>40</v>
      </c>
      <c r="O1" s="115" t="s">
        <v>40</v>
      </c>
      <c r="P1" s="115" t="s">
        <v>40</v>
      </c>
      <c r="Q1" s="115" t="s">
        <v>40</v>
      </c>
      <c r="R1" s="115" t="s">
        <v>40</v>
      </c>
      <c r="S1" s="115" t="s">
        <v>40</v>
      </c>
      <c r="T1" s="115" t="s">
        <v>40</v>
      </c>
      <c r="U1" s="115" t="s">
        <v>40</v>
      </c>
      <c r="V1" s="115" t="s">
        <v>40</v>
      </c>
      <c r="W1" s="115" t="s">
        <v>40</v>
      </c>
      <c r="X1" s="115" t="s">
        <v>40</v>
      </c>
      <c r="Y1" s="115" t="s">
        <v>40</v>
      </c>
      <c r="Z1" s="115" t="s">
        <v>40</v>
      </c>
      <c r="AA1" s="115" t="s">
        <v>40</v>
      </c>
      <c r="AB1" s="115" t="s">
        <v>40</v>
      </c>
      <c r="AC1" s="115" t="s">
        <v>40</v>
      </c>
    </row>
    <row r="2" spans="1:29" ht="29.25" customHeight="1" x14ac:dyDescent="0.25">
      <c r="A2" s="114" t="s">
        <v>104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29" s="16" customFormat="1" ht="30" x14ac:dyDescent="0.2">
      <c r="A3" s="37" t="s">
        <v>1</v>
      </c>
      <c r="B3" s="63" t="s">
        <v>79</v>
      </c>
      <c r="C3" s="37" t="s">
        <v>78</v>
      </c>
      <c r="D3" s="37" t="s">
        <v>42</v>
      </c>
      <c r="E3" s="35" t="s">
        <v>41</v>
      </c>
      <c r="F3" s="38" t="s">
        <v>3</v>
      </c>
      <c r="G3" s="38" t="s">
        <v>26</v>
      </c>
      <c r="H3" s="38" t="s">
        <v>32</v>
      </c>
      <c r="I3" s="68" t="s">
        <v>2</v>
      </c>
      <c r="J3" s="39" t="s">
        <v>25</v>
      </c>
      <c r="K3" s="40" t="s">
        <v>0</v>
      </c>
      <c r="L3" s="37" t="s">
        <v>4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45" x14ac:dyDescent="0.25">
      <c r="A4" s="102">
        <v>13</v>
      </c>
      <c r="B4" s="103" t="s">
        <v>80</v>
      </c>
      <c r="C4" s="55">
        <v>90</v>
      </c>
      <c r="D4" s="55" t="s">
        <v>82</v>
      </c>
      <c r="E4" s="55" t="s">
        <v>46</v>
      </c>
      <c r="F4" s="56" t="s">
        <v>47</v>
      </c>
      <c r="G4" s="55" t="s">
        <v>27</v>
      </c>
      <c r="H4" s="57" t="s">
        <v>28</v>
      </c>
      <c r="I4" s="69">
        <v>24.8</v>
      </c>
      <c r="J4" s="58">
        <v>100</v>
      </c>
      <c r="K4" s="27">
        <f t="shared" ref="K4:K20" si="0">J4-(SUM(M4:AC4))</f>
        <v>100</v>
      </c>
      <c r="L4" s="28" t="str">
        <f t="shared" ref="L4:L20" si="1">IF(K4&lt;0,"ATENÇÃO","OK")</f>
        <v>OK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45" x14ac:dyDescent="0.25">
      <c r="A5" s="102"/>
      <c r="B5" s="105"/>
      <c r="C5" s="55">
        <v>91</v>
      </c>
      <c r="D5" s="55" t="s">
        <v>83</v>
      </c>
      <c r="E5" s="55" t="s">
        <v>48</v>
      </c>
      <c r="F5" s="56" t="s">
        <v>49</v>
      </c>
      <c r="G5" s="55" t="s">
        <v>27</v>
      </c>
      <c r="H5" s="57" t="s">
        <v>28</v>
      </c>
      <c r="I5" s="69">
        <v>45.6</v>
      </c>
      <c r="J5" s="58"/>
      <c r="K5" s="27">
        <f t="shared" si="0"/>
        <v>0</v>
      </c>
      <c r="L5" s="28" t="str">
        <f t="shared" si="1"/>
        <v>OK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30" x14ac:dyDescent="0.25">
      <c r="A6" s="109">
        <v>35</v>
      </c>
      <c r="B6" s="106" t="s">
        <v>81</v>
      </c>
      <c r="C6" s="64">
        <v>233</v>
      </c>
      <c r="D6" s="64"/>
      <c r="E6" s="64" t="s">
        <v>51</v>
      </c>
      <c r="F6" s="65" t="s">
        <v>52</v>
      </c>
      <c r="G6" s="64" t="s">
        <v>29</v>
      </c>
      <c r="H6" s="64" t="s">
        <v>45</v>
      </c>
      <c r="I6" s="70"/>
      <c r="J6" s="58"/>
      <c r="K6" s="27">
        <f t="shared" si="0"/>
        <v>0</v>
      </c>
      <c r="L6" s="28" t="str">
        <f t="shared" si="1"/>
        <v>OK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45" x14ac:dyDescent="0.25">
      <c r="A7" s="110"/>
      <c r="B7" s="107"/>
      <c r="C7" s="64">
        <v>234</v>
      </c>
      <c r="D7" s="64"/>
      <c r="E7" s="64" t="s">
        <v>53</v>
      </c>
      <c r="F7" s="65" t="s">
        <v>54</v>
      </c>
      <c r="G7" s="64" t="s">
        <v>29</v>
      </c>
      <c r="H7" s="64" t="s">
        <v>45</v>
      </c>
      <c r="I7" s="70"/>
      <c r="J7" s="58"/>
      <c r="K7" s="27">
        <f t="shared" si="0"/>
        <v>0</v>
      </c>
      <c r="L7" s="28" t="str">
        <f t="shared" si="1"/>
        <v>OK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45" x14ac:dyDescent="0.25">
      <c r="A8" s="110"/>
      <c r="B8" s="107"/>
      <c r="C8" s="64">
        <v>235</v>
      </c>
      <c r="D8" s="64"/>
      <c r="E8" s="64" t="s">
        <v>55</v>
      </c>
      <c r="F8" s="65" t="s">
        <v>56</v>
      </c>
      <c r="G8" s="64" t="s">
        <v>29</v>
      </c>
      <c r="H8" s="64" t="s">
        <v>45</v>
      </c>
      <c r="I8" s="70"/>
      <c r="J8" s="58"/>
      <c r="K8" s="27">
        <f t="shared" si="0"/>
        <v>0</v>
      </c>
      <c r="L8" s="28" t="str">
        <f t="shared" si="1"/>
        <v>OK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30" x14ac:dyDescent="0.25">
      <c r="A9" s="110"/>
      <c r="B9" s="107"/>
      <c r="C9" s="64">
        <v>236</v>
      </c>
      <c r="D9" s="64"/>
      <c r="E9" s="64" t="s">
        <v>57</v>
      </c>
      <c r="F9" s="65" t="s">
        <v>58</v>
      </c>
      <c r="G9" s="64" t="s">
        <v>30</v>
      </c>
      <c r="H9" s="64" t="s">
        <v>28</v>
      </c>
      <c r="I9" s="70"/>
      <c r="J9" s="58"/>
      <c r="K9" s="27">
        <f t="shared" si="0"/>
        <v>0</v>
      </c>
      <c r="L9" s="28" t="str">
        <f t="shared" si="1"/>
        <v>OK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30" x14ac:dyDescent="0.25">
      <c r="A10" s="111"/>
      <c r="B10" s="108"/>
      <c r="C10" s="64">
        <v>237</v>
      </c>
      <c r="D10" s="64"/>
      <c r="E10" s="64" t="s">
        <v>59</v>
      </c>
      <c r="F10" s="65" t="s">
        <v>60</v>
      </c>
      <c r="G10" s="64" t="s">
        <v>29</v>
      </c>
      <c r="H10" s="64" t="s">
        <v>43</v>
      </c>
      <c r="I10" s="70"/>
      <c r="J10" s="58"/>
      <c r="K10" s="27">
        <f t="shared" si="0"/>
        <v>0</v>
      </c>
      <c r="L10" s="28" t="str">
        <f t="shared" si="1"/>
        <v>OK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30" x14ac:dyDescent="0.25">
      <c r="A11" s="112">
        <v>36</v>
      </c>
      <c r="B11" s="103" t="s">
        <v>80</v>
      </c>
      <c r="C11" s="55">
        <v>238</v>
      </c>
      <c r="D11" s="55" t="s">
        <v>84</v>
      </c>
      <c r="E11" s="55" t="s">
        <v>61</v>
      </c>
      <c r="F11" s="56" t="s">
        <v>62</v>
      </c>
      <c r="G11" s="55" t="s">
        <v>29</v>
      </c>
      <c r="H11" s="55" t="s">
        <v>28</v>
      </c>
      <c r="I11" s="69">
        <v>0.1</v>
      </c>
      <c r="J11" s="58"/>
      <c r="K11" s="27">
        <f t="shared" si="0"/>
        <v>0</v>
      </c>
      <c r="L11" s="28" t="str">
        <f t="shared" si="1"/>
        <v>OK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36"/>
      <c r="Z11" s="36"/>
      <c r="AA11" s="36"/>
      <c r="AB11" s="36"/>
      <c r="AC11" s="36"/>
    </row>
    <row r="12" spans="1:29" ht="60" x14ac:dyDescent="0.25">
      <c r="A12" s="113"/>
      <c r="B12" s="105"/>
      <c r="C12" s="55">
        <v>239</v>
      </c>
      <c r="D12" s="55" t="s">
        <v>85</v>
      </c>
      <c r="E12" s="55" t="s">
        <v>63</v>
      </c>
      <c r="F12" s="56" t="s">
        <v>64</v>
      </c>
      <c r="G12" s="55" t="s">
        <v>29</v>
      </c>
      <c r="H12" s="55" t="s">
        <v>31</v>
      </c>
      <c r="I12" s="69">
        <v>20.7</v>
      </c>
      <c r="J12" s="58"/>
      <c r="K12" s="27">
        <f t="shared" si="0"/>
        <v>0</v>
      </c>
      <c r="L12" s="28" t="str">
        <f t="shared" si="1"/>
        <v>OK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36"/>
      <c r="Z12" s="36"/>
      <c r="AA12" s="36"/>
      <c r="AB12" s="36"/>
      <c r="AC12" s="36"/>
    </row>
    <row r="13" spans="1:29" ht="45" x14ac:dyDescent="0.25">
      <c r="A13" s="109">
        <v>37</v>
      </c>
      <c r="B13" s="106" t="s">
        <v>81</v>
      </c>
      <c r="C13" s="64">
        <v>240</v>
      </c>
      <c r="D13" s="66"/>
      <c r="E13" s="66" t="s">
        <v>65</v>
      </c>
      <c r="F13" s="67" t="s">
        <v>66</v>
      </c>
      <c r="G13" s="64" t="s">
        <v>50</v>
      </c>
      <c r="H13" s="64" t="s">
        <v>43</v>
      </c>
      <c r="I13" s="70"/>
      <c r="J13" s="59"/>
      <c r="K13" s="27">
        <f t="shared" si="0"/>
        <v>0</v>
      </c>
      <c r="L13" s="28" t="str">
        <f t="shared" si="1"/>
        <v>OK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36"/>
      <c r="Z13" s="36"/>
      <c r="AA13" s="36"/>
      <c r="AB13" s="36"/>
      <c r="AC13" s="36"/>
    </row>
    <row r="14" spans="1:29" ht="45" x14ac:dyDescent="0.25">
      <c r="A14" s="110"/>
      <c r="B14" s="107"/>
      <c r="C14" s="64">
        <v>241</v>
      </c>
      <c r="D14" s="66"/>
      <c r="E14" s="66" t="s">
        <v>67</v>
      </c>
      <c r="F14" s="67" t="s">
        <v>68</v>
      </c>
      <c r="G14" s="64" t="s">
        <v>50</v>
      </c>
      <c r="H14" s="64" t="s">
        <v>43</v>
      </c>
      <c r="I14" s="70"/>
      <c r="J14" s="59"/>
      <c r="K14" s="27">
        <f t="shared" si="0"/>
        <v>0</v>
      </c>
      <c r="L14" s="28" t="str">
        <f t="shared" si="1"/>
        <v>OK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36"/>
      <c r="Z14" s="36"/>
      <c r="AA14" s="36"/>
      <c r="AB14" s="36"/>
      <c r="AC14" s="36"/>
    </row>
    <row r="15" spans="1:29" ht="45" x14ac:dyDescent="0.25">
      <c r="A15" s="110"/>
      <c r="B15" s="107"/>
      <c r="C15" s="64">
        <v>242</v>
      </c>
      <c r="D15" s="66"/>
      <c r="E15" s="66" t="s">
        <v>67</v>
      </c>
      <c r="F15" s="67" t="s">
        <v>69</v>
      </c>
      <c r="G15" s="64" t="s">
        <v>50</v>
      </c>
      <c r="H15" s="64" t="s">
        <v>43</v>
      </c>
      <c r="I15" s="70"/>
      <c r="J15" s="59"/>
      <c r="K15" s="27">
        <f t="shared" si="0"/>
        <v>0</v>
      </c>
      <c r="L15" s="28" t="str">
        <f t="shared" si="1"/>
        <v>OK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36"/>
      <c r="Z15" s="36"/>
      <c r="AA15" s="36"/>
      <c r="AB15" s="36"/>
      <c r="AC15" s="36"/>
    </row>
    <row r="16" spans="1:29" ht="30" x14ac:dyDescent="0.25">
      <c r="A16" s="111"/>
      <c r="B16" s="108"/>
      <c r="C16" s="64">
        <v>243</v>
      </c>
      <c r="D16" s="66"/>
      <c r="E16" s="66" t="s">
        <v>67</v>
      </c>
      <c r="F16" s="67" t="s">
        <v>70</v>
      </c>
      <c r="G16" s="64" t="s">
        <v>50</v>
      </c>
      <c r="H16" s="64" t="s">
        <v>43</v>
      </c>
      <c r="I16" s="70"/>
      <c r="J16" s="59"/>
      <c r="K16" s="27">
        <f t="shared" si="0"/>
        <v>0</v>
      </c>
      <c r="L16" s="28" t="str">
        <f t="shared" si="1"/>
        <v>OK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36"/>
      <c r="Z16" s="36"/>
      <c r="AA16" s="36"/>
      <c r="AB16" s="36"/>
      <c r="AC16" s="36"/>
    </row>
    <row r="17" spans="1:29" ht="75" x14ac:dyDescent="0.25">
      <c r="A17" s="102">
        <v>38</v>
      </c>
      <c r="B17" s="103" t="s">
        <v>80</v>
      </c>
      <c r="C17" s="55">
        <v>244</v>
      </c>
      <c r="D17" s="60" t="s">
        <v>86</v>
      </c>
      <c r="E17" s="60" t="s">
        <v>71</v>
      </c>
      <c r="F17" s="62" t="s">
        <v>72</v>
      </c>
      <c r="G17" s="55" t="s">
        <v>50</v>
      </c>
      <c r="H17" s="55" t="s">
        <v>43</v>
      </c>
      <c r="I17" s="69">
        <v>180</v>
      </c>
      <c r="J17" s="59"/>
      <c r="K17" s="27">
        <f t="shared" si="0"/>
        <v>0</v>
      </c>
      <c r="L17" s="28" t="str">
        <f t="shared" si="1"/>
        <v>OK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36"/>
      <c r="Z17" s="36"/>
      <c r="AA17" s="36"/>
      <c r="AB17" s="36"/>
      <c r="AC17" s="36"/>
    </row>
    <row r="18" spans="1:29" ht="75" x14ac:dyDescent="0.25">
      <c r="A18" s="102"/>
      <c r="B18" s="104"/>
      <c r="C18" s="55">
        <v>245</v>
      </c>
      <c r="D18" s="60" t="s">
        <v>86</v>
      </c>
      <c r="E18" s="61" t="s">
        <v>73</v>
      </c>
      <c r="F18" s="62" t="s">
        <v>74</v>
      </c>
      <c r="G18" s="55" t="s">
        <v>50</v>
      </c>
      <c r="H18" s="55" t="s">
        <v>44</v>
      </c>
      <c r="I18" s="69">
        <v>14</v>
      </c>
      <c r="J18" s="59"/>
      <c r="K18" s="27">
        <f t="shared" si="0"/>
        <v>0</v>
      </c>
      <c r="L18" s="28" t="str">
        <f t="shared" si="1"/>
        <v>OK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36"/>
      <c r="Z18" s="36"/>
      <c r="AA18" s="36"/>
      <c r="AB18" s="36"/>
      <c r="AC18" s="36"/>
    </row>
    <row r="19" spans="1:29" ht="45" x14ac:dyDescent="0.25">
      <c r="A19" s="102"/>
      <c r="B19" s="104"/>
      <c r="C19" s="55">
        <v>246</v>
      </c>
      <c r="D19" s="60" t="s">
        <v>86</v>
      </c>
      <c r="E19" s="61" t="s">
        <v>75</v>
      </c>
      <c r="F19" s="41" t="s">
        <v>76</v>
      </c>
      <c r="G19" s="55" t="s">
        <v>50</v>
      </c>
      <c r="H19" s="55" t="s">
        <v>28</v>
      </c>
      <c r="I19" s="69">
        <v>3.3</v>
      </c>
      <c r="J19" s="59"/>
      <c r="K19" s="27">
        <f t="shared" si="0"/>
        <v>0</v>
      </c>
      <c r="L19" s="28" t="str">
        <f t="shared" si="1"/>
        <v>OK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36"/>
      <c r="Z19" s="36"/>
      <c r="AA19" s="36"/>
      <c r="AB19" s="36"/>
      <c r="AC19" s="36"/>
    </row>
    <row r="20" spans="1:29" ht="45" x14ac:dyDescent="0.25">
      <c r="A20" s="102"/>
      <c r="B20" s="105"/>
      <c r="C20" s="55">
        <v>247</v>
      </c>
      <c r="D20" s="60" t="s">
        <v>86</v>
      </c>
      <c r="E20" s="61" t="s">
        <v>75</v>
      </c>
      <c r="F20" s="41" t="s">
        <v>77</v>
      </c>
      <c r="G20" s="55" t="s">
        <v>50</v>
      </c>
      <c r="H20" s="55" t="s">
        <v>28</v>
      </c>
      <c r="I20" s="69">
        <v>2.3199999999999998</v>
      </c>
      <c r="J20" s="59"/>
      <c r="K20" s="27">
        <f t="shared" si="0"/>
        <v>0</v>
      </c>
      <c r="L20" s="28" t="str">
        <f t="shared" si="1"/>
        <v>OK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36"/>
      <c r="Z20" s="36"/>
      <c r="AA20" s="36"/>
      <c r="AB20" s="36"/>
      <c r="AC20" s="36"/>
    </row>
  </sheetData>
  <mergeCells count="31">
    <mergeCell ref="A4:A5"/>
    <mergeCell ref="B4:B5"/>
    <mergeCell ref="A6:A10"/>
    <mergeCell ref="B6:B10"/>
    <mergeCell ref="P1:P2"/>
    <mergeCell ref="J1:L1"/>
    <mergeCell ref="M1:M2"/>
    <mergeCell ref="N1:N2"/>
    <mergeCell ref="O1:O2"/>
    <mergeCell ref="A2:L2"/>
    <mergeCell ref="A1:E1"/>
    <mergeCell ref="F1:I1"/>
    <mergeCell ref="A11:A12"/>
    <mergeCell ref="B11:B12"/>
    <mergeCell ref="A13:A16"/>
    <mergeCell ref="B13:B16"/>
    <mergeCell ref="A17:A20"/>
    <mergeCell ref="B17:B20"/>
    <mergeCell ref="AA1:AA2"/>
    <mergeCell ref="AB1:AB2"/>
    <mergeCell ref="AC1:AC2"/>
    <mergeCell ref="V1:V2"/>
    <mergeCell ref="W1:W2"/>
    <mergeCell ref="X1:X2"/>
    <mergeCell ref="Y1:Y2"/>
    <mergeCell ref="Z1:Z2"/>
    <mergeCell ref="Q1:Q2"/>
    <mergeCell ref="R1:R2"/>
    <mergeCell ref="S1:S2"/>
    <mergeCell ref="T1:T2"/>
    <mergeCell ref="U1:U2"/>
  </mergeCells>
  <conditionalFormatting sqref="M4:AC10">
    <cfRule type="cellIs" dxfId="15" priority="1" stopIfTrue="1" operator="greaterThan">
      <formula>0</formula>
    </cfRule>
    <cfRule type="cellIs" dxfId="14" priority="2" stopIfTrue="1" operator="greaterThan">
      <formula>0</formula>
    </cfRule>
    <cfRule type="cellIs" dxfId="1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zoomScale="80" zoomScaleNormal="80" workbookViewId="0">
      <selection activeCell="M6" sqref="M6"/>
    </sheetView>
  </sheetViews>
  <sheetFormatPr defaultColWidth="9.7109375" defaultRowHeight="15" x14ac:dyDescent="0.25"/>
  <cols>
    <col min="1" max="1" width="5.7109375" style="1" bestFit="1" customWidth="1"/>
    <col min="2" max="2" width="28.85546875" style="1" bestFit="1" customWidth="1"/>
    <col min="3" max="3" width="5.85546875" style="1" bestFit="1" customWidth="1"/>
    <col min="4" max="4" width="18.85546875" style="1" bestFit="1" customWidth="1"/>
    <col min="5" max="5" width="12.28515625" style="29" bestFit="1" customWidth="1"/>
    <col min="6" max="6" width="72.7109375" style="1" bestFit="1" customWidth="1"/>
    <col min="7" max="7" width="10" style="1" bestFit="1" customWidth="1"/>
    <col min="8" max="8" width="15.140625" style="1" bestFit="1" customWidth="1"/>
    <col min="9" max="9" width="15" style="71" bestFit="1" customWidth="1"/>
    <col min="10" max="10" width="11.7109375" style="19" bestFit="1" customWidth="1"/>
    <col min="11" max="11" width="12.28515625" style="30" bestFit="1" customWidth="1"/>
    <col min="12" max="12" width="8" style="17" bestFit="1" customWidth="1"/>
    <col min="13" max="13" width="12" style="18" customWidth="1"/>
    <col min="14" max="24" width="13" style="18" bestFit="1" customWidth="1"/>
    <col min="25" max="25" width="13" style="15" bestFit="1" customWidth="1"/>
    <col min="26" max="26" width="19.140625" style="15" bestFit="1" customWidth="1"/>
    <col min="27" max="29" width="13" style="15" bestFit="1" customWidth="1"/>
    <col min="30" max="16384" width="9.7109375" style="15"/>
  </cols>
  <sheetData>
    <row r="1" spans="1:29" ht="30.75" customHeight="1" x14ac:dyDescent="0.25">
      <c r="A1" s="114" t="s">
        <v>87</v>
      </c>
      <c r="B1" s="114"/>
      <c r="C1" s="114"/>
      <c r="D1" s="114"/>
      <c r="E1" s="114"/>
      <c r="F1" s="114" t="s">
        <v>88</v>
      </c>
      <c r="G1" s="114"/>
      <c r="H1" s="114"/>
      <c r="I1" s="114"/>
      <c r="J1" s="114" t="s">
        <v>89</v>
      </c>
      <c r="K1" s="114"/>
      <c r="L1" s="114"/>
      <c r="M1" s="115" t="s">
        <v>112</v>
      </c>
      <c r="N1" s="115" t="s">
        <v>40</v>
      </c>
      <c r="O1" s="115" t="s">
        <v>40</v>
      </c>
      <c r="P1" s="115" t="s">
        <v>40</v>
      </c>
      <c r="Q1" s="115" t="s">
        <v>40</v>
      </c>
      <c r="R1" s="115" t="s">
        <v>40</v>
      </c>
      <c r="S1" s="115" t="s">
        <v>40</v>
      </c>
      <c r="T1" s="115" t="s">
        <v>40</v>
      </c>
      <c r="U1" s="115" t="s">
        <v>40</v>
      </c>
      <c r="V1" s="115" t="s">
        <v>40</v>
      </c>
      <c r="W1" s="115" t="s">
        <v>40</v>
      </c>
      <c r="X1" s="115" t="s">
        <v>40</v>
      </c>
      <c r="Y1" s="115" t="s">
        <v>40</v>
      </c>
      <c r="Z1" s="115" t="s">
        <v>40</v>
      </c>
      <c r="AA1" s="115" t="s">
        <v>40</v>
      </c>
      <c r="AB1" s="115" t="s">
        <v>40</v>
      </c>
      <c r="AC1" s="115" t="s">
        <v>40</v>
      </c>
    </row>
    <row r="2" spans="1:29" ht="30.75" customHeight="1" x14ac:dyDescent="0.25">
      <c r="A2" s="114" t="s">
        <v>105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29" s="16" customFormat="1" ht="30" x14ac:dyDescent="0.2">
      <c r="A3" s="37" t="s">
        <v>1</v>
      </c>
      <c r="B3" s="63" t="s">
        <v>79</v>
      </c>
      <c r="C3" s="37" t="s">
        <v>78</v>
      </c>
      <c r="D3" s="37" t="s">
        <v>42</v>
      </c>
      <c r="E3" s="35" t="s">
        <v>41</v>
      </c>
      <c r="F3" s="38" t="s">
        <v>3</v>
      </c>
      <c r="G3" s="38" t="s">
        <v>26</v>
      </c>
      <c r="H3" s="38" t="s">
        <v>32</v>
      </c>
      <c r="I3" s="68" t="s">
        <v>2</v>
      </c>
      <c r="J3" s="39" t="s">
        <v>25</v>
      </c>
      <c r="K3" s="40" t="s">
        <v>0</v>
      </c>
      <c r="L3" s="37" t="s">
        <v>4</v>
      </c>
      <c r="M3" s="26">
        <v>42647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45" x14ac:dyDescent="0.25">
      <c r="A4" s="102">
        <v>13</v>
      </c>
      <c r="B4" s="103" t="s">
        <v>80</v>
      </c>
      <c r="C4" s="55">
        <v>90</v>
      </c>
      <c r="D4" s="55" t="s">
        <v>82</v>
      </c>
      <c r="E4" s="55" t="s">
        <v>46</v>
      </c>
      <c r="F4" s="56" t="s">
        <v>47</v>
      </c>
      <c r="G4" s="55" t="s">
        <v>27</v>
      </c>
      <c r="H4" s="57" t="s">
        <v>28</v>
      </c>
      <c r="I4" s="69">
        <v>24.8</v>
      </c>
      <c r="J4" s="58">
        <v>100</v>
      </c>
      <c r="K4" s="27">
        <f t="shared" ref="K4:K20" si="0">J4-(SUM(M4:AC4))</f>
        <v>0</v>
      </c>
      <c r="L4" s="28" t="str">
        <f t="shared" ref="L4:L20" si="1">IF(K4&lt;0,"ATENÇÃO","OK")</f>
        <v>OK</v>
      </c>
      <c r="M4" s="33">
        <v>100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45" x14ac:dyDescent="0.25">
      <c r="A5" s="102"/>
      <c r="B5" s="105"/>
      <c r="C5" s="55">
        <v>91</v>
      </c>
      <c r="D5" s="55" t="s">
        <v>83</v>
      </c>
      <c r="E5" s="55" t="s">
        <v>48</v>
      </c>
      <c r="F5" s="56" t="s">
        <v>49</v>
      </c>
      <c r="G5" s="55" t="s">
        <v>27</v>
      </c>
      <c r="H5" s="57" t="s">
        <v>28</v>
      </c>
      <c r="I5" s="69">
        <v>45.6</v>
      </c>
      <c r="J5" s="58"/>
      <c r="K5" s="27">
        <f t="shared" si="0"/>
        <v>0</v>
      </c>
      <c r="L5" s="28" t="str">
        <f t="shared" si="1"/>
        <v>OK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30" x14ac:dyDescent="0.25">
      <c r="A6" s="109">
        <v>35</v>
      </c>
      <c r="B6" s="106" t="s">
        <v>81</v>
      </c>
      <c r="C6" s="64">
        <v>233</v>
      </c>
      <c r="D6" s="64"/>
      <c r="E6" s="64" t="s">
        <v>51</v>
      </c>
      <c r="F6" s="65" t="s">
        <v>52</v>
      </c>
      <c r="G6" s="64" t="s">
        <v>29</v>
      </c>
      <c r="H6" s="64" t="s">
        <v>45</v>
      </c>
      <c r="I6" s="70"/>
      <c r="J6" s="58"/>
      <c r="K6" s="27">
        <f t="shared" si="0"/>
        <v>0</v>
      </c>
      <c r="L6" s="28" t="str">
        <f t="shared" si="1"/>
        <v>OK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45" x14ac:dyDescent="0.25">
      <c r="A7" s="110"/>
      <c r="B7" s="107"/>
      <c r="C7" s="64">
        <v>234</v>
      </c>
      <c r="D7" s="64"/>
      <c r="E7" s="64" t="s">
        <v>53</v>
      </c>
      <c r="F7" s="65" t="s">
        <v>54</v>
      </c>
      <c r="G7" s="64" t="s">
        <v>29</v>
      </c>
      <c r="H7" s="64" t="s">
        <v>45</v>
      </c>
      <c r="I7" s="70"/>
      <c r="J7" s="58"/>
      <c r="K7" s="27">
        <f t="shared" si="0"/>
        <v>0</v>
      </c>
      <c r="L7" s="28" t="str">
        <f t="shared" si="1"/>
        <v>OK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45" x14ac:dyDescent="0.25">
      <c r="A8" s="110"/>
      <c r="B8" s="107"/>
      <c r="C8" s="64">
        <v>235</v>
      </c>
      <c r="D8" s="64"/>
      <c r="E8" s="64" t="s">
        <v>55</v>
      </c>
      <c r="F8" s="65" t="s">
        <v>56</v>
      </c>
      <c r="G8" s="64" t="s">
        <v>29</v>
      </c>
      <c r="H8" s="64" t="s">
        <v>45</v>
      </c>
      <c r="I8" s="70"/>
      <c r="J8" s="58"/>
      <c r="K8" s="27">
        <f t="shared" si="0"/>
        <v>0</v>
      </c>
      <c r="L8" s="28" t="str">
        <f t="shared" si="1"/>
        <v>OK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30" x14ac:dyDescent="0.25">
      <c r="A9" s="110"/>
      <c r="B9" s="107"/>
      <c r="C9" s="64">
        <v>236</v>
      </c>
      <c r="D9" s="64"/>
      <c r="E9" s="64" t="s">
        <v>57</v>
      </c>
      <c r="F9" s="65" t="s">
        <v>58</v>
      </c>
      <c r="G9" s="64" t="s">
        <v>30</v>
      </c>
      <c r="H9" s="64" t="s">
        <v>28</v>
      </c>
      <c r="I9" s="70"/>
      <c r="J9" s="58"/>
      <c r="K9" s="27">
        <f t="shared" si="0"/>
        <v>0</v>
      </c>
      <c r="L9" s="28" t="str">
        <f t="shared" si="1"/>
        <v>OK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30" x14ac:dyDescent="0.25">
      <c r="A10" s="111"/>
      <c r="B10" s="108"/>
      <c r="C10" s="64">
        <v>237</v>
      </c>
      <c r="D10" s="64"/>
      <c r="E10" s="64" t="s">
        <v>59</v>
      </c>
      <c r="F10" s="65" t="s">
        <v>60</v>
      </c>
      <c r="G10" s="64" t="s">
        <v>29</v>
      </c>
      <c r="H10" s="64" t="s">
        <v>43</v>
      </c>
      <c r="I10" s="70"/>
      <c r="J10" s="58"/>
      <c r="K10" s="27">
        <f t="shared" si="0"/>
        <v>0</v>
      </c>
      <c r="L10" s="28" t="str">
        <f t="shared" si="1"/>
        <v>OK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30" x14ac:dyDescent="0.25">
      <c r="A11" s="112">
        <v>36</v>
      </c>
      <c r="B11" s="103" t="s">
        <v>80</v>
      </c>
      <c r="C11" s="55">
        <v>238</v>
      </c>
      <c r="D11" s="55" t="s">
        <v>84</v>
      </c>
      <c r="E11" s="55" t="s">
        <v>61</v>
      </c>
      <c r="F11" s="56" t="s">
        <v>62</v>
      </c>
      <c r="G11" s="55" t="s">
        <v>29</v>
      </c>
      <c r="H11" s="55" t="s">
        <v>28</v>
      </c>
      <c r="I11" s="69">
        <v>0.1</v>
      </c>
      <c r="J11" s="58"/>
      <c r="K11" s="27">
        <f t="shared" si="0"/>
        <v>0</v>
      </c>
      <c r="L11" s="28" t="str">
        <f t="shared" si="1"/>
        <v>OK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36"/>
      <c r="Z11" s="36"/>
      <c r="AA11" s="36"/>
      <c r="AB11" s="36"/>
      <c r="AC11" s="36"/>
    </row>
    <row r="12" spans="1:29" ht="60" x14ac:dyDescent="0.25">
      <c r="A12" s="113"/>
      <c r="B12" s="105"/>
      <c r="C12" s="55">
        <v>239</v>
      </c>
      <c r="D12" s="55" t="s">
        <v>85</v>
      </c>
      <c r="E12" s="55" t="s">
        <v>63</v>
      </c>
      <c r="F12" s="56" t="s">
        <v>64</v>
      </c>
      <c r="G12" s="55" t="s">
        <v>29</v>
      </c>
      <c r="H12" s="55" t="s">
        <v>31</v>
      </c>
      <c r="I12" s="69">
        <v>20.7</v>
      </c>
      <c r="J12" s="58"/>
      <c r="K12" s="27">
        <f t="shared" si="0"/>
        <v>0</v>
      </c>
      <c r="L12" s="28" t="str">
        <f t="shared" si="1"/>
        <v>OK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36"/>
      <c r="Z12" s="36"/>
      <c r="AA12" s="36"/>
      <c r="AB12" s="36"/>
      <c r="AC12" s="36"/>
    </row>
    <row r="13" spans="1:29" ht="45" x14ac:dyDescent="0.25">
      <c r="A13" s="109">
        <v>37</v>
      </c>
      <c r="B13" s="106" t="s">
        <v>81</v>
      </c>
      <c r="C13" s="64">
        <v>240</v>
      </c>
      <c r="D13" s="66"/>
      <c r="E13" s="66" t="s">
        <v>65</v>
      </c>
      <c r="F13" s="67" t="s">
        <v>66</v>
      </c>
      <c r="G13" s="64" t="s">
        <v>50</v>
      </c>
      <c r="H13" s="64" t="s">
        <v>43</v>
      </c>
      <c r="I13" s="70"/>
      <c r="J13" s="59"/>
      <c r="K13" s="27">
        <f t="shared" si="0"/>
        <v>0</v>
      </c>
      <c r="L13" s="28" t="str">
        <f t="shared" si="1"/>
        <v>OK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36"/>
      <c r="Z13" s="36"/>
      <c r="AA13" s="36"/>
      <c r="AB13" s="36"/>
      <c r="AC13" s="36"/>
    </row>
    <row r="14" spans="1:29" ht="45" x14ac:dyDescent="0.25">
      <c r="A14" s="110"/>
      <c r="B14" s="107"/>
      <c r="C14" s="64">
        <v>241</v>
      </c>
      <c r="D14" s="66"/>
      <c r="E14" s="66" t="s">
        <v>67</v>
      </c>
      <c r="F14" s="67" t="s">
        <v>68</v>
      </c>
      <c r="G14" s="64" t="s">
        <v>50</v>
      </c>
      <c r="H14" s="64" t="s">
        <v>43</v>
      </c>
      <c r="I14" s="70"/>
      <c r="J14" s="59"/>
      <c r="K14" s="27">
        <f t="shared" si="0"/>
        <v>0</v>
      </c>
      <c r="L14" s="28" t="str">
        <f t="shared" si="1"/>
        <v>OK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36"/>
      <c r="Z14" s="36"/>
      <c r="AA14" s="36"/>
      <c r="AB14" s="36"/>
      <c r="AC14" s="36"/>
    </row>
    <row r="15" spans="1:29" ht="45" x14ac:dyDescent="0.25">
      <c r="A15" s="110"/>
      <c r="B15" s="107"/>
      <c r="C15" s="64">
        <v>242</v>
      </c>
      <c r="D15" s="66"/>
      <c r="E15" s="66" t="s">
        <v>67</v>
      </c>
      <c r="F15" s="67" t="s">
        <v>69</v>
      </c>
      <c r="G15" s="64" t="s">
        <v>50</v>
      </c>
      <c r="H15" s="64" t="s">
        <v>43</v>
      </c>
      <c r="I15" s="70"/>
      <c r="J15" s="59"/>
      <c r="K15" s="27">
        <f t="shared" si="0"/>
        <v>0</v>
      </c>
      <c r="L15" s="28" t="str">
        <f t="shared" si="1"/>
        <v>OK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36"/>
      <c r="Z15" s="36"/>
      <c r="AA15" s="36"/>
      <c r="AB15" s="36"/>
      <c r="AC15" s="36"/>
    </row>
    <row r="16" spans="1:29" ht="30" x14ac:dyDescent="0.25">
      <c r="A16" s="111"/>
      <c r="B16" s="108"/>
      <c r="C16" s="64">
        <v>243</v>
      </c>
      <c r="D16" s="66"/>
      <c r="E16" s="66" t="s">
        <v>67</v>
      </c>
      <c r="F16" s="67" t="s">
        <v>70</v>
      </c>
      <c r="G16" s="64" t="s">
        <v>50</v>
      </c>
      <c r="H16" s="64" t="s">
        <v>43</v>
      </c>
      <c r="I16" s="70"/>
      <c r="J16" s="59"/>
      <c r="K16" s="27">
        <f t="shared" si="0"/>
        <v>0</v>
      </c>
      <c r="L16" s="28" t="str">
        <f t="shared" si="1"/>
        <v>OK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36"/>
      <c r="Z16" s="36"/>
      <c r="AA16" s="36"/>
      <c r="AB16" s="36"/>
      <c r="AC16" s="36"/>
    </row>
    <row r="17" spans="1:29" ht="75" x14ac:dyDescent="0.25">
      <c r="A17" s="102">
        <v>38</v>
      </c>
      <c r="B17" s="103" t="s">
        <v>80</v>
      </c>
      <c r="C17" s="55">
        <v>244</v>
      </c>
      <c r="D17" s="60" t="s">
        <v>86</v>
      </c>
      <c r="E17" s="60" t="s">
        <v>71</v>
      </c>
      <c r="F17" s="62" t="s">
        <v>72</v>
      </c>
      <c r="G17" s="55" t="s">
        <v>50</v>
      </c>
      <c r="H17" s="55" t="s">
        <v>43</v>
      </c>
      <c r="I17" s="69">
        <v>180</v>
      </c>
      <c r="J17" s="59"/>
      <c r="K17" s="27">
        <f t="shared" si="0"/>
        <v>0</v>
      </c>
      <c r="L17" s="28" t="str">
        <f t="shared" si="1"/>
        <v>OK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36"/>
      <c r="Z17" s="36"/>
      <c r="AA17" s="36"/>
      <c r="AB17" s="36"/>
      <c r="AC17" s="36"/>
    </row>
    <row r="18" spans="1:29" ht="75" x14ac:dyDescent="0.25">
      <c r="A18" s="102"/>
      <c r="B18" s="104"/>
      <c r="C18" s="55">
        <v>245</v>
      </c>
      <c r="D18" s="60" t="s">
        <v>86</v>
      </c>
      <c r="E18" s="61" t="s">
        <v>73</v>
      </c>
      <c r="F18" s="62" t="s">
        <v>74</v>
      </c>
      <c r="G18" s="55" t="s">
        <v>50</v>
      </c>
      <c r="H18" s="55" t="s">
        <v>44</v>
      </c>
      <c r="I18" s="69">
        <v>14</v>
      </c>
      <c r="J18" s="59"/>
      <c r="K18" s="27">
        <f t="shared" si="0"/>
        <v>0</v>
      </c>
      <c r="L18" s="28" t="str">
        <f t="shared" si="1"/>
        <v>OK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36"/>
      <c r="Z18" s="36"/>
      <c r="AA18" s="36"/>
      <c r="AB18" s="36"/>
      <c r="AC18" s="36"/>
    </row>
    <row r="19" spans="1:29" ht="45" x14ac:dyDescent="0.25">
      <c r="A19" s="102"/>
      <c r="B19" s="104"/>
      <c r="C19" s="55">
        <v>246</v>
      </c>
      <c r="D19" s="60" t="s">
        <v>86</v>
      </c>
      <c r="E19" s="61" t="s">
        <v>75</v>
      </c>
      <c r="F19" s="41" t="s">
        <v>76</v>
      </c>
      <c r="G19" s="55" t="s">
        <v>50</v>
      </c>
      <c r="H19" s="55" t="s">
        <v>28</v>
      </c>
      <c r="I19" s="69">
        <v>3.3</v>
      </c>
      <c r="J19" s="59"/>
      <c r="K19" s="27">
        <f t="shared" si="0"/>
        <v>0</v>
      </c>
      <c r="L19" s="28" t="str">
        <f t="shared" si="1"/>
        <v>OK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36"/>
      <c r="Z19" s="36"/>
      <c r="AA19" s="36"/>
      <c r="AB19" s="36"/>
      <c r="AC19" s="36"/>
    </row>
    <row r="20" spans="1:29" ht="45" x14ac:dyDescent="0.25">
      <c r="A20" s="102"/>
      <c r="B20" s="105"/>
      <c r="C20" s="55">
        <v>247</v>
      </c>
      <c r="D20" s="60" t="s">
        <v>86</v>
      </c>
      <c r="E20" s="61" t="s">
        <v>75</v>
      </c>
      <c r="F20" s="41" t="s">
        <v>77</v>
      </c>
      <c r="G20" s="55" t="s">
        <v>50</v>
      </c>
      <c r="H20" s="55" t="s">
        <v>28</v>
      </c>
      <c r="I20" s="69">
        <v>2.3199999999999998</v>
      </c>
      <c r="J20" s="59"/>
      <c r="K20" s="27">
        <f t="shared" si="0"/>
        <v>0</v>
      </c>
      <c r="L20" s="28" t="str">
        <f t="shared" si="1"/>
        <v>OK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36"/>
      <c r="Z20" s="36"/>
      <c r="AA20" s="36"/>
      <c r="AB20" s="36"/>
      <c r="AC20" s="36"/>
    </row>
  </sheetData>
  <mergeCells count="31">
    <mergeCell ref="Q1:Q2"/>
    <mergeCell ref="J1:L1"/>
    <mergeCell ref="M1:M2"/>
    <mergeCell ref="N1:N2"/>
    <mergeCell ref="O1:O2"/>
    <mergeCell ref="A2:L2"/>
    <mergeCell ref="P1:P2"/>
    <mergeCell ref="A1:E1"/>
    <mergeCell ref="V1:V2"/>
    <mergeCell ref="W1:W2"/>
    <mergeCell ref="X1:X2"/>
    <mergeCell ref="R1:R2"/>
    <mergeCell ref="S1:S2"/>
    <mergeCell ref="T1:T2"/>
    <mergeCell ref="U1:U2"/>
    <mergeCell ref="F1:I1"/>
    <mergeCell ref="A4:A5"/>
    <mergeCell ref="B4:B5"/>
    <mergeCell ref="A6:A10"/>
    <mergeCell ref="B6:B10"/>
    <mergeCell ref="A11:A12"/>
    <mergeCell ref="B11:B12"/>
    <mergeCell ref="A13:A16"/>
    <mergeCell ref="B13:B16"/>
    <mergeCell ref="A17:A20"/>
    <mergeCell ref="B17:B20"/>
    <mergeCell ref="Z1:Z2"/>
    <mergeCell ref="AA1:AA2"/>
    <mergeCell ref="AB1:AB2"/>
    <mergeCell ref="AC1:AC2"/>
    <mergeCell ref="Y1:Y2"/>
  </mergeCells>
  <conditionalFormatting sqref="N4:AC10">
    <cfRule type="cellIs" dxfId="12" priority="4" stopIfTrue="1" operator="greaterThan">
      <formula>0</formula>
    </cfRule>
    <cfRule type="cellIs" dxfId="11" priority="5" stopIfTrue="1" operator="greaterThan">
      <formula>0</formula>
    </cfRule>
    <cfRule type="cellIs" dxfId="10" priority="6" stopIfTrue="1" operator="greaterThan">
      <formula>0</formula>
    </cfRule>
  </conditionalFormatting>
  <conditionalFormatting sqref="M4:M10">
    <cfRule type="cellIs" dxfId="9" priority="1" stopIfTrue="1" operator="greaterThan">
      <formula>0</formula>
    </cfRule>
    <cfRule type="cellIs" dxfId="8" priority="2" stopIfTrue="1" operator="greaterThan">
      <formula>0</formula>
    </cfRule>
    <cfRule type="cellIs" dxfId="7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zoomScale="80" zoomScaleNormal="80" workbookViewId="0">
      <selection activeCell="H5" sqref="H5"/>
    </sheetView>
  </sheetViews>
  <sheetFormatPr defaultColWidth="14.7109375" defaultRowHeight="15" x14ac:dyDescent="0.25"/>
  <cols>
    <col min="1" max="1" width="5.7109375" style="1" bestFit="1" customWidth="1"/>
    <col min="2" max="2" width="19.28515625" style="1" bestFit="1" customWidth="1"/>
    <col min="3" max="3" width="5.85546875" style="1" bestFit="1" customWidth="1"/>
    <col min="4" max="4" width="11.42578125" style="1" bestFit="1" customWidth="1"/>
    <col min="5" max="5" width="12.28515625" style="29" bestFit="1" customWidth="1"/>
    <col min="6" max="6" width="60.7109375" style="1" bestFit="1" customWidth="1"/>
    <col min="7" max="7" width="10" style="1" bestFit="1" customWidth="1"/>
    <col min="8" max="8" width="16.5703125" style="1" bestFit="1" customWidth="1"/>
    <col min="9" max="9" width="17" style="71" bestFit="1" customWidth="1"/>
    <col min="10" max="10" width="14.42578125" style="19" customWidth="1"/>
    <col min="11" max="11" width="12.28515625" style="30" bestFit="1" customWidth="1"/>
    <col min="12" max="12" width="8" style="17" bestFit="1" customWidth="1"/>
    <col min="13" max="24" width="13" style="18" customWidth="1"/>
    <col min="25" max="29" width="13" style="15" customWidth="1"/>
    <col min="30" max="16384" width="14.7109375" style="15"/>
  </cols>
  <sheetData>
    <row r="1" spans="1:29" ht="29.25" customHeight="1" x14ac:dyDescent="0.25">
      <c r="A1" s="114" t="s">
        <v>87</v>
      </c>
      <c r="B1" s="114"/>
      <c r="C1" s="114"/>
      <c r="D1" s="114"/>
      <c r="E1" s="114"/>
      <c r="F1" s="114" t="s">
        <v>88</v>
      </c>
      <c r="G1" s="114"/>
      <c r="H1" s="114"/>
      <c r="I1" s="114"/>
      <c r="J1" s="114" t="s">
        <v>89</v>
      </c>
      <c r="K1" s="114"/>
      <c r="L1" s="114"/>
      <c r="M1" s="115" t="s">
        <v>40</v>
      </c>
      <c r="N1" s="115" t="s">
        <v>40</v>
      </c>
      <c r="O1" s="115" t="s">
        <v>40</v>
      </c>
      <c r="P1" s="115" t="s">
        <v>40</v>
      </c>
      <c r="Q1" s="115" t="s">
        <v>40</v>
      </c>
      <c r="R1" s="115" t="s">
        <v>40</v>
      </c>
      <c r="S1" s="115" t="s">
        <v>40</v>
      </c>
      <c r="T1" s="115" t="s">
        <v>40</v>
      </c>
      <c r="U1" s="115" t="s">
        <v>40</v>
      </c>
      <c r="V1" s="115" t="s">
        <v>40</v>
      </c>
      <c r="W1" s="115" t="s">
        <v>40</v>
      </c>
      <c r="X1" s="115" t="s">
        <v>40</v>
      </c>
      <c r="Y1" s="115" t="s">
        <v>40</v>
      </c>
      <c r="Z1" s="115" t="s">
        <v>40</v>
      </c>
      <c r="AA1" s="115" t="s">
        <v>40</v>
      </c>
      <c r="AB1" s="115" t="s">
        <v>40</v>
      </c>
      <c r="AC1" s="115" t="s">
        <v>40</v>
      </c>
    </row>
    <row r="2" spans="1:29" ht="29.25" customHeight="1" x14ac:dyDescent="0.25">
      <c r="A2" s="114" t="s">
        <v>106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29" s="16" customFormat="1" ht="30" x14ac:dyDescent="0.2">
      <c r="A3" s="37" t="s">
        <v>1</v>
      </c>
      <c r="B3" s="63" t="s">
        <v>79</v>
      </c>
      <c r="C3" s="37" t="s">
        <v>78</v>
      </c>
      <c r="D3" s="37" t="s">
        <v>42</v>
      </c>
      <c r="E3" s="35" t="s">
        <v>41</v>
      </c>
      <c r="F3" s="38" t="s">
        <v>3</v>
      </c>
      <c r="G3" s="38" t="s">
        <v>26</v>
      </c>
      <c r="H3" s="38" t="s">
        <v>32</v>
      </c>
      <c r="I3" s="68" t="s">
        <v>2</v>
      </c>
      <c r="J3" s="39" t="s">
        <v>25</v>
      </c>
      <c r="K3" s="40" t="s">
        <v>0</v>
      </c>
      <c r="L3" s="37" t="s">
        <v>4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60" x14ac:dyDescent="0.25">
      <c r="A4" s="102">
        <v>13</v>
      </c>
      <c r="B4" s="103" t="s">
        <v>80</v>
      </c>
      <c r="C4" s="55">
        <v>90</v>
      </c>
      <c r="D4" s="55" t="s">
        <v>82</v>
      </c>
      <c r="E4" s="55" t="s">
        <v>46</v>
      </c>
      <c r="F4" s="56" t="s">
        <v>47</v>
      </c>
      <c r="G4" s="55" t="s">
        <v>27</v>
      </c>
      <c r="H4" s="57" t="s">
        <v>28</v>
      </c>
      <c r="I4" s="69">
        <v>24.8</v>
      </c>
      <c r="J4" s="58">
        <v>150</v>
      </c>
      <c r="K4" s="27">
        <f>J4-(SUM(M4:AC4))</f>
        <v>150</v>
      </c>
      <c r="L4" s="28" t="str">
        <f>IF(K4&lt;0,"ATENÇÃO","OK")</f>
        <v>OK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60" x14ac:dyDescent="0.25">
      <c r="A5" s="102"/>
      <c r="B5" s="105"/>
      <c r="C5" s="55">
        <v>91</v>
      </c>
      <c r="D5" s="55" t="s">
        <v>83</v>
      </c>
      <c r="E5" s="55" t="s">
        <v>48</v>
      </c>
      <c r="F5" s="56" t="s">
        <v>49</v>
      </c>
      <c r="G5" s="55" t="s">
        <v>27</v>
      </c>
      <c r="H5" s="57" t="s">
        <v>28</v>
      </c>
      <c r="I5" s="69">
        <v>45.6</v>
      </c>
      <c r="J5" s="58"/>
      <c r="K5" s="27">
        <f t="shared" ref="K5:K20" si="0">J5-(SUM(M5:AC5))</f>
        <v>0</v>
      </c>
      <c r="L5" s="28" t="str">
        <f t="shared" ref="L5:L20" si="1">IF(K5&lt;0,"ATENÇÃO","OK")</f>
        <v>OK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45" x14ac:dyDescent="0.25">
      <c r="A6" s="109">
        <v>35</v>
      </c>
      <c r="B6" s="106" t="s">
        <v>81</v>
      </c>
      <c r="C6" s="64">
        <v>233</v>
      </c>
      <c r="D6" s="64"/>
      <c r="E6" s="64" t="s">
        <v>51</v>
      </c>
      <c r="F6" s="65" t="s">
        <v>52</v>
      </c>
      <c r="G6" s="64" t="s">
        <v>29</v>
      </c>
      <c r="H6" s="64" t="s">
        <v>45</v>
      </c>
      <c r="I6" s="70"/>
      <c r="J6" s="58"/>
      <c r="K6" s="27">
        <f t="shared" si="0"/>
        <v>0</v>
      </c>
      <c r="L6" s="28" t="str">
        <f t="shared" si="1"/>
        <v>OK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45" x14ac:dyDescent="0.25">
      <c r="A7" s="110"/>
      <c r="B7" s="107"/>
      <c r="C7" s="64">
        <v>234</v>
      </c>
      <c r="D7" s="64"/>
      <c r="E7" s="64" t="s">
        <v>53</v>
      </c>
      <c r="F7" s="65" t="s">
        <v>54</v>
      </c>
      <c r="G7" s="64" t="s">
        <v>29</v>
      </c>
      <c r="H7" s="64" t="s">
        <v>45</v>
      </c>
      <c r="I7" s="70"/>
      <c r="J7" s="58"/>
      <c r="K7" s="27">
        <f t="shared" si="0"/>
        <v>0</v>
      </c>
      <c r="L7" s="28" t="str">
        <f t="shared" si="1"/>
        <v>OK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60" x14ac:dyDescent="0.25">
      <c r="A8" s="110"/>
      <c r="B8" s="107"/>
      <c r="C8" s="64">
        <v>235</v>
      </c>
      <c r="D8" s="64"/>
      <c r="E8" s="64" t="s">
        <v>55</v>
      </c>
      <c r="F8" s="65" t="s">
        <v>56</v>
      </c>
      <c r="G8" s="64" t="s">
        <v>29</v>
      </c>
      <c r="H8" s="64" t="s">
        <v>45</v>
      </c>
      <c r="I8" s="70"/>
      <c r="J8" s="58"/>
      <c r="K8" s="27">
        <f t="shared" si="0"/>
        <v>0</v>
      </c>
      <c r="L8" s="28" t="str">
        <f t="shared" si="1"/>
        <v>OK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45" x14ac:dyDescent="0.25">
      <c r="A9" s="110"/>
      <c r="B9" s="107"/>
      <c r="C9" s="64">
        <v>236</v>
      </c>
      <c r="D9" s="64"/>
      <c r="E9" s="64" t="s">
        <v>57</v>
      </c>
      <c r="F9" s="65" t="s">
        <v>58</v>
      </c>
      <c r="G9" s="64" t="s">
        <v>30</v>
      </c>
      <c r="H9" s="64" t="s">
        <v>28</v>
      </c>
      <c r="I9" s="70"/>
      <c r="J9" s="58"/>
      <c r="K9" s="27">
        <f t="shared" si="0"/>
        <v>0</v>
      </c>
      <c r="L9" s="28" t="str">
        <f t="shared" si="1"/>
        <v>OK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30" x14ac:dyDescent="0.25">
      <c r="A10" s="111"/>
      <c r="B10" s="108"/>
      <c r="C10" s="64">
        <v>237</v>
      </c>
      <c r="D10" s="64"/>
      <c r="E10" s="64" t="s">
        <v>59</v>
      </c>
      <c r="F10" s="65" t="s">
        <v>60</v>
      </c>
      <c r="G10" s="64" t="s">
        <v>29</v>
      </c>
      <c r="H10" s="64" t="s">
        <v>43</v>
      </c>
      <c r="I10" s="70"/>
      <c r="J10" s="58"/>
      <c r="K10" s="27">
        <f t="shared" si="0"/>
        <v>0</v>
      </c>
      <c r="L10" s="28" t="str">
        <f t="shared" si="1"/>
        <v>OK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45" x14ac:dyDescent="0.25">
      <c r="A11" s="112">
        <v>36</v>
      </c>
      <c r="B11" s="103" t="s">
        <v>80</v>
      </c>
      <c r="C11" s="55">
        <v>238</v>
      </c>
      <c r="D11" s="55" t="s">
        <v>84</v>
      </c>
      <c r="E11" s="55" t="s">
        <v>61</v>
      </c>
      <c r="F11" s="56" t="s">
        <v>62</v>
      </c>
      <c r="G11" s="55" t="s">
        <v>29</v>
      </c>
      <c r="H11" s="55" t="s">
        <v>28</v>
      </c>
      <c r="I11" s="69">
        <v>0.1</v>
      </c>
      <c r="J11" s="58"/>
      <c r="K11" s="27">
        <f t="shared" si="0"/>
        <v>0</v>
      </c>
      <c r="L11" s="28" t="str">
        <f t="shared" si="1"/>
        <v>OK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36"/>
      <c r="Z11" s="36"/>
      <c r="AA11" s="36"/>
      <c r="AB11" s="36"/>
      <c r="AC11" s="36"/>
    </row>
    <row r="12" spans="1:29" ht="75" x14ac:dyDescent="0.25">
      <c r="A12" s="113"/>
      <c r="B12" s="105"/>
      <c r="C12" s="55">
        <v>239</v>
      </c>
      <c r="D12" s="55" t="s">
        <v>85</v>
      </c>
      <c r="E12" s="55" t="s">
        <v>63</v>
      </c>
      <c r="F12" s="56" t="s">
        <v>64</v>
      </c>
      <c r="G12" s="55" t="s">
        <v>29</v>
      </c>
      <c r="H12" s="55" t="s">
        <v>31</v>
      </c>
      <c r="I12" s="69">
        <v>20.7</v>
      </c>
      <c r="J12" s="58"/>
      <c r="K12" s="27">
        <f t="shared" si="0"/>
        <v>0</v>
      </c>
      <c r="L12" s="28" t="str">
        <f t="shared" si="1"/>
        <v>OK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36"/>
      <c r="Z12" s="36"/>
      <c r="AA12" s="36"/>
      <c r="AB12" s="36"/>
      <c r="AC12" s="36"/>
    </row>
    <row r="13" spans="1:29" ht="45" x14ac:dyDescent="0.25">
      <c r="A13" s="109">
        <v>37</v>
      </c>
      <c r="B13" s="106" t="s">
        <v>81</v>
      </c>
      <c r="C13" s="64">
        <v>240</v>
      </c>
      <c r="D13" s="66"/>
      <c r="E13" s="66" t="s">
        <v>65</v>
      </c>
      <c r="F13" s="67" t="s">
        <v>66</v>
      </c>
      <c r="G13" s="64" t="s">
        <v>50</v>
      </c>
      <c r="H13" s="64" t="s">
        <v>43</v>
      </c>
      <c r="I13" s="70"/>
      <c r="J13" s="59"/>
      <c r="K13" s="27">
        <f t="shared" si="0"/>
        <v>0</v>
      </c>
      <c r="L13" s="28" t="str">
        <f t="shared" si="1"/>
        <v>OK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36"/>
      <c r="Z13" s="36"/>
      <c r="AA13" s="36"/>
      <c r="AB13" s="36"/>
      <c r="AC13" s="36"/>
    </row>
    <row r="14" spans="1:29" ht="45" x14ac:dyDescent="0.25">
      <c r="A14" s="110"/>
      <c r="B14" s="107"/>
      <c r="C14" s="64">
        <v>241</v>
      </c>
      <c r="D14" s="66"/>
      <c r="E14" s="66" t="s">
        <v>67</v>
      </c>
      <c r="F14" s="67" t="s">
        <v>68</v>
      </c>
      <c r="G14" s="64" t="s">
        <v>50</v>
      </c>
      <c r="H14" s="64" t="s">
        <v>43</v>
      </c>
      <c r="I14" s="70"/>
      <c r="J14" s="59"/>
      <c r="K14" s="27">
        <f t="shared" si="0"/>
        <v>0</v>
      </c>
      <c r="L14" s="28" t="str">
        <f t="shared" si="1"/>
        <v>OK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36"/>
      <c r="Z14" s="36"/>
      <c r="AA14" s="36"/>
      <c r="AB14" s="36"/>
      <c r="AC14" s="36"/>
    </row>
    <row r="15" spans="1:29" ht="45" x14ac:dyDescent="0.25">
      <c r="A15" s="110"/>
      <c r="B15" s="107"/>
      <c r="C15" s="64">
        <v>242</v>
      </c>
      <c r="D15" s="66"/>
      <c r="E15" s="66" t="s">
        <v>67</v>
      </c>
      <c r="F15" s="67" t="s">
        <v>69</v>
      </c>
      <c r="G15" s="64" t="s">
        <v>50</v>
      </c>
      <c r="H15" s="64" t="s">
        <v>43</v>
      </c>
      <c r="I15" s="70"/>
      <c r="J15" s="59"/>
      <c r="K15" s="27">
        <f t="shared" si="0"/>
        <v>0</v>
      </c>
      <c r="L15" s="28" t="str">
        <f t="shared" si="1"/>
        <v>OK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36"/>
      <c r="Z15" s="36"/>
      <c r="AA15" s="36"/>
      <c r="AB15" s="36"/>
      <c r="AC15" s="36"/>
    </row>
    <row r="16" spans="1:29" ht="30" x14ac:dyDescent="0.25">
      <c r="A16" s="111"/>
      <c r="B16" s="108"/>
      <c r="C16" s="64">
        <v>243</v>
      </c>
      <c r="D16" s="66"/>
      <c r="E16" s="66" t="s">
        <v>67</v>
      </c>
      <c r="F16" s="67" t="s">
        <v>70</v>
      </c>
      <c r="G16" s="64" t="s">
        <v>50</v>
      </c>
      <c r="H16" s="64" t="s">
        <v>43</v>
      </c>
      <c r="I16" s="70"/>
      <c r="J16" s="59"/>
      <c r="K16" s="27">
        <f t="shared" si="0"/>
        <v>0</v>
      </c>
      <c r="L16" s="28" t="str">
        <f t="shared" si="1"/>
        <v>OK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36"/>
      <c r="Z16" s="36"/>
      <c r="AA16" s="36"/>
      <c r="AB16" s="36"/>
      <c r="AC16" s="36"/>
    </row>
    <row r="17" spans="1:29" ht="90" x14ac:dyDescent="0.25">
      <c r="A17" s="102">
        <v>38</v>
      </c>
      <c r="B17" s="103" t="s">
        <v>80</v>
      </c>
      <c r="C17" s="55">
        <v>244</v>
      </c>
      <c r="D17" s="60" t="s">
        <v>86</v>
      </c>
      <c r="E17" s="60" t="s">
        <v>71</v>
      </c>
      <c r="F17" s="62" t="s">
        <v>72</v>
      </c>
      <c r="G17" s="55" t="s">
        <v>50</v>
      </c>
      <c r="H17" s="55" t="s">
        <v>43</v>
      </c>
      <c r="I17" s="69">
        <v>180</v>
      </c>
      <c r="J17" s="59"/>
      <c r="K17" s="27">
        <f t="shared" si="0"/>
        <v>0</v>
      </c>
      <c r="L17" s="28" t="str">
        <f t="shared" si="1"/>
        <v>OK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36"/>
      <c r="Z17" s="36"/>
      <c r="AA17" s="36"/>
      <c r="AB17" s="36"/>
      <c r="AC17" s="36"/>
    </row>
    <row r="18" spans="1:29" ht="90" x14ac:dyDescent="0.25">
      <c r="A18" s="102"/>
      <c r="B18" s="104"/>
      <c r="C18" s="55">
        <v>245</v>
      </c>
      <c r="D18" s="60" t="s">
        <v>86</v>
      </c>
      <c r="E18" s="61" t="s">
        <v>73</v>
      </c>
      <c r="F18" s="62" t="s">
        <v>74</v>
      </c>
      <c r="G18" s="55" t="s">
        <v>50</v>
      </c>
      <c r="H18" s="55" t="s">
        <v>44</v>
      </c>
      <c r="I18" s="69">
        <v>14</v>
      </c>
      <c r="J18" s="59"/>
      <c r="K18" s="27">
        <f t="shared" si="0"/>
        <v>0</v>
      </c>
      <c r="L18" s="28" t="str">
        <f t="shared" si="1"/>
        <v>OK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36"/>
      <c r="Z18" s="36"/>
      <c r="AA18" s="36"/>
      <c r="AB18" s="36"/>
      <c r="AC18" s="36"/>
    </row>
    <row r="19" spans="1:29" ht="60" x14ac:dyDescent="0.25">
      <c r="A19" s="102"/>
      <c r="B19" s="104"/>
      <c r="C19" s="55">
        <v>246</v>
      </c>
      <c r="D19" s="60" t="s">
        <v>86</v>
      </c>
      <c r="E19" s="61" t="s">
        <v>75</v>
      </c>
      <c r="F19" s="41" t="s">
        <v>76</v>
      </c>
      <c r="G19" s="55" t="s">
        <v>50</v>
      </c>
      <c r="H19" s="55" t="s">
        <v>28</v>
      </c>
      <c r="I19" s="69">
        <v>3.3</v>
      </c>
      <c r="J19" s="59"/>
      <c r="K19" s="27">
        <f t="shared" si="0"/>
        <v>0</v>
      </c>
      <c r="L19" s="28" t="str">
        <f t="shared" si="1"/>
        <v>OK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36"/>
      <c r="Z19" s="36"/>
      <c r="AA19" s="36"/>
      <c r="AB19" s="36"/>
      <c r="AC19" s="36"/>
    </row>
    <row r="20" spans="1:29" ht="45" x14ac:dyDescent="0.25">
      <c r="A20" s="102"/>
      <c r="B20" s="105"/>
      <c r="C20" s="55">
        <v>247</v>
      </c>
      <c r="D20" s="60" t="s">
        <v>86</v>
      </c>
      <c r="E20" s="61" t="s">
        <v>75</v>
      </c>
      <c r="F20" s="41" t="s">
        <v>77</v>
      </c>
      <c r="G20" s="55" t="s">
        <v>50</v>
      </c>
      <c r="H20" s="55" t="s">
        <v>28</v>
      </c>
      <c r="I20" s="69">
        <v>2.3199999999999998</v>
      </c>
      <c r="J20" s="59"/>
      <c r="K20" s="27">
        <f t="shared" si="0"/>
        <v>0</v>
      </c>
      <c r="L20" s="28" t="str">
        <f t="shared" si="1"/>
        <v>OK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36"/>
      <c r="Z20" s="36"/>
      <c r="AA20" s="36"/>
      <c r="AB20" s="36"/>
      <c r="AC20" s="36"/>
    </row>
  </sheetData>
  <mergeCells count="31">
    <mergeCell ref="B13:B16"/>
    <mergeCell ref="A17:A20"/>
    <mergeCell ref="B17:B20"/>
    <mergeCell ref="B4:B5"/>
    <mergeCell ref="A6:A10"/>
    <mergeCell ref="B6:B10"/>
    <mergeCell ref="A11:A12"/>
    <mergeCell ref="B11:B12"/>
    <mergeCell ref="A4:A5"/>
    <mergeCell ref="A13:A16"/>
    <mergeCell ref="X1:X2"/>
    <mergeCell ref="R1:R2"/>
    <mergeCell ref="S1:S2"/>
    <mergeCell ref="T1:T2"/>
    <mergeCell ref="U1:U2"/>
    <mergeCell ref="V1:V2"/>
    <mergeCell ref="W1:W2"/>
    <mergeCell ref="AC1:AC2"/>
    <mergeCell ref="Y1:Y2"/>
    <mergeCell ref="Z1:Z2"/>
    <mergeCell ref="AA1:AA2"/>
    <mergeCell ref="AB1:AB2"/>
    <mergeCell ref="A2:L2"/>
    <mergeCell ref="P1:P2"/>
    <mergeCell ref="Q1:Q2"/>
    <mergeCell ref="J1:L1"/>
    <mergeCell ref="M1:M2"/>
    <mergeCell ref="N1:N2"/>
    <mergeCell ref="O1:O2"/>
    <mergeCell ref="A1:E1"/>
    <mergeCell ref="F1:I1"/>
  </mergeCells>
  <conditionalFormatting sqref="M4:AC10">
    <cfRule type="cellIs" dxfId="6" priority="1" stopIfTrue="1" operator="greaterThan">
      <formula>0</formula>
    </cfRule>
    <cfRule type="cellIs" dxfId="5" priority="2" stopIfTrue="1" operator="greaterThan">
      <formula>0</formula>
    </cfRule>
    <cfRule type="cellIs" dxfId="4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zoomScale="80" zoomScaleNormal="80" workbookViewId="0">
      <selection activeCell="I4" sqref="I4"/>
    </sheetView>
  </sheetViews>
  <sheetFormatPr defaultColWidth="9.7109375" defaultRowHeight="15" x14ac:dyDescent="0.25"/>
  <cols>
    <col min="1" max="1" width="5.7109375" style="1" bestFit="1" customWidth="1"/>
    <col min="2" max="2" width="28.85546875" style="1" bestFit="1" customWidth="1"/>
    <col min="3" max="3" width="5.85546875" style="1" bestFit="1" customWidth="1"/>
    <col min="4" max="4" width="18.85546875" style="1" bestFit="1" customWidth="1"/>
    <col min="5" max="5" width="12.28515625" style="29" bestFit="1" customWidth="1"/>
    <col min="6" max="6" width="66.7109375" style="1" bestFit="1" customWidth="1"/>
    <col min="7" max="7" width="10" style="1" bestFit="1" customWidth="1"/>
    <col min="8" max="8" width="15.140625" style="1" bestFit="1" customWidth="1"/>
    <col min="9" max="9" width="15" style="71" bestFit="1" customWidth="1"/>
    <col min="10" max="10" width="11.7109375" style="19" bestFit="1" customWidth="1"/>
    <col min="11" max="11" width="12.28515625" style="30" bestFit="1" customWidth="1"/>
    <col min="12" max="12" width="8" style="17" bestFit="1" customWidth="1"/>
    <col min="13" max="24" width="13" style="18" customWidth="1"/>
    <col min="25" max="29" width="13" style="15" customWidth="1"/>
    <col min="30" max="16384" width="9.7109375" style="15"/>
  </cols>
  <sheetData>
    <row r="1" spans="1:29" ht="28.5" customHeight="1" x14ac:dyDescent="0.25">
      <c r="A1" s="114" t="s">
        <v>87</v>
      </c>
      <c r="B1" s="114"/>
      <c r="C1" s="114"/>
      <c r="D1" s="114"/>
      <c r="E1" s="114"/>
      <c r="F1" s="114" t="s">
        <v>88</v>
      </c>
      <c r="G1" s="114"/>
      <c r="H1" s="114"/>
      <c r="I1" s="114"/>
      <c r="J1" s="114" t="s">
        <v>89</v>
      </c>
      <c r="K1" s="114"/>
      <c r="L1" s="114"/>
      <c r="M1" s="115" t="s">
        <v>40</v>
      </c>
      <c r="N1" s="115" t="s">
        <v>40</v>
      </c>
      <c r="O1" s="115" t="s">
        <v>40</v>
      </c>
      <c r="P1" s="115" t="s">
        <v>40</v>
      </c>
      <c r="Q1" s="115" t="s">
        <v>40</v>
      </c>
      <c r="R1" s="115" t="s">
        <v>40</v>
      </c>
      <c r="S1" s="115" t="s">
        <v>40</v>
      </c>
      <c r="T1" s="115" t="s">
        <v>40</v>
      </c>
      <c r="U1" s="115" t="s">
        <v>40</v>
      </c>
      <c r="V1" s="115" t="s">
        <v>40</v>
      </c>
      <c r="W1" s="115" t="s">
        <v>40</v>
      </c>
      <c r="X1" s="115" t="s">
        <v>40</v>
      </c>
      <c r="Y1" s="115" t="s">
        <v>40</v>
      </c>
      <c r="Z1" s="115" t="s">
        <v>40</v>
      </c>
      <c r="AA1" s="115" t="s">
        <v>40</v>
      </c>
      <c r="AB1" s="115" t="s">
        <v>40</v>
      </c>
      <c r="AC1" s="115" t="s">
        <v>40</v>
      </c>
    </row>
    <row r="2" spans="1:29" ht="28.5" customHeight="1" x14ac:dyDescent="0.25">
      <c r="A2" s="114" t="s">
        <v>107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29" s="16" customFormat="1" ht="30" x14ac:dyDescent="0.2">
      <c r="A3" s="37" t="s">
        <v>1</v>
      </c>
      <c r="B3" s="63" t="s">
        <v>79</v>
      </c>
      <c r="C3" s="37" t="s">
        <v>78</v>
      </c>
      <c r="D3" s="37" t="s">
        <v>42</v>
      </c>
      <c r="E3" s="35" t="s">
        <v>41</v>
      </c>
      <c r="F3" s="38" t="s">
        <v>3</v>
      </c>
      <c r="G3" s="38" t="s">
        <v>26</v>
      </c>
      <c r="H3" s="38" t="s">
        <v>32</v>
      </c>
      <c r="I3" s="68" t="s">
        <v>2</v>
      </c>
      <c r="J3" s="39" t="s">
        <v>25</v>
      </c>
      <c r="K3" s="40" t="s">
        <v>0</v>
      </c>
      <c r="L3" s="37" t="s">
        <v>4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60" x14ac:dyDescent="0.25">
      <c r="A4" s="102">
        <v>13</v>
      </c>
      <c r="B4" s="103" t="s">
        <v>80</v>
      </c>
      <c r="C4" s="55">
        <v>90</v>
      </c>
      <c r="D4" s="55" t="s">
        <v>82</v>
      </c>
      <c r="E4" s="55" t="s">
        <v>46</v>
      </c>
      <c r="F4" s="56" t="s">
        <v>47</v>
      </c>
      <c r="G4" s="55" t="s">
        <v>27</v>
      </c>
      <c r="H4" s="57" t="s">
        <v>28</v>
      </c>
      <c r="I4" s="69">
        <v>24.8</v>
      </c>
      <c r="J4" s="58">
        <v>5</v>
      </c>
      <c r="K4" s="27">
        <f t="shared" ref="K4:K20" si="0">J4-(SUM(M4:AC4))</f>
        <v>5</v>
      </c>
      <c r="L4" s="28" t="str">
        <f t="shared" ref="L4:L20" si="1">IF(K4&lt;0,"ATENÇÃO","OK")</f>
        <v>OK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45" x14ac:dyDescent="0.25">
      <c r="A5" s="102"/>
      <c r="B5" s="105"/>
      <c r="C5" s="55">
        <v>91</v>
      </c>
      <c r="D5" s="55" t="s">
        <v>83</v>
      </c>
      <c r="E5" s="55" t="s">
        <v>48</v>
      </c>
      <c r="F5" s="56" t="s">
        <v>49</v>
      </c>
      <c r="G5" s="55" t="s">
        <v>27</v>
      </c>
      <c r="H5" s="57" t="s">
        <v>28</v>
      </c>
      <c r="I5" s="69">
        <v>45.6</v>
      </c>
      <c r="J5" s="58">
        <v>5</v>
      </c>
      <c r="K5" s="27">
        <f t="shared" si="0"/>
        <v>5</v>
      </c>
      <c r="L5" s="28" t="str">
        <f t="shared" si="1"/>
        <v>OK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30" x14ac:dyDescent="0.25">
      <c r="A6" s="116">
        <v>35</v>
      </c>
      <c r="B6" s="119" t="s">
        <v>81</v>
      </c>
      <c r="C6" s="74">
        <v>233</v>
      </c>
      <c r="D6" s="74"/>
      <c r="E6" s="74" t="s">
        <v>51</v>
      </c>
      <c r="F6" s="75" t="s">
        <v>52</v>
      </c>
      <c r="G6" s="74" t="s">
        <v>29</v>
      </c>
      <c r="H6" s="74" t="s">
        <v>45</v>
      </c>
      <c r="I6" s="76"/>
      <c r="J6" s="72"/>
      <c r="K6" s="27">
        <f t="shared" si="0"/>
        <v>0</v>
      </c>
      <c r="L6" s="28" t="str">
        <f t="shared" si="1"/>
        <v>OK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45" x14ac:dyDescent="0.25">
      <c r="A7" s="117"/>
      <c r="B7" s="120"/>
      <c r="C7" s="74">
        <v>234</v>
      </c>
      <c r="D7" s="74"/>
      <c r="E7" s="74" t="s">
        <v>53</v>
      </c>
      <c r="F7" s="75" t="s">
        <v>54</v>
      </c>
      <c r="G7" s="74" t="s">
        <v>29</v>
      </c>
      <c r="H7" s="74" t="s">
        <v>45</v>
      </c>
      <c r="I7" s="76"/>
      <c r="J7" s="72"/>
      <c r="K7" s="27">
        <f t="shared" si="0"/>
        <v>0</v>
      </c>
      <c r="L7" s="28" t="str">
        <f t="shared" si="1"/>
        <v>OK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45" x14ac:dyDescent="0.25">
      <c r="A8" s="117"/>
      <c r="B8" s="120"/>
      <c r="C8" s="74">
        <v>235</v>
      </c>
      <c r="D8" s="74"/>
      <c r="E8" s="74" t="s">
        <v>55</v>
      </c>
      <c r="F8" s="75" t="s">
        <v>56</v>
      </c>
      <c r="G8" s="74" t="s">
        <v>29</v>
      </c>
      <c r="H8" s="74" t="s">
        <v>45</v>
      </c>
      <c r="I8" s="76"/>
      <c r="J8" s="72"/>
      <c r="K8" s="27">
        <f t="shared" si="0"/>
        <v>0</v>
      </c>
      <c r="L8" s="28" t="str">
        <f t="shared" si="1"/>
        <v>OK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45" x14ac:dyDescent="0.25">
      <c r="A9" s="117"/>
      <c r="B9" s="120"/>
      <c r="C9" s="74">
        <v>236</v>
      </c>
      <c r="D9" s="74"/>
      <c r="E9" s="74" t="s">
        <v>57</v>
      </c>
      <c r="F9" s="75" t="s">
        <v>58</v>
      </c>
      <c r="G9" s="74" t="s">
        <v>30</v>
      </c>
      <c r="H9" s="74" t="s">
        <v>28</v>
      </c>
      <c r="I9" s="76"/>
      <c r="J9" s="72"/>
      <c r="K9" s="27">
        <f t="shared" si="0"/>
        <v>0</v>
      </c>
      <c r="L9" s="28" t="str">
        <f t="shared" si="1"/>
        <v>OK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30" x14ac:dyDescent="0.25">
      <c r="A10" s="118"/>
      <c r="B10" s="121"/>
      <c r="C10" s="74">
        <v>237</v>
      </c>
      <c r="D10" s="74"/>
      <c r="E10" s="74" t="s">
        <v>59</v>
      </c>
      <c r="F10" s="75" t="s">
        <v>60</v>
      </c>
      <c r="G10" s="74" t="s">
        <v>29</v>
      </c>
      <c r="H10" s="74" t="s">
        <v>43</v>
      </c>
      <c r="I10" s="76"/>
      <c r="J10" s="72"/>
      <c r="K10" s="27">
        <f t="shared" si="0"/>
        <v>0</v>
      </c>
      <c r="L10" s="28" t="str">
        <f t="shared" si="1"/>
        <v>OK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30" x14ac:dyDescent="0.25">
      <c r="A11" s="112">
        <v>36</v>
      </c>
      <c r="B11" s="103" t="s">
        <v>80</v>
      </c>
      <c r="C11" s="55">
        <v>238</v>
      </c>
      <c r="D11" s="55" t="s">
        <v>84</v>
      </c>
      <c r="E11" s="55" t="s">
        <v>61</v>
      </c>
      <c r="F11" s="56" t="s">
        <v>62</v>
      </c>
      <c r="G11" s="55" t="s">
        <v>29</v>
      </c>
      <c r="H11" s="55" t="s">
        <v>28</v>
      </c>
      <c r="I11" s="69">
        <v>0.1</v>
      </c>
      <c r="J11" s="58"/>
      <c r="K11" s="27">
        <f t="shared" si="0"/>
        <v>0</v>
      </c>
      <c r="L11" s="28" t="str">
        <f t="shared" si="1"/>
        <v>OK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36"/>
      <c r="Z11" s="36"/>
      <c r="AA11" s="36"/>
      <c r="AB11" s="36"/>
      <c r="AC11" s="36"/>
    </row>
    <row r="12" spans="1:29" ht="60" x14ac:dyDescent="0.25">
      <c r="A12" s="113"/>
      <c r="B12" s="105"/>
      <c r="C12" s="55">
        <v>239</v>
      </c>
      <c r="D12" s="55" t="s">
        <v>85</v>
      </c>
      <c r="E12" s="55" t="s">
        <v>63</v>
      </c>
      <c r="F12" s="56" t="s">
        <v>64</v>
      </c>
      <c r="G12" s="55" t="s">
        <v>29</v>
      </c>
      <c r="H12" s="55" t="s">
        <v>31</v>
      </c>
      <c r="I12" s="69">
        <v>20.7</v>
      </c>
      <c r="J12" s="58"/>
      <c r="K12" s="27">
        <f t="shared" si="0"/>
        <v>0</v>
      </c>
      <c r="L12" s="28" t="str">
        <f t="shared" si="1"/>
        <v>OK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36"/>
      <c r="Z12" s="36"/>
      <c r="AA12" s="36"/>
      <c r="AB12" s="36"/>
      <c r="AC12" s="36"/>
    </row>
    <row r="13" spans="1:29" ht="45" x14ac:dyDescent="0.25">
      <c r="A13" s="116">
        <v>37</v>
      </c>
      <c r="B13" s="119" t="s">
        <v>81</v>
      </c>
      <c r="C13" s="74">
        <v>240</v>
      </c>
      <c r="D13" s="66"/>
      <c r="E13" s="66" t="s">
        <v>65</v>
      </c>
      <c r="F13" s="67" t="s">
        <v>66</v>
      </c>
      <c r="G13" s="74" t="s">
        <v>50</v>
      </c>
      <c r="H13" s="74" t="s">
        <v>43</v>
      </c>
      <c r="I13" s="76"/>
      <c r="J13" s="73"/>
      <c r="K13" s="27">
        <f t="shared" si="0"/>
        <v>0</v>
      </c>
      <c r="L13" s="28" t="str">
        <f t="shared" si="1"/>
        <v>OK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36"/>
      <c r="Z13" s="36"/>
      <c r="AA13" s="36"/>
      <c r="AB13" s="36"/>
      <c r="AC13" s="36"/>
    </row>
    <row r="14" spans="1:29" ht="45" x14ac:dyDescent="0.25">
      <c r="A14" s="117"/>
      <c r="B14" s="120"/>
      <c r="C14" s="74">
        <v>241</v>
      </c>
      <c r="D14" s="66"/>
      <c r="E14" s="66" t="s">
        <v>67</v>
      </c>
      <c r="F14" s="67" t="s">
        <v>68</v>
      </c>
      <c r="G14" s="74" t="s">
        <v>50</v>
      </c>
      <c r="H14" s="74" t="s">
        <v>43</v>
      </c>
      <c r="I14" s="76"/>
      <c r="J14" s="73"/>
      <c r="K14" s="27">
        <f t="shared" si="0"/>
        <v>0</v>
      </c>
      <c r="L14" s="28" t="str">
        <f t="shared" si="1"/>
        <v>OK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36"/>
      <c r="Z14" s="36"/>
      <c r="AA14" s="36"/>
      <c r="AB14" s="36"/>
      <c r="AC14" s="36"/>
    </row>
    <row r="15" spans="1:29" ht="45" x14ac:dyDescent="0.25">
      <c r="A15" s="117"/>
      <c r="B15" s="120"/>
      <c r="C15" s="74">
        <v>242</v>
      </c>
      <c r="D15" s="66"/>
      <c r="E15" s="66" t="s">
        <v>67</v>
      </c>
      <c r="F15" s="67" t="s">
        <v>69</v>
      </c>
      <c r="G15" s="74" t="s">
        <v>50</v>
      </c>
      <c r="H15" s="74" t="s">
        <v>43</v>
      </c>
      <c r="I15" s="76"/>
      <c r="J15" s="73"/>
      <c r="K15" s="27">
        <f t="shared" si="0"/>
        <v>0</v>
      </c>
      <c r="L15" s="28" t="str">
        <f t="shared" si="1"/>
        <v>OK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36"/>
      <c r="Z15" s="36"/>
      <c r="AA15" s="36"/>
      <c r="AB15" s="36"/>
      <c r="AC15" s="36"/>
    </row>
    <row r="16" spans="1:29" ht="30" x14ac:dyDescent="0.25">
      <c r="A16" s="118"/>
      <c r="B16" s="121"/>
      <c r="C16" s="74">
        <v>243</v>
      </c>
      <c r="D16" s="66"/>
      <c r="E16" s="66" t="s">
        <v>67</v>
      </c>
      <c r="F16" s="67" t="s">
        <v>70</v>
      </c>
      <c r="G16" s="74" t="s">
        <v>50</v>
      </c>
      <c r="H16" s="74" t="s">
        <v>43</v>
      </c>
      <c r="I16" s="76"/>
      <c r="J16" s="73"/>
      <c r="K16" s="27">
        <f t="shared" si="0"/>
        <v>0</v>
      </c>
      <c r="L16" s="28" t="str">
        <f t="shared" si="1"/>
        <v>OK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36"/>
      <c r="Z16" s="36"/>
      <c r="AA16" s="36"/>
      <c r="AB16" s="36"/>
      <c r="AC16" s="36"/>
    </row>
    <row r="17" spans="1:29" ht="75" x14ac:dyDescent="0.25">
      <c r="A17" s="102">
        <v>38</v>
      </c>
      <c r="B17" s="103" t="s">
        <v>80</v>
      </c>
      <c r="C17" s="55">
        <v>244</v>
      </c>
      <c r="D17" s="60" t="s">
        <v>86</v>
      </c>
      <c r="E17" s="60" t="s">
        <v>71</v>
      </c>
      <c r="F17" s="62" t="s">
        <v>72</v>
      </c>
      <c r="G17" s="55" t="s">
        <v>50</v>
      </c>
      <c r="H17" s="55" t="s">
        <v>43</v>
      </c>
      <c r="I17" s="69">
        <v>180</v>
      </c>
      <c r="J17" s="59"/>
      <c r="K17" s="27">
        <f t="shared" si="0"/>
        <v>0</v>
      </c>
      <c r="L17" s="28" t="str">
        <f t="shared" si="1"/>
        <v>OK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36"/>
      <c r="Z17" s="36"/>
      <c r="AA17" s="36"/>
      <c r="AB17" s="36"/>
      <c r="AC17" s="36"/>
    </row>
    <row r="18" spans="1:29" ht="75" x14ac:dyDescent="0.25">
      <c r="A18" s="102"/>
      <c r="B18" s="104"/>
      <c r="C18" s="55">
        <v>245</v>
      </c>
      <c r="D18" s="60" t="s">
        <v>86</v>
      </c>
      <c r="E18" s="61" t="s">
        <v>73</v>
      </c>
      <c r="F18" s="62" t="s">
        <v>74</v>
      </c>
      <c r="G18" s="55" t="s">
        <v>50</v>
      </c>
      <c r="H18" s="55" t="s">
        <v>44</v>
      </c>
      <c r="I18" s="69">
        <v>14</v>
      </c>
      <c r="J18" s="59"/>
      <c r="K18" s="27">
        <f t="shared" si="0"/>
        <v>0</v>
      </c>
      <c r="L18" s="28" t="str">
        <f t="shared" si="1"/>
        <v>OK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36"/>
      <c r="Z18" s="36"/>
      <c r="AA18" s="36"/>
      <c r="AB18" s="36"/>
      <c r="AC18" s="36"/>
    </row>
    <row r="19" spans="1:29" ht="60" x14ac:dyDescent="0.25">
      <c r="A19" s="102"/>
      <c r="B19" s="104"/>
      <c r="C19" s="55">
        <v>246</v>
      </c>
      <c r="D19" s="60" t="s">
        <v>86</v>
      </c>
      <c r="E19" s="61" t="s">
        <v>75</v>
      </c>
      <c r="F19" s="41" t="s">
        <v>76</v>
      </c>
      <c r="G19" s="55" t="s">
        <v>50</v>
      </c>
      <c r="H19" s="55" t="s">
        <v>28</v>
      </c>
      <c r="I19" s="69">
        <v>3.3</v>
      </c>
      <c r="J19" s="59"/>
      <c r="K19" s="27">
        <f t="shared" si="0"/>
        <v>0</v>
      </c>
      <c r="L19" s="28" t="str">
        <f t="shared" si="1"/>
        <v>OK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36"/>
      <c r="Z19" s="36"/>
      <c r="AA19" s="36"/>
      <c r="AB19" s="36"/>
      <c r="AC19" s="36"/>
    </row>
    <row r="20" spans="1:29" ht="45" x14ac:dyDescent="0.25">
      <c r="A20" s="102"/>
      <c r="B20" s="105"/>
      <c r="C20" s="55">
        <v>247</v>
      </c>
      <c r="D20" s="60" t="s">
        <v>86</v>
      </c>
      <c r="E20" s="61" t="s">
        <v>75</v>
      </c>
      <c r="F20" s="41" t="s">
        <v>77</v>
      </c>
      <c r="G20" s="55" t="s">
        <v>50</v>
      </c>
      <c r="H20" s="55" t="s">
        <v>28</v>
      </c>
      <c r="I20" s="69">
        <v>2.3199999999999998</v>
      </c>
      <c r="J20" s="59"/>
      <c r="K20" s="27">
        <f t="shared" si="0"/>
        <v>0</v>
      </c>
      <c r="L20" s="28" t="str">
        <f t="shared" si="1"/>
        <v>OK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36"/>
      <c r="Z20" s="36"/>
      <c r="AA20" s="36"/>
      <c r="AB20" s="36"/>
      <c r="AC20" s="36"/>
    </row>
  </sheetData>
  <mergeCells count="31">
    <mergeCell ref="A17:A20"/>
    <mergeCell ref="B17:B20"/>
    <mergeCell ref="A2:L2"/>
    <mergeCell ref="Q1:Q2"/>
    <mergeCell ref="J1:L1"/>
    <mergeCell ref="M1:M2"/>
    <mergeCell ref="N1:N2"/>
    <mergeCell ref="O1:O2"/>
    <mergeCell ref="A1:E1"/>
    <mergeCell ref="F1:I1"/>
    <mergeCell ref="P1:P2"/>
    <mergeCell ref="A4:A5"/>
    <mergeCell ref="B4:B5"/>
    <mergeCell ref="A6:A10"/>
    <mergeCell ref="B6:B10"/>
    <mergeCell ref="A11:A12"/>
    <mergeCell ref="AC1:AC2"/>
    <mergeCell ref="Y1:Y2"/>
    <mergeCell ref="Z1:Z2"/>
    <mergeCell ref="V1:V2"/>
    <mergeCell ref="W1:W2"/>
    <mergeCell ref="X1:X2"/>
    <mergeCell ref="A13:A16"/>
    <mergeCell ref="B13:B16"/>
    <mergeCell ref="B11:B12"/>
    <mergeCell ref="AA1:AA2"/>
    <mergeCell ref="AB1:AB2"/>
    <mergeCell ref="R1:R2"/>
    <mergeCell ref="S1:S2"/>
    <mergeCell ref="T1:T2"/>
    <mergeCell ref="U1:U2"/>
  </mergeCells>
  <conditionalFormatting sqref="M4:AC10">
    <cfRule type="cellIs" dxfId="3" priority="1" stopIfTrue="1" operator="greaterThan">
      <formula>0</formula>
    </cfRule>
    <cfRule type="cellIs" dxfId="2" priority="2" stopIfTrue="1" operator="greaterThan">
      <formula>0</formula>
    </cfRule>
    <cfRule type="cellIs" dxfId="1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="80" zoomScaleNormal="80" workbookViewId="0">
      <selection activeCell="N4" sqref="N4"/>
    </sheetView>
  </sheetViews>
  <sheetFormatPr defaultColWidth="9.7109375" defaultRowHeight="15" x14ac:dyDescent="0.25"/>
  <cols>
    <col min="1" max="1" width="5.7109375" style="1" bestFit="1" customWidth="1"/>
    <col min="2" max="2" width="28.85546875" style="1" bestFit="1" customWidth="1"/>
    <col min="3" max="3" width="8.5703125" style="29" customWidth="1"/>
    <col min="4" max="4" width="11.42578125" style="1" bestFit="1" customWidth="1"/>
    <col min="5" max="5" width="12.28515625" style="1" bestFit="1" customWidth="1"/>
    <col min="6" max="6" width="46.85546875" style="1" customWidth="1"/>
    <col min="7" max="7" width="10" style="1" bestFit="1" customWidth="1"/>
    <col min="8" max="8" width="16.5703125" style="71" bestFit="1" customWidth="1"/>
    <col min="9" max="9" width="18" style="19" customWidth="1"/>
    <col min="10" max="10" width="14.140625" style="30" customWidth="1"/>
    <col min="11" max="11" width="10.7109375" style="17" customWidth="1"/>
    <col min="12" max="12" width="14.28515625" style="15" bestFit="1" customWidth="1"/>
    <col min="13" max="13" width="17.7109375" style="15" bestFit="1" customWidth="1"/>
    <col min="14" max="14" width="17.7109375" style="15" customWidth="1"/>
    <col min="15" max="16384" width="9.7109375" style="15"/>
  </cols>
  <sheetData>
    <row r="1" spans="1:14" ht="36" customHeight="1" x14ac:dyDescent="0.25">
      <c r="A1" s="114" t="s">
        <v>99</v>
      </c>
      <c r="B1" s="114"/>
      <c r="C1" s="114"/>
      <c r="D1" s="114"/>
      <c r="E1" s="114" t="s">
        <v>88</v>
      </c>
      <c r="F1" s="114"/>
      <c r="G1" s="114"/>
      <c r="H1" s="114"/>
      <c r="I1" s="151" t="s">
        <v>89</v>
      </c>
      <c r="J1" s="151"/>
      <c r="K1" s="151"/>
      <c r="L1" s="151"/>
      <c r="M1" s="151"/>
      <c r="N1" s="151"/>
    </row>
    <row r="2" spans="1:14" s="16" customFormat="1" ht="30" x14ac:dyDescent="0.2">
      <c r="A2" s="22" t="s">
        <v>1</v>
      </c>
      <c r="B2" s="63" t="s">
        <v>79</v>
      </c>
      <c r="C2" s="22" t="s">
        <v>78</v>
      </c>
      <c r="D2" s="22" t="s">
        <v>42</v>
      </c>
      <c r="E2" s="34" t="s">
        <v>41</v>
      </c>
      <c r="F2" s="23" t="s">
        <v>3</v>
      </c>
      <c r="G2" s="23" t="s">
        <v>26</v>
      </c>
      <c r="H2" s="23" t="s">
        <v>32</v>
      </c>
      <c r="I2" s="81" t="s">
        <v>2</v>
      </c>
      <c r="J2" s="24" t="s">
        <v>25</v>
      </c>
      <c r="K2" s="25" t="s">
        <v>33</v>
      </c>
      <c r="L2" s="22" t="s">
        <v>34</v>
      </c>
      <c r="M2" s="24" t="s">
        <v>35</v>
      </c>
      <c r="N2" s="24" t="s">
        <v>36</v>
      </c>
    </row>
    <row r="3" spans="1:14" ht="75" x14ac:dyDescent="0.25">
      <c r="A3" s="128">
        <v>13</v>
      </c>
      <c r="B3" s="103" t="s">
        <v>80</v>
      </c>
      <c r="C3" s="83">
        <v>90</v>
      </c>
      <c r="D3" s="83" t="s">
        <v>82</v>
      </c>
      <c r="E3" s="83" t="s">
        <v>46</v>
      </c>
      <c r="F3" s="84" t="s">
        <v>47</v>
      </c>
      <c r="G3" s="83" t="s">
        <v>27</v>
      </c>
      <c r="H3" s="85" t="s">
        <v>28</v>
      </c>
      <c r="I3" s="86">
        <v>24.8</v>
      </c>
      <c r="J3" s="89">
        <f>SUM(Reitoria!J4,Museu!J4,FAED!J4,CAV!J4,CCT!J4,CEO!J4,CEAVI!J4)</f>
        <v>465</v>
      </c>
      <c r="K3" s="31">
        <f>SUM((Reitoria!J4-Reitoria!K4),(Museu!J4-Museu!K4),(FAED!J4-FAED!K4),(CAV!J4-CAV!K4),(CCT!J4-CCT!K4),(CEO!J4-CEO!K4),(CEAVI!J4-CEAVI!K4))</f>
        <v>100</v>
      </c>
      <c r="L3" s="32">
        <f t="shared" ref="L3:L4" si="0">J3-K3</f>
        <v>365</v>
      </c>
      <c r="M3" s="21">
        <f>I3*J3</f>
        <v>11532</v>
      </c>
      <c r="N3" s="21">
        <f>I3*K3</f>
        <v>2480</v>
      </c>
    </row>
    <row r="4" spans="1:14" ht="60" x14ac:dyDescent="0.25">
      <c r="A4" s="128"/>
      <c r="B4" s="105"/>
      <c r="C4" s="83">
        <v>91</v>
      </c>
      <c r="D4" s="83" t="s">
        <v>83</v>
      </c>
      <c r="E4" s="83" t="s">
        <v>48</v>
      </c>
      <c r="F4" s="84" t="s">
        <v>49</v>
      </c>
      <c r="G4" s="83" t="s">
        <v>27</v>
      </c>
      <c r="H4" s="85" t="s">
        <v>28</v>
      </c>
      <c r="I4" s="86">
        <v>45.6</v>
      </c>
      <c r="J4" s="89">
        <f>SUM(Reitoria!J5,Museu!J5,FAED!J5,CAV!J5,CCT!J5,CEO!J5,CEAVI!J5)</f>
        <v>5</v>
      </c>
      <c r="K4" s="31">
        <f>SUM((Reitoria!J5-Reitoria!K5),(Museu!J5-Museu!K5),(FAED!J5-FAED!K5),(CAV!J5-CAV!K5),(CCT!J5-CCT!K5),(CEO!J5-CEO!K5),(CEAVI!J5-CEAVI!K5))</f>
        <v>0</v>
      </c>
      <c r="L4" s="32">
        <f t="shared" si="0"/>
        <v>5</v>
      </c>
      <c r="M4" s="21">
        <f>I4*J4</f>
        <v>228</v>
      </c>
      <c r="N4" s="21">
        <f>I4*K4</f>
        <v>0</v>
      </c>
    </row>
    <row r="5" spans="1:14" ht="45" x14ac:dyDescent="0.25">
      <c r="A5" s="125">
        <v>35</v>
      </c>
      <c r="B5" s="106" t="s">
        <v>81</v>
      </c>
      <c r="C5" s="64">
        <v>233</v>
      </c>
      <c r="D5" s="106" t="s">
        <v>97</v>
      </c>
      <c r="E5" s="64" t="s">
        <v>51</v>
      </c>
      <c r="F5" s="65" t="s">
        <v>52</v>
      </c>
      <c r="G5" s="64" t="s">
        <v>29</v>
      </c>
      <c r="H5" s="64" t="s">
        <v>45</v>
      </c>
      <c r="I5" s="138" t="s">
        <v>97</v>
      </c>
      <c r="J5" s="90"/>
      <c r="K5" s="78"/>
      <c r="L5" s="79"/>
      <c r="M5" s="80"/>
      <c r="N5" s="80"/>
    </row>
    <row r="6" spans="1:14" ht="60" x14ac:dyDescent="0.25">
      <c r="A6" s="126"/>
      <c r="B6" s="107"/>
      <c r="C6" s="64">
        <v>234</v>
      </c>
      <c r="D6" s="107"/>
      <c r="E6" s="64" t="s">
        <v>53</v>
      </c>
      <c r="F6" s="65" t="s">
        <v>54</v>
      </c>
      <c r="G6" s="64" t="s">
        <v>29</v>
      </c>
      <c r="H6" s="64" t="s">
        <v>45</v>
      </c>
      <c r="I6" s="139"/>
      <c r="J6" s="90"/>
      <c r="K6" s="78"/>
      <c r="L6" s="79"/>
      <c r="M6" s="80"/>
      <c r="N6" s="80"/>
    </row>
    <row r="7" spans="1:14" ht="75" x14ac:dyDescent="0.25">
      <c r="A7" s="126"/>
      <c r="B7" s="107"/>
      <c r="C7" s="64">
        <v>235</v>
      </c>
      <c r="D7" s="107"/>
      <c r="E7" s="64" t="s">
        <v>55</v>
      </c>
      <c r="F7" s="65" t="s">
        <v>56</v>
      </c>
      <c r="G7" s="64" t="s">
        <v>29</v>
      </c>
      <c r="H7" s="64" t="s">
        <v>45</v>
      </c>
      <c r="I7" s="139"/>
      <c r="J7" s="90"/>
      <c r="K7" s="78"/>
      <c r="L7" s="79"/>
      <c r="M7" s="80"/>
      <c r="N7" s="80"/>
    </row>
    <row r="8" spans="1:14" ht="60" x14ac:dyDescent="0.25">
      <c r="A8" s="126"/>
      <c r="B8" s="107"/>
      <c r="C8" s="64">
        <v>236</v>
      </c>
      <c r="D8" s="107"/>
      <c r="E8" s="64" t="s">
        <v>57</v>
      </c>
      <c r="F8" s="65" t="s">
        <v>58</v>
      </c>
      <c r="G8" s="64" t="s">
        <v>30</v>
      </c>
      <c r="H8" s="64" t="s">
        <v>28</v>
      </c>
      <c r="I8" s="139"/>
      <c r="J8" s="90"/>
      <c r="K8" s="78"/>
      <c r="L8" s="79"/>
      <c r="M8" s="80"/>
      <c r="N8" s="80"/>
    </row>
    <row r="9" spans="1:14" ht="45" x14ac:dyDescent="0.25">
      <c r="A9" s="127"/>
      <c r="B9" s="108"/>
      <c r="C9" s="64">
        <v>237</v>
      </c>
      <c r="D9" s="108"/>
      <c r="E9" s="64" t="s">
        <v>59</v>
      </c>
      <c r="F9" s="65" t="s">
        <v>60</v>
      </c>
      <c r="G9" s="64" t="s">
        <v>29</v>
      </c>
      <c r="H9" s="64" t="s">
        <v>43</v>
      </c>
      <c r="I9" s="140"/>
      <c r="J9" s="90"/>
      <c r="K9" s="78"/>
      <c r="L9" s="79"/>
      <c r="M9" s="80"/>
      <c r="N9" s="80"/>
    </row>
    <row r="10" spans="1:14" ht="45" x14ac:dyDescent="0.25">
      <c r="A10" s="141">
        <v>36</v>
      </c>
      <c r="B10" s="103" t="s">
        <v>80</v>
      </c>
      <c r="C10" s="83">
        <v>238</v>
      </c>
      <c r="D10" s="83" t="s">
        <v>84</v>
      </c>
      <c r="E10" s="83" t="s">
        <v>61</v>
      </c>
      <c r="F10" s="84" t="s">
        <v>62</v>
      </c>
      <c r="G10" s="83" t="s">
        <v>29</v>
      </c>
      <c r="H10" s="83" t="s">
        <v>28</v>
      </c>
      <c r="I10" s="86">
        <v>0.1</v>
      </c>
      <c r="J10" s="89">
        <f>SUM(Reitoria!J11,Museu!J11,FAED!J11,CAV!J11,CCT!J11,CEO!J11,CEAVI!J11)</f>
        <v>50000</v>
      </c>
      <c r="K10" s="31">
        <f>SUM((Reitoria!J11-Reitoria!K11),(Museu!J11-Museu!K11),(FAED!J11-FAED!K11),(CAV!J11-CAV!K11),(CCT!J11-CCT!K11),(CEO!J11-CEO!K11),(CEAVI!J11-CEAVI!K11))</f>
        <v>15000</v>
      </c>
      <c r="L10" s="32">
        <f t="shared" ref="L10:L19" si="1">J10-K10</f>
        <v>35000</v>
      </c>
      <c r="M10" s="21">
        <f t="shared" ref="M10:M19" si="2">I10*J10</f>
        <v>5000</v>
      </c>
      <c r="N10" s="21">
        <f t="shared" ref="N10:N19" si="3">I10*K10</f>
        <v>1500</v>
      </c>
    </row>
    <row r="11" spans="1:14" ht="90" x14ac:dyDescent="0.25">
      <c r="A11" s="142"/>
      <c r="B11" s="105"/>
      <c r="C11" s="83">
        <v>239</v>
      </c>
      <c r="D11" s="83" t="s">
        <v>85</v>
      </c>
      <c r="E11" s="83" t="s">
        <v>63</v>
      </c>
      <c r="F11" s="84" t="s">
        <v>64</v>
      </c>
      <c r="G11" s="83" t="s">
        <v>29</v>
      </c>
      <c r="H11" s="83" t="s">
        <v>31</v>
      </c>
      <c r="I11" s="86">
        <v>20.7</v>
      </c>
      <c r="J11" s="89">
        <f>SUM(Reitoria!J12,Museu!J12,FAED!J12,CAV!J12,CCT!J12,CEO!J12,CEAVI!J12)</f>
        <v>50</v>
      </c>
      <c r="K11" s="31">
        <f>SUM((Reitoria!J12-Reitoria!K12),(Museu!J12-Museu!K12),(FAED!J12-FAED!K12),(CAV!J12-CAV!K12),(CCT!J12-CCT!K12),(CEO!J12-CEO!K12),(CEAVI!J12-CEAVI!K12))</f>
        <v>10</v>
      </c>
      <c r="L11" s="32">
        <f t="shared" si="1"/>
        <v>40</v>
      </c>
      <c r="M11" s="21">
        <f t="shared" si="2"/>
        <v>1035</v>
      </c>
      <c r="N11" s="21">
        <f t="shared" si="3"/>
        <v>207</v>
      </c>
    </row>
    <row r="12" spans="1:14" ht="60" x14ac:dyDescent="0.25">
      <c r="A12" s="125">
        <v>37</v>
      </c>
      <c r="B12" s="106" t="s">
        <v>81</v>
      </c>
      <c r="C12" s="64">
        <v>240</v>
      </c>
      <c r="D12" s="106" t="s">
        <v>98</v>
      </c>
      <c r="E12" s="66" t="s">
        <v>65</v>
      </c>
      <c r="F12" s="67" t="s">
        <v>66</v>
      </c>
      <c r="G12" s="64" t="s">
        <v>50</v>
      </c>
      <c r="H12" s="64" t="s">
        <v>43</v>
      </c>
      <c r="I12" s="138" t="s">
        <v>98</v>
      </c>
      <c r="J12" s="90"/>
      <c r="K12" s="78"/>
      <c r="L12" s="79"/>
      <c r="M12" s="80"/>
      <c r="N12" s="80"/>
    </row>
    <row r="13" spans="1:14" ht="60" x14ac:dyDescent="0.25">
      <c r="A13" s="126"/>
      <c r="B13" s="107"/>
      <c r="C13" s="64">
        <v>241</v>
      </c>
      <c r="D13" s="107"/>
      <c r="E13" s="66" t="s">
        <v>67</v>
      </c>
      <c r="F13" s="67" t="s">
        <v>68</v>
      </c>
      <c r="G13" s="64" t="s">
        <v>50</v>
      </c>
      <c r="H13" s="64" t="s">
        <v>43</v>
      </c>
      <c r="I13" s="139"/>
      <c r="J13" s="90"/>
      <c r="K13" s="78"/>
      <c r="L13" s="79"/>
      <c r="M13" s="80"/>
      <c r="N13" s="80"/>
    </row>
    <row r="14" spans="1:14" ht="60" x14ac:dyDescent="0.25">
      <c r="A14" s="126"/>
      <c r="B14" s="107"/>
      <c r="C14" s="64">
        <v>242</v>
      </c>
      <c r="D14" s="107"/>
      <c r="E14" s="66" t="s">
        <v>67</v>
      </c>
      <c r="F14" s="67" t="s">
        <v>69</v>
      </c>
      <c r="G14" s="64" t="s">
        <v>50</v>
      </c>
      <c r="H14" s="64" t="s">
        <v>43</v>
      </c>
      <c r="I14" s="139"/>
      <c r="J14" s="90"/>
      <c r="K14" s="78"/>
      <c r="L14" s="79"/>
      <c r="M14" s="80"/>
      <c r="N14" s="80"/>
    </row>
    <row r="15" spans="1:14" ht="45" x14ac:dyDescent="0.25">
      <c r="A15" s="127"/>
      <c r="B15" s="108"/>
      <c r="C15" s="64">
        <v>243</v>
      </c>
      <c r="D15" s="108"/>
      <c r="E15" s="66" t="s">
        <v>67</v>
      </c>
      <c r="F15" s="67" t="s">
        <v>70</v>
      </c>
      <c r="G15" s="64" t="s">
        <v>50</v>
      </c>
      <c r="H15" s="64" t="s">
        <v>43</v>
      </c>
      <c r="I15" s="140"/>
      <c r="J15" s="90"/>
      <c r="K15" s="78"/>
      <c r="L15" s="79"/>
      <c r="M15" s="80"/>
      <c r="N15" s="80"/>
    </row>
    <row r="16" spans="1:14" ht="105" x14ac:dyDescent="0.25">
      <c r="A16" s="128">
        <v>38</v>
      </c>
      <c r="B16" s="103" t="s">
        <v>80</v>
      </c>
      <c r="C16" s="83">
        <v>244</v>
      </c>
      <c r="D16" s="83" t="s">
        <v>86</v>
      </c>
      <c r="E16" s="87" t="s">
        <v>71</v>
      </c>
      <c r="F16" s="91" t="s">
        <v>72</v>
      </c>
      <c r="G16" s="83" t="s">
        <v>50</v>
      </c>
      <c r="H16" s="83" t="s">
        <v>43</v>
      </c>
      <c r="I16" s="86">
        <v>180</v>
      </c>
      <c r="J16" s="89">
        <f>SUM(Reitoria!J17,Museu!J17,FAED!J17,CAV!J17,CCT!J17,CEO!J17,CEAVI!J17)</f>
        <v>6</v>
      </c>
      <c r="K16" s="31">
        <f>SUM((Reitoria!J17-Reitoria!K17),(Museu!J17-Museu!K17),(FAED!J17-FAED!K17),(CAV!J17-CAV!K17),(CCT!J17-CCT!K17),(CEO!J17-CEO!K17),(CEAVI!J17-CEAVI!K17))</f>
        <v>2</v>
      </c>
      <c r="L16" s="32">
        <f t="shared" si="1"/>
        <v>4</v>
      </c>
      <c r="M16" s="21">
        <f t="shared" si="2"/>
        <v>1080</v>
      </c>
      <c r="N16" s="21">
        <f t="shared" si="3"/>
        <v>360</v>
      </c>
    </row>
    <row r="17" spans="1:14" ht="120" x14ac:dyDescent="0.25">
      <c r="A17" s="128"/>
      <c r="B17" s="104"/>
      <c r="C17" s="83">
        <v>245</v>
      </c>
      <c r="D17" s="83" t="s">
        <v>86</v>
      </c>
      <c r="E17" s="88" t="s">
        <v>73</v>
      </c>
      <c r="F17" s="91" t="s">
        <v>74</v>
      </c>
      <c r="G17" s="83" t="s">
        <v>50</v>
      </c>
      <c r="H17" s="83" t="s">
        <v>44</v>
      </c>
      <c r="I17" s="86">
        <v>14</v>
      </c>
      <c r="J17" s="89">
        <f>SUM(Reitoria!J18,Museu!J18,FAED!J18,CAV!J18,CCT!J18,CEO!J18,CEAVI!J18)</f>
        <v>5</v>
      </c>
      <c r="K17" s="31">
        <f>SUM((Reitoria!J18-Reitoria!K18),(Museu!J18-Museu!K18),(FAED!J18-FAED!K18),(CAV!J18-CAV!K18),(CCT!J18-CCT!K18),(CEO!J18-CEO!K18),(CEAVI!J18-CEAVI!K18))</f>
        <v>1</v>
      </c>
      <c r="L17" s="32">
        <f t="shared" si="1"/>
        <v>4</v>
      </c>
      <c r="M17" s="21">
        <f t="shared" si="2"/>
        <v>70</v>
      </c>
      <c r="N17" s="21">
        <f t="shared" si="3"/>
        <v>14</v>
      </c>
    </row>
    <row r="18" spans="1:14" ht="90" x14ac:dyDescent="0.25">
      <c r="A18" s="128"/>
      <c r="B18" s="104"/>
      <c r="C18" s="83">
        <v>246</v>
      </c>
      <c r="D18" s="83" t="s">
        <v>86</v>
      </c>
      <c r="E18" s="88" t="s">
        <v>75</v>
      </c>
      <c r="F18" s="77" t="s">
        <v>76</v>
      </c>
      <c r="G18" s="83" t="s">
        <v>50</v>
      </c>
      <c r="H18" s="83" t="s">
        <v>28</v>
      </c>
      <c r="I18" s="86">
        <v>3.3</v>
      </c>
      <c r="J18" s="89">
        <f>SUM(Reitoria!J19,Museu!J19,FAED!J19,CAV!J19,CCT!J19,CEO!J19,CEAVI!J19)</f>
        <v>1000</v>
      </c>
      <c r="K18" s="31">
        <f>SUM((Reitoria!J19-Reitoria!K19),(Museu!J19-Museu!K19),(FAED!J19-FAED!K19),(CAV!J19-CAV!K19),(CCT!J19-CCT!K19),(CEO!J19-CEO!K19),(CEAVI!J19-CEAVI!K19))</f>
        <v>250</v>
      </c>
      <c r="L18" s="32">
        <f t="shared" si="1"/>
        <v>750</v>
      </c>
      <c r="M18" s="21">
        <f t="shared" si="2"/>
        <v>3300</v>
      </c>
      <c r="N18" s="21">
        <f t="shared" si="3"/>
        <v>825</v>
      </c>
    </row>
    <row r="19" spans="1:14" ht="60" x14ac:dyDescent="0.25">
      <c r="A19" s="128"/>
      <c r="B19" s="105"/>
      <c r="C19" s="83">
        <v>247</v>
      </c>
      <c r="D19" s="83" t="s">
        <v>86</v>
      </c>
      <c r="E19" s="88" t="s">
        <v>75</v>
      </c>
      <c r="F19" s="77" t="s">
        <v>77</v>
      </c>
      <c r="G19" s="83" t="s">
        <v>50</v>
      </c>
      <c r="H19" s="83" t="s">
        <v>28</v>
      </c>
      <c r="I19" s="86">
        <v>2.3199999999999998</v>
      </c>
      <c r="J19" s="89">
        <f>SUM(Reitoria!J20,Museu!J20,FAED!J20,CAV!J20,CCT!J20,CEO!J20,CEAVI!J20)</f>
        <v>1000</v>
      </c>
      <c r="K19" s="31">
        <f>SUM((Reitoria!J20-Reitoria!K20),(Museu!J20-Museu!K20),(FAED!J20-FAED!K20),(CAV!J20-CAV!K20),(CCT!J20-CCT!K20),(CEO!J20-CEO!K20),(CEAVI!J20-CEAVI!K20))</f>
        <v>250</v>
      </c>
      <c r="L19" s="32">
        <f t="shared" si="1"/>
        <v>750</v>
      </c>
      <c r="M19" s="21">
        <f t="shared" si="2"/>
        <v>2320</v>
      </c>
      <c r="N19" s="21">
        <f t="shared" si="3"/>
        <v>580</v>
      </c>
    </row>
    <row r="20" spans="1:14" x14ac:dyDescent="0.25">
      <c r="H20" s="82"/>
      <c r="I20" s="92"/>
      <c r="J20" s="92"/>
      <c r="K20" s="92"/>
      <c r="M20" s="93">
        <f>SUM(M3:M19)</f>
        <v>24565</v>
      </c>
      <c r="N20" s="93">
        <f>SUM(N3:N19)</f>
        <v>5966</v>
      </c>
    </row>
    <row r="22" spans="1:14" x14ac:dyDescent="0.25">
      <c r="H22" s="15"/>
      <c r="I22" s="15"/>
      <c r="J22" s="15"/>
      <c r="K22" s="15"/>
    </row>
    <row r="23" spans="1:14" x14ac:dyDescent="0.25">
      <c r="H23" s="15"/>
      <c r="I23" s="15"/>
      <c r="J23" s="15"/>
      <c r="K23" s="15"/>
    </row>
    <row r="24" spans="1:14" ht="15" customHeight="1" x14ac:dyDescent="0.25">
      <c r="H24" s="15"/>
      <c r="I24" s="129" t="s">
        <v>100</v>
      </c>
      <c r="J24" s="130"/>
      <c r="K24" s="130"/>
      <c r="L24" s="130"/>
      <c r="M24" s="131"/>
    </row>
    <row r="25" spans="1:14" ht="15" customHeight="1" x14ac:dyDescent="0.25">
      <c r="H25" s="15"/>
      <c r="I25" s="132" t="s">
        <v>108</v>
      </c>
      <c r="J25" s="133"/>
      <c r="K25" s="133"/>
      <c r="L25" s="133"/>
      <c r="M25" s="134"/>
    </row>
    <row r="26" spans="1:14" ht="15" customHeight="1" x14ac:dyDescent="0.25">
      <c r="H26" s="15"/>
      <c r="I26" s="135" t="s">
        <v>109</v>
      </c>
      <c r="J26" s="136"/>
      <c r="K26" s="136"/>
      <c r="L26" s="136"/>
      <c r="M26" s="137"/>
    </row>
    <row r="27" spans="1:14" x14ac:dyDescent="0.25">
      <c r="H27" s="15"/>
      <c r="I27" s="94" t="s">
        <v>37</v>
      </c>
      <c r="J27" s="95"/>
      <c r="K27" s="95"/>
      <c r="L27" s="95"/>
      <c r="M27" s="96">
        <f>M20</f>
        <v>24565</v>
      </c>
    </row>
    <row r="28" spans="1:14" x14ac:dyDescent="0.25">
      <c r="H28" s="15"/>
      <c r="I28" s="94" t="s">
        <v>36</v>
      </c>
      <c r="J28" s="95"/>
      <c r="K28" s="95"/>
      <c r="L28" s="95"/>
      <c r="M28" s="96">
        <f>N20</f>
        <v>5966</v>
      </c>
    </row>
    <row r="29" spans="1:14" x14ac:dyDescent="0.25">
      <c r="H29" s="15"/>
      <c r="I29" s="94" t="s">
        <v>38</v>
      </c>
      <c r="J29" s="95"/>
      <c r="K29" s="95"/>
      <c r="L29" s="95"/>
      <c r="M29" s="97"/>
    </row>
    <row r="30" spans="1:14" x14ac:dyDescent="0.25">
      <c r="I30" s="98" t="s">
        <v>39</v>
      </c>
      <c r="J30" s="99"/>
      <c r="K30" s="99"/>
      <c r="L30" s="99"/>
      <c r="M30" s="100">
        <f>M28/M27</f>
        <v>0.24286586606961125</v>
      </c>
    </row>
    <row r="31" spans="1:14" x14ac:dyDescent="0.25">
      <c r="I31" s="122" t="s">
        <v>110</v>
      </c>
      <c r="J31" s="123"/>
      <c r="K31" s="123"/>
      <c r="L31" s="123"/>
      <c r="M31" s="124"/>
    </row>
  </sheetData>
  <mergeCells count="21">
    <mergeCell ref="A1:D1"/>
    <mergeCell ref="E1:H1"/>
    <mergeCell ref="D5:D9"/>
    <mergeCell ref="D12:D15"/>
    <mergeCell ref="I5:I9"/>
    <mergeCell ref="I12:I15"/>
    <mergeCell ref="A3:A4"/>
    <mergeCell ref="A10:A11"/>
    <mergeCell ref="A5:A9"/>
    <mergeCell ref="B3:B4"/>
    <mergeCell ref="B5:B9"/>
    <mergeCell ref="B10:B11"/>
    <mergeCell ref="B12:B15"/>
    <mergeCell ref="I1:N1"/>
    <mergeCell ref="I31:M31"/>
    <mergeCell ref="A12:A15"/>
    <mergeCell ref="A16:A19"/>
    <mergeCell ref="I24:M24"/>
    <mergeCell ref="I25:M25"/>
    <mergeCell ref="I26:M26"/>
    <mergeCell ref="B16:B19"/>
  </mergeCells>
  <conditionalFormatting sqref="K24:K31">
    <cfRule type="cellIs" dxfId="0" priority="1" operator="equal">
      <formula>"ATENÇÃO"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44" t="s">
        <v>8</v>
      </c>
      <c r="B1" s="144"/>
      <c r="C1" s="144"/>
      <c r="D1" s="144"/>
      <c r="E1" s="144"/>
      <c r="F1" s="144"/>
      <c r="G1" s="144"/>
      <c r="H1" s="144"/>
    </row>
    <row r="2" spans="1:8" ht="20.25" x14ac:dyDescent="0.2">
      <c r="B2" s="3"/>
    </row>
    <row r="3" spans="1:8" ht="47.25" customHeight="1" x14ac:dyDescent="0.2">
      <c r="A3" s="145" t="s">
        <v>9</v>
      </c>
      <c r="B3" s="145"/>
      <c r="C3" s="145"/>
      <c r="D3" s="145"/>
      <c r="E3" s="145"/>
      <c r="F3" s="145"/>
      <c r="G3" s="145"/>
      <c r="H3" s="145"/>
    </row>
    <row r="4" spans="1:8" ht="35.25" customHeight="1" x14ac:dyDescent="0.2">
      <c r="B4" s="4"/>
    </row>
    <row r="5" spans="1:8" ht="15" customHeight="1" x14ac:dyDescent="0.2">
      <c r="A5" s="146" t="s">
        <v>10</v>
      </c>
      <c r="B5" s="146"/>
      <c r="C5" s="146"/>
      <c r="D5" s="146"/>
      <c r="E5" s="146"/>
      <c r="F5" s="146"/>
      <c r="G5" s="146"/>
      <c r="H5" s="146"/>
    </row>
    <row r="6" spans="1:8" ht="15" customHeight="1" x14ac:dyDescent="0.2">
      <c r="A6" s="146" t="s">
        <v>11</v>
      </c>
      <c r="B6" s="146"/>
      <c r="C6" s="146"/>
      <c r="D6" s="146"/>
      <c r="E6" s="146"/>
      <c r="F6" s="146"/>
      <c r="G6" s="146"/>
      <c r="H6" s="146"/>
    </row>
    <row r="7" spans="1:8" ht="15" customHeight="1" x14ac:dyDescent="0.2">
      <c r="A7" s="146" t="s">
        <v>12</v>
      </c>
      <c r="B7" s="146"/>
      <c r="C7" s="146"/>
      <c r="D7" s="146"/>
      <c r="E7" s="146"/>
      <c r="F7" s="146"/>
      <c r="G7" s="146"/>
      <c r="H7" s="146"/>
    </row>
    <row r="8" spans="1:8" ht="15" customHeight="1" x14ac:dyDescent="0.2">
      <c r="A8" s="146" t="s">
        <v>13</v>
      </c>
      <c r="B8" s="146"/>
      <c r="C8" s="146"/>
      <c r="D8" s="146"/>
      <c r="E8" s="146"/>
      <c r="F8" s="146"/>
      <c r="G8" s="146"/>
      <c r="H8" s="146"/>
    </row>
    <row r="9" spans="1:8" ht="30" customHeight="1" x14ac:dyDescent="0.2">
      <c r="B9" s="5"/>
    </row>
    <row r="10" spans="1:8" ht="105" customHeight="1" x14ac:dyDescent="0.2">
      <c r="A10" s="147" t="s">
        <v>14</v>
      </c>
      <c r="B10" s="147"/>
      <c r="C10" s="147"/>
      <c r="D10" s="147"/>
      <c r="E10" s="147"/>
      <c r="F10" s="147"/>
      <c r="G10" s="147"/>
      <c r="H10" s="147"/>
    </row>
    <row r="11" spans="1:8" ht="15.75" thickBot="1" x14ac:dyDescent="0.25">
      <c r="B11" s="6"/>
    </row>
    <row r="12" spans="1:8" ht="48.75" thickBot="1" x14ac:dyDescent="0.25">
      <c r="A12" s="7" t="s">
        <v>7</v>
      </c>
      <c r="B12" s="7" t="s">
        <v>5</v>
      </c>
      <c r="C12" s="8" t="s">
        <v>15</v>
      </c>
      <c r="D12" s="8" t="s">
        <v>6</v>
      </c>
      <c r="E12" s="8" t="s">
        <v>16</v>
      </c>
      <c r="F12" s="8" t="s">
        <v>17</v>
      </c>
      <c r="G12" s="8" t="s">
        <v>18</v>
      </c>
      <c r="H12" s="8" t="s">
        <v>19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48" t="s">
        <v>20</v>
      </c>
      <c r="B19" s="148"/>
      <c r="C19" s="148"/>
      <c r="D19" s="148"/>
      <c r="E19" s="148"/>
      <c r="F19" s="148"/>
      <c r="G19" s="148"/>
      <c r="H19" s="148"/>
    </row>
    <row r="20" spans="1:8" ht="14.25" x14ac:dyDescent="0.2">
      <c r="A20" s="149" t="s">
        <v>21</v>
      </c>
      <c r="B20" s="149"/>
      <c r="C20" s="149"/>
      <c r="D20" s="149"/>
      <c r="E20" s="149"/>
      <c r="F20" s="149"/>
      <c r="G20" s="149"/>
      <c r="H20" s="149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50" t="s">
        <v>22</v>
      </c>
      <c r="B24" s="150"/>
      <c r="C24" s="150"/>
      <c r="D24" s="150"/>
      <c r="E24" s="150"/>
      <c r="F24" s="150"/>
      <c r="G24" s="150"/>
      <c r="H24" s="150"/>
    </row>
    <row r="25" spans="1:8" ht="15" customHeight="1" x14ac:dyDescent="0.2">
      <c r="A25" s="150" t="s">
        <v>23</v>
      </c>
      <c r="B25" s="150"/>
      <c r="C25" s="150"/>
      <c r="D25" s="150"/>
      <c r="E25" s="150"/>
      <c r="F25" s="150"/>
      <c r="G25" s="150"/>
      <c r="H25" s="150"/>
    </row>
    <row r="26" spans="1:8" ht="15" customHeight="1" x14ac:dyDescent="0.2">
      <c r="A26" s="143" t="s">
        <v>24</v>
      </c>
      <c r="B26" s="143"/>
      <c r="C26" s="143"/>
      <c r="D26" s="143"/>
      <c r="E26" s="143"/>
      <c r="F26" s="143"/>
      <c r="G26" s="143"/>
      <c r="H26" s="143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Reitoria</vt:lpstr>
      <vt:lpstr>Museu</vt:lpstr>
      <vt:lpstr>FAED</vt:lpstr>
      <vt:lpstr>CAV</vt:lpstr>
      <vt:lpstr>CCT</vt:lpstr>
      <vt:lpstr>CEO</vt:lpstr>
      <vt:lpstr>CEAVI</vt:lpstr>
      <vt:lpstr>GESTOR</vt:lpstr>
      <vt:lpstr>Modelo Anexo II IN 002_2014</vt:lpstr>
      <vt:lpstr>Modelo Anexo 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Gabriela Monteiro</cp:lastModifiedBy>
  <cp:lastPrinted>2014-06-04T18:55:53Z</cp:lastPrinted>
  <dcterms:created xsi:type="dcterms:W3CDTF">2010-06-19T20:43:11Z</dcterms:created>
  <dcterms:modified xsi:type="dcterms:W3CDTF">2017-03-22T18:07:35Z</dcterms:modified>
</cp:coreProperties>
</file>