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PP 0418.2016 - UDESC - Aquisição de Pneus - SRP - vig 19.07.17\"/>
    </mc:Choice>
  </mc:AlternateContent>
  <bookViews>
    <workbookView xWindow="0" yWindow="0" windowWidth="20490" windowHeight="7455" tabRatio="857" activeTab="14"/>
  </bookViews>
  <sheets>
    <sheet name="Reitoria" sheetId="75" r:id="rId1"/>
    <sheet name="MUSEU" sheetId="120" r:id="rId2"/>
    <sheet name="CEAD" sheetId="108" r:id="rId3"/>
    <sheet name="ESAG" sheetId="105" r:id="rId4"/>
    <sheet name="FAED" sheetId="121" r:id="rId5"/>
    <sheet name="CEART" sheetId="106" r:id="rId6"/>
    <sheet name="CEFID" sheetId="122" r:id="rId7"/>
    <sheet name="CCT" sheetId="112" r:id="rId8"/>
    <sheet name="CEPLAN" sheetId="113" r:id="rId9"/>
    <sheet name="CERES" sheetId="110" r:id="rId10"/>
    <sheet name="CEAVI" sheetId="115" r:id="rId11"/>
    <sheet name="CESFI" sheetId="111" r:id="rId12"/>
    <sheet name="CEO" sheetId="114" r:id="rId13"/>
    <sheet name="CAV" sheetId="117" r:id="rId14"/>
    <sheet name="GESTOR" sheetId="91" r:id="rId15"/>
    <sheet name="Modelo Anexo II IN 002_2014" sheetId="77" r:id="rId16"/>
  </sheets>
  <definedNames>
    <definedName name="diasuteis" localSheetId="6">#REF!</definedName>
    <definedName name="diasuteis" localSheetId="4">#REF!</definedName>
    <definedName name="diasuteis" localSheetId="14">#REF!</definedName>
    <definedName name="diasuteis" localSheetId="1">#REF!</definedName>
    <definedName name="diasuteis" localSheetId="0">#REF!</definedName>
    <definedName name="diasuteis">#REF!</definedName>
    <definedName name="Ferias" localSheetId="6">#REF!</definedName>
    <definedName name="Ferias" localSheetId="4">#REF!</definedName>
    <definedName name="Ferias" localSheetId="14">#REF!</definedName>
    <definedName name="Ferias" localSheetId="1">#REF!</definedName>
    <definedName name="Ferias">#REF!</definedName>
    <definedName name="RD" localSheetId="6">OFFSET(#REF!,(MATCH(SMALL(#REF!,ROW()-10),#REF!,0)-1),0)</definedName>
    <definedName name="RD" localSheetId="4">OFFSET(#REF!,(MATCH(SMALL(#REF!,ROW()-10),#REF!,0)-1),0)</definedName>
    <definedName name="RD" localSheetId="14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I5" i="91" l="1"/>
  <c r="I6" i="91"/>
  <c r="I7" i="91"/>
  <c r="I8" i="91"/>
  <c r="I9" i="91"/>
  <c r="I10" i="91"/>
  <c r="I11" i="91"/>
  <c r="I12" i="91"/>
  <c r="I13" i="91"/>
  <c r="I14" i="91"/>
  <c r="I15" i="91"/>
  <c r="I16" i="91"/>
  <c r="I17" i="91"/>
  <c r="I18" i="91"/>
  <c r="I19" i="91"/>
  <c r="I20" i="91"/>
  <c r="I21" i="91"/>
  <c r="I22" i="91"/>
  <c r="I23" i="91"/>
  <c r="I4" i="91"/>
  <c r="J23" i="122"/>
  <c r="K23" i="122" s="1"/>
  <c r="J22" i="122"/>
  <c r="K22" i="122" s="1"/>
  <c r="J21" i="122"/>
  <c r="K21" i="122" s="1"/>
  <c r="J20" i="122"/>
  <c r="K20" i="122" s="1"/>
  <c r="J19" i="122"/>
  <c r="K19" i="122" s="1"/>
  <c r="J18" i="122"/>
  <c r="K18" i="122" s="1"/>
  <c r="K17" i="122"/>
  <c r="J17" i="122"/>
  <c r="J16" i="122"/>
  <c r="K16" i="122" s="1"/>
  <c r="J15" i="122"/>
  <c r="K15" i="122" s="1"/>
  <c r="J14" i="122"/>
  <c r="K14" i="122" s="1"/>
  <c r="J13" i="122"/>
  <c r="K13" i="122" s="1"/>
  <c r="J12" i="122"/>
  <c r="K12" i="122" s="1"/>
  <c r="J11" i="122"/>
  <c r="K11" i="122" s="1"/>
  <c r="J10" i="122"/>
  <c r="K10" i="122" s="1"/>
  <c r="J9" i="122"/>
  <c r="K9" i="122" s="1"/>
  <c r="J8" i="122"/>
  <c r="K8" i="122" s="1"/>
  <c r="J7" i="122"/>
  <c r="K7" i="122" s="1"/>
  <c r="J6" i="122"/>
  <c r="K6" i="122" s="1"/>
  <c r="J5" i="122"/>
  <c r="K5" i="122" s="1"/>
  <c r="J4" i="122"/>
  <c r="K4" i="122" s="1"/>
  <c r="J23" i="121"/>
  <c r="K23" i="121" s="1"/>
  <c r="J22" i="121"/>
  <c r="K22" i="121" s="1"/>
  <c r="J21" i="121"/>
  <c r="K21" i="121" s="1"/>
  <c r="J20" i="121"/>
  <c r="K20" i="121" s="1"/>
  <c r="J19" i="121"/>
  <c r="K19" i="121" s="1"/>
  <c r="J18" i="121"/>
  <c r="K18" i="121" s="1"/>
  <c r="K17" i="121"/>
  <c r="J17" i="121"/>
  <c r="J16" i="121"/>
  <c r="K16" i="121" s="1"/>
  <c r="J15" i="121"/>
  <c r="K15" i="121" s="1"/>
  <c r="J14" i="121"/>
  <c r="K14" i="121" s="1"/>
  <c r="J13" i="121"/>
  <c r="K13" i="121" s="1"/>
  <c r="J12" i="121"/>
  <c r="K12" i="121" s="1"/>
  <c r="J11" i="121"/>
  <c r="K11" i="121" s="1"/>
  <c r="J10" i="121"/>
  <c r="K10" i="121" s="1"/>
  <c r="J9" i="121"/>
  <c r="K9" i="121" s="1"/>
  <c r="J8" i="121"/>
  <c r="K8" i="121" s="1"/>
  <c r="J7" i="121"/>
  <c r="K7" i="121" s="1"/>
  <c r="J6" i="121"/>
  <c r="K6" i="121" s="1"/>
  <c r="J5" i="121"/>
  <c r="K5" i="121" s="1"/>
  <c r="J4" i="121"/>
  <c r="K4" i="121" s="1"/>
  <c r="J23" i="120"/>
  <c r="K23" i="120" s="1"/>
  <c r="J22" i="120"/>
  <c r="K22" i="120" s="1"/>
  <c r="J21" i="120"/>
  <c r="K21" i="120" s="1"/>
  <c r="J20" i="120"/>
  <c r="K20" i="120" s="1"/>
  <c r="J19" i="120"/>
  <c r="K19" i="120" s="1"/>
  <c r="J18" i="120"/>
  <c r="K18" i="120" s="1"/>
  <c r="J17" i="120"/>
  <c r="K17" i="120" s="1"/>
  <c r="J16" i="120"/>
  <c r="K16" i="120" s="1"/>
  <c r="J15" i="120"/>
  <c r="K15" i="120" s="1"/>
  <c r="J14" i="120"/>
  <c r="K14" i="120" s="1"/>
  <c r="J13" i="120"/>
  <c r="K13" i="120" s="1"/>
  <c r="J12" i="120"/>
  <c r="K12" i="120" s="1"/>
  <c r="J11" i="120"/>
  <c r="K11" i="120" s="1"/>
  <c r="J10" i="120"/>
  <c r="K10" i="120" s="1"/>
  <c r="J9" i="120"/>
  <c r="K9" i="120" s="1"/>
  <c r="J8" i="120"/>
  <c r="K8" i="120" s="1"/>
  <c r="J7" i="120"/>
  <c r="K7" i="120" s="1"/>
  <c r="J6" i="120"/>
  <c r="K6" i="120" s="1"/>
  <c r="J5" i="120"/>
  <c r="K5" i="120" s="1"/>
  <c r="J4" i="120"/>
  <c r="K4" i="120" s="1"/>
  <c r="J23" i="117"/>
  <c r="K23" i="117" s="1"/>
  <c r="J22" i="117"/>
  <c r="K22" i="117" s="1"/>
  <c r="J21" i="117"/>
  <c r="K21" i="117" s="1"/>
  <c r="J20" i="117"/>
  <c r="K20" i="117" s="1"/>
  <c r="J19" i="117"/>
  <c r="K19" i="117" s="1"/>
  <c r="J18" i="117"/>
  <c r="K18" i="117" s="1"/>
  <c r="J17" i="117"/>
  <c r="K17" i="117" s="1"/>
  <c r="J16" i="117"/>
  <c r="K16" i="117" s="1"/>
  <c r="J15" i="117"/>
  <c r="K15" i="117" s="1"/>
  <c r="J14" i="117"/>
  <c r="K14" i="117" s="1"/>
  <c r="J13" i="117"/>
  <c r="K13" i="117" s="1"/>
  <c r="J12" i="117"/>
  <c r="K12" i="117" s="1"/>
  <c r="J11" i="117"/>
  <c r="K11" i="117" s="1"/>
  <c r="J10" i="117"/>
  <c r="K10" i="117" s="1"/>
  <c r="J9" i="117"/>
  <c r="K9" i="117" s="1"/>
  <c r="J8" i="117"/>
  <c r="K8" i="117" s="1"/>
  <c r="J7" i="117"/>
  <c r="K7" i="117" s="1"/>
  <c r="J6" i="117"/>
  <c r="K6" i="117" s="1"/>
  <c r="J5" i="117"/>
  <c r="K5" i="117" s="1"/>
  <c r="J4" i="117"/>
  <c r="K4" i="117" s="1"/>
  <c r="J23" i="114"/>
  <c r="K23" i="114" s="1"/>
  <c r="J22" i="114"/>
  <c r="K22" i="114" s="1"/>
  <c r="J21" i="114"/>
  <c r="K21" i="114" s="1"/>
  <c r="J20" i="114"/>
  <c r="K20" i="114" s="1"/>
  <c r="J19" i="114"/>
  <c r="K19" i="114" s="1"/>
  <c r="J18" i="114"/>
  <c r="K18" i="114" s="1"/>
  <c r="J17" i="114"/>
  <c r="K17" i="114" s="1"/>
  <c r="J16" i="114"/>
  <c r="K16" i="114" s="1"/>
  <c r="J15" i="114"/>
  <c r="K15" i="114" s="1"/>
  <c r="J14" i="114"/>
  <c r="K14" i="114" s="1"/>
  <c r="J13" i="114"/>
  <c r="K13" i="114" s="1"/>
  <c r="J12" i="114"/>
  <c r="K12" i="114" s="1"/>
  <c r="J11" i="114"/>
  <c r="K11" i="114" s="1"/>
  <c r="J10" i="114"/>
  <c r="K10" i="114" s="1"/>
  <c r="J9" i="114"/>
  <c r="K9" i="114" s="1"/>
  <c r="J8" i="114"/>
  <c r="K8" i="114" s="1"/>
  <c r="J7" i="114"/>
  <c r="K7" i="114" s="1"/>
  <c r="J6" i="114"/>
  <c r="K6" i="114" s="1"/>
  <c r="J5" i="114"/>
  <c r="K5" i="114" s="1"/>
  <c r="J4" i="114"/>
  <c r="K4" i="114" s="1"/>
  <c r="J23" i="111"/>
  <c r="K23" i="111" s="1"/>
  <c r="J22" i="111"/>
  <c r="K22" i="111" s="1"/>
  <c r="J21" i="111"/>
  <c r="K21" i="111" s="1"/>
  <c r="K20" i="111"/>
  <c r="J20" i="111"/>
  <c r="J19" i="111"/>
  <c r="K19" i="111" s="1"/>
  <c r="J18" i="111"/>
  <c r="K18" i="111" s="1"/>
  <c r="J17" i="111"/>
  <c r="K17" i="111" s="1"/>
  <c r="J16" i="111"/>
  <c r="K16" i="111" s="1"/>
  <c r="J15" i="111"/>
  <c r="K15" i="111" s="1"/>
  <c r="J14" i="111"/>
  <c r="K14" i="111" s="1"/>
  <c r="J13" i="111"/>
  <c r="K13" i="111" s="1"/>
  <c r="J12" i="111"/>
  <c r="K12" i="111" s="1"/>
  <c r="J11" i="111"/>
  <c r="K11" i="111" s="1"/>
  <c r="J10" i="111"/>
  <c r="K10" i="111" s="1"/>
  <c r="J9" i="111"/>
  <c r="K9" i="111" s="1"/>
  <c r="J8" i="111"/>
  <c r="K8" i="111" s="1"/>
  <c r="J7" i="111"/>
  <c r="K7" i="111" s="1"/>
  <c r="J6" i="111"/>
  <c r="K6" i="111" s="1"/>
  <c r="J5" i="111"/>
  <c r="K5" i="111" s="1"/>
  <c r="K4" i="111"/>
  <c r="J4" i="111"/>
  <c r="J23" i="115"/>
  <c r="K23" i="115" s="1"/>
  <c r="J22" i="115"/>
  <c r="K22" i="115" s="1"/>
  <c r="J21" i="115"/>
  <c r="K21" i="115" s="1"/>
  <c r="J20" i="115"/>
  <c r="K20" i="115" s="1"/>
  <c r="J19" i="115"/>
  <c r="K19" i="115" s="1"/>
  <c r="J18" i="115"/>
  <c r="K18" i="115" s="1"/>
  <c r="J17" i="115"/>
  <c r="K17" i="115" s="1"/>
  <c r="J16" i="115"/>
  <c r="K16" i="115" s="1"/>
  <c r="J15" i="115"/>
  <c r="K15" i="115" s="1"/>
  <c r="J14" i="115"/>
  <c r="K14" i="115" s="1"/>
  <c r="J13" i="115"/>
  <c r="K13" i="115" s="1"/>
  <c r="J12" i="115"/>
  <c r="K12" i="115" s="1"/>
  <c r="J11" i="115"/>
  <c r="K11" i="115" s="1"/>
  <c r="J10" i="115"/>
  <c r="K10" i="115" s="1"/>
  <c r="J9" i="115"/>
  <c r="K9" i="115" s="1"/>
  <c r="J8" i="115"/>
  <c r="K8" i="115" s="1"/>
  <c r="J7" i="115"/>
  <c r="K7" i="115" s="1"/>
  <c r="J6" i="115"/>
  <c r="K6" i="115" s="1"/>
  <c r="J5" i="115"/>
  <c r="K5" i="115" s="1"/>
  <c r="J4" i="115"/>
  <c r="K4" i="115" s="1"/>
  <c r="J23" i="110"/>
  <c r="K23" i="110" s="1"/>
  <c r="J22" i="110"/>
  <c r="K22" i="110" s="1"/>
  <c r="J21" i="110"/>
  <c r="K21" i="110" s="1"/>
  <c r="J20" i="110"/>
  <c r="K20" i="110" s="1"/>
  <c r="J19" i="110"/>
  <c r="K19" i="110" s="1"/>
  <c r="J18" i="110"/>
  <c r="K18" i="110" s="1"/>
  <c r="J17" i="110"/>
  <c r="K17" i="110" s="1"/>
  <c r="J16" i="110"/>
  <c r="K16" i="110" s="1"/>
  <c r="J15" i="110"/>
  <c r="K15" i="110" s="1"/>
  <c r="J14" i="110"/>
  <c r="K14" i="110" s="1"/>
  <c r="J13" i="110"/>
  <c r="K13" i="110" s="1"/>
  <c r="J12" i="110"/>
  <c r="K12" i="110" s="1"/>
  <c r="J11" i="110"/>
  <c r="K11" i="110" s="1"/>
  <c r="J10" i="110"/>
  <c r="K10" i="110" s="1"/>
  <c r="J9" i="110"/>
  <c r="K9" i="110" s="1"/>
  <c r="J8" i="110"/>
  <c r="K8" i="110" s="1"/>
  <c r="J7" i="110"/>
  <c r="K7" i="110" s="1"/>
  <c r="J6" i="110"/>
  <c r="K6" i="110" s="1"/>
  <c r="J5" i="110"/>
  <c r="K5" i="110" s="1"/>
  <c r="J4" i="110"/>
  <c r="K4" i="110" s="1"/>
  <c r="J23" i="113"/>
  <c r="K23" i="113" s="1"/>
  <c r="J22" i="113"/>
  <c r="K22" i="113" s="1"/>
  <c r="J21" i="113"/>
  <c r="K21" i="113" s="1"/>
  <c r="J20" i="113"/>
  <c r="K20" i="113" s="1"/>
  <c r="J19" i="113"/>
  <c r="K19" i="113" s="1"/>
  <c r="J18" i="113"/>
  <c r="K18" i="113" s="1"/>
  <c r="J17" i="113"/>
  <c r="K17" i="113" s="1"/>
  <c r="J16" i="113"/>
  <c r="K16" i="113" s="1"/>
  <c r="J15" i="113"/>
  <c r="K15" i="113" s="1"/>
  <c r="J14" i="113"/>
  <c r="K14" i="113" s="1"/>
  <c r="J13" i="113"/>
  <c r="K13" i="113" s="1"/>
  <c r="J12" i="113"/>
  <c r="K12" i="113" s="1"/>
  <c r="J11" i="113"/>
  <c r="K11" i="113" s="1"/>
  <c r="J10" i="113"/>
  <c r="K10" i="113" s="1"/>
  <c r="J9" i="113"/>
  <c r="K9" i="113" s="1"/>
  <c r="J8" i="113"/>
  <c r="K8" i="113" s="1"/>
  <c r="J7" i="113"/>
  <c r="K7" i="113" s="1"/>
  <c r="J6" i="113"/>
  <c r="K6" i="113" s="1"/>
  <c r="J5" i="113"/>
  <c r="K5" i="113" s="1"/>
  <c r="J4" i="113"/>
  <c r="K4" i="113" s="1"/>
  <c r="J23" i="112"/>
  <c r="K23" i="112" s="1"/>
  <c r="J22" i="112"/>
  <c r="K22" i="112" s="1"/>
  <c r="J21" i="112"/>
  <c r="K21" i="112" s="1"/>
  <c r="J20" i="112"/>
  <c r="K20" i="112" s="1"/>
  <c r="J19" i="112"/>
  <c r="K19" i="112" s="1"/>
  <c r="J18" i="112"/>
  <c r="K18" i="112" s="1"/>
  <c r="J17" i="112"/>
  <c r="K17" i="112" s="1"/>
  <c r="J16" i="112"/>
  <c r="K16" i="112" s="1"/>
  <c r="J15" i="112"/>
  <c r="K15" i="112" s="1"/>
  <c r="J14" i="112"/>
  <c r="K14" i="112" s="1"/>
  <c r="J13" i="112"/>
  <c r="K13" i="112" s="1"/>
  <c r="J12" i="112"/>
  <c r="K12" i="112" s="1"/>
  <c r="J11" i="112"/>
  <c r="K11" i="112" s="1"/>
  <c r="J10" i="112"/>
  <c r="K10" i="112" s="1"/>
  <c r="J9" i="112"/>
  <c r="K9" i="112" s="1"/>
  <c r="J8" i="112"/>
  <c r="K8" i="112" s="1"/>
  <c r="J7" i="112"/>
  <c r="K7" i="112" s="1"/>
  <c r="J6" i="112"/>
  <c r="K6" i="112" s="1"/>
  <c r="J5" i="112"/>
  <c r="K5" i="112" s="1"/>
  <c r="J4" i="112"/>
  <c r="K4" i="112" s="1"/>
  <c r="K23" i="106"/>
  <c r="J23" i="106"/>
  <c r="J22" i="106"/>
  <c r="K22" i="106" s="1"/>
  <c r="K21" i="106"/>
  <c r="J21" i="106"/>
  <c r="K20" i="106"/>
  <c r="J20" i="106"/>
  <c r="K19" i="106"/>
  <c r="J19" i="106"/>
  <c r="K18" i="106"/>
  <c r="J18" i="106"/>
  <c r="K17" i="106"/>
  <c r="J17" i="106"/>
  <c r="K16" i="106"/>
  <c r="J16" i="106"/>
  <c r="K15" i="106"/>
  <c r="J15" i="106"/>
  <c r="K14" i="106"/>
  <c r="J14" i="106"/>
  <c r="K13" i="106"/>
  <c r="J13" i="106"/>
  <c r="K12" i="106"/>
  <c r="J12" i="106"/>
  <c r="K11" i="106"/>
  <c r="J11" i="106"/>
  <c r="K10" i="106"/>
  <c r="J10" i="106"/>
  <c r="K9" i="106"/>
  <c r="J9" i="106"/>
  <c r="K8" i="106"/>
  <c r="J8" i="106"/>
  <c r="K7" i="106"/>
  <c r="J7" i="106"/>
  <c r="K6" i="106"/>
  <c r="J6" i="106"/>
  <c r="K5" i="106"/>
  <c r="J5" i="106"/>
  <c r="K4" i="106"/>
  <c r="J4" i="106"/>
  <c r="J23" i="105"/>
  <c r="K23" i="105" s="1"/>
  <c r="J22" i="105"/>
  <c r="K22" i="105" s="1"/>
  <c r="J21" i="105"/>
  <c r="K21" i="105" s="1"/>
  <c r="K20" i="105"/>
  <c r="J20" i="105"/>
  <c r="J19" i="105"/>
  <c r="K19" i="105" s="1"/>
  <c r="J18" i="105"/>
  <c r="K18" i="105" s="1"/>
  <c r="J17" i="105"/>
  <c r="K17" i="105" s="1"/>
  <c r="K16" i="105"/>
  <c r="J16" i="105"/>
  <c r="J15" i="105"/>
  <c r="K15" i="105" s="1"/>
  <c r="J14" i="105"/>
  <c r="K14" i="105" s="1"/>
  <c r="J13" i="105"/>
  <c r="K13" i="105" s="1"/>
  <c r="K12" i="105"/>
  <c r="J12" i="105"/>
  <c r="J11" i="105"/>
  <c r="K11" i="105" s="1"/>
  <c r="J10" i="105"/>
  <c r="K10" i="105" s="1"/>
  <c r="J9" i="105"/>
  <c r="K9" i="105" s="1"/>
  <c r="K8" i="105"/>
  <c r="J8" i="105"/>
  <c r="J7" i="105"/>
  <c r="K7" i="105" s="1"/>
  <c r="J6" i="105"/>
  <c r="K6" i="105" s="1"/>
  <c r="J5" i="105"/>
  <c r="K5" i="105" s="1"/>
  <c r="K4" i="105"/>
  <c r="J4" i="105"/>
  <c r="J23" i="108"/>
  <c r="K23" i="108" s="1"/>
  <c r="J22" i="108"/>
  <c r="K22" i="108" s="1"/>
  <c r="J21" i="108"/>
  <c r="K21" i="108" s="1"/>
  <c r="J20" i="108"/>
  <c r="K20" i="108" s="1"/>
  <c r="J19" i="108"/>
  <c r="K19" i="108" s="1"/>
  <c r="J18" i="108"/>
  <c r="K18" i="108" s="1"/>
  <c r="J17" i="108"/>
  <c r="K17" i="108" s="1"/>
  <c r="J16" i="108"/>
  <c r="K16" i="108" s="1"/>
  <c r="J15" i="108"/>
  <c r="K15" i="108" s="1"/>
  <c r="J14" i="108"/>
  <c r="K14" i="108" s="1"/>
  <c r="J13" i="108"/>
  <c r="K13" i="108" s="1"/>
  <c r="J12" i="108"/>
  <c r="K12" i="108" s="1"/>
  <c r="J11" i="108"/>
  <c r="K11" i="108" s="1"/>
  <c r="J10" i="108"/>
  <c r="K10" i="108" s="1"/>
  <c r="J9" i="108"/>
  <c r="K9" i="108" s="1"/>
  <c r="J8" i="108"/>
  <c r="K8" i="108" s="1"/>
  <c r="J7" i="108"/>
  <c r="K7" i="108" s="1"/>
  <c r="J6" i="108"/>
  <c r="K6" i="108" s="1"/>
  <c r="J5" i="108"/>
  <c r="K5" i="108" s="1"/>
  <c r="J4" i="108"/>
  <c r="K4" i="108" s="1"/>
  <c r="L21" i="91" l="1"/>
  <c r="L22" i="91"/>
  <c r="L23" i="91"/>
  <c r="L4" i="91"/>
  <c r="J5" i="75" l="1"/>
  <c r="J6" i="75"/>
  <c r="J7" i="75"/>
  <c r="J8" i="75"/>
  <c r="J9" i="75"/>
  <c r="J10" i="75"/>
  <c r="J10" i="91" s="1"/>
  <c r="J11" i="75"/>
  <c r="J12" i="75"/>
  <c r="J13" i="75"/>
  <c r="J14" i="75"/>
  <c r="J15" i="75"/>
  <c r="J16" i="75"/>
  <c r="J17" i="75"/>
  <c r="J18" i="75"/>
  <c r="J19" i="75"/>
  <c r="J20" i="75"/>
  <c r="J21" i="75"/>
  <c r="J22" i="75"/>
  <c r="J23" i="75"/>
  <c r="K23" i="75" l="1"/>
  <c r="J23" i="91"/>
  <c r="J19" i="91"/>
  <c r="K19" i="91" s="1"/>
  <c r="K15" i="75"/>
  <c r="J15" i="91"/>
  <c r="K15" i="91" s="1"/>
  <c r="J11" i="91"/>
  <c r="K11" i="91" s="1"/>
  <c r="K7" i="75"/>
  <c r="J7" i="91"/>
  <c r="K7" i="91" s="1"/>
  <c r="K22" i="75"/>
  <c r="J22" i="91"/>
  <c r="M22" i="91" s="1"/>
  <c r="K18" i="75"/>
  <c r="J18" i="91"/>
  <c r="K18" i="91" s="1"/>
  <c r="K14" i="75"/>
  <c r="J14" i="91"/>
  <c r="K14" i="91" s="1"/>
  <c r="K20" i="75"/>
  <c r="J20" i="91"/>
  <c r="K20" i="91" s="1"/>
  <c r="K16" i="75"/>
  <c r="J16" i="91"/>
  <c r="K16" i="91" s="1"/>
  <c r="K12" i="75"/>
  <c r="J12" i="91"/>
  <c r="K12" i="91" s="1"/>
  <c r="K8" i="75"/>
  <c r="J8" i="91"/>
  <c r="K8" i="91" s="1"/>
  <c r="K6" i="75"/>
  <c r="J6" i="91"/>
  <c r="K6" i="91" s="1"/>
  <c r="K21" i="75"/>
  <c r="J21" i="91"/>
  <c r="K21" i="91" s="1"/>
  <c r="J17" i="91"/>
  <c r="K17" i="91" s="1"/>
  <c r="K13" i="75"/>
  <c r="J13" i="91"/>
  <c r="K13" i="91" s="1"/>
  <c r="J9" i="91"/>
  <c r="K9" i="91" s="1"/>
  <c r="K5" i="75"/>
  <c r="J5" i="91"/>
  <c r="K5" i="91" s="1"/>
  <c r="K17" i="75"/>
  <c r="M23" i="91"/>
  <c r="K9" i="75"/>
  <c r="K11" i="75"/>
  <c r="K19" i="75"/>
  <c r="K10" i="75"/>
  <c r="K10" i="91"/>
  <c r="L5" i="91"/>
  <c r="L6" i="91"/>
  <c r="L7" i="91"/>
  <c r="L8" i="91"/>
  <c r="L9" i="91"/>
  <c r="L10" i="91"/>
  <c r="L11" i="91"/>
  <c r="L12" i="91"/>
  <c r="L13" i="91"/>
  <c r="L14" i="91"/>
  <c r="L15" i="91"/>
  <c r="L16" i="91"/>
  <c r="L17" i="91"/>
  <c r="L18" i="91"/>
  <c r="L19" i="91"/>
  <c r="L20" i="91"/>
  <c r="M21" i="91" l="1"/>
  <c r="K23" i="91"/>
  <c r="K22" i="91"/>
  <c r="L24" i="91"/>
  <c r="M29" i="91" s="1"/>
  <c r="M13" i="91"/>
  <c r="M17" i="91"/>
  <c r="M12" i="91"/>
  <c r="M10" i="91"/>
  <c r="M15" i="91"/>
  <c r="M20" i="91"/>
  <c r="M14" i="91"/>
  <c r="M19" i="91"/>
  <c r="M11" i="91"/>
  <c r="M18" i="91"/>
  <c r="M16" i="91"/>
  <c r="M7" i="91" l="1"/>
  <c r="M6" i="91"/>
  <c r="M9" i="91"/>
  <c r="M8" i="91"/>
  <c r="J4" i="75"/>
  <c r="J4" i="91" s="1"/>
  <c r="M4" i="91" l="1"/>
  <c r="K4" i="91"/>
  <c r="M5" i="91"/>
  <c r="K4" i="75"/>
  <c r="M24" i="91" l="1"/>
  <c r="M30" i="91" s="1"/>
  <c r="M32" i="91" s="1"/>
</calcChain>
</file>

<file path=xl/sharedStrings.xml><?xml version="1.0" encoding="utf-8"?>
<sst xmlns="http://schemas.openxmlformats.org/spreadsheetml/2006/main" count="1809" uniqueCount="117">
  <si>
    <t>Saldo / Automático</t>
  </si>
  <si>
    <t>LOTE</t>
  </si>
  <si>
    <t>...../...../......</t>
  </si>
  <si>
    <t>FORNECEDOR</t>
  </si>
  <si>
    <t>ITEM</t>
  </si>
  <si>
    <t>Preço UNITÁRIO (R$)</t>
  </si>
  <si>
    <t>PRODUTO - CARACTERÍSTICAS MÍNIMAS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</si>
  <si>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</si>
  <si>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</si>
  <si>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</si>
  <si>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</si>
  <si>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</si>
  <si>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</si>
  <si>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</si>
  <si>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</si>
  <si>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</si>
  <si>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</si>
  <si>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</si>
  <si>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</si>
  <si>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</si>
  <si>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</si>
  <si>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</si>
  <si>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</si>
  <si>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</si>
  <si>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</si>
  <si>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</si>
  <si>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</si>
  <si>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</si>
  <si>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ELEMENTO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</si>
  <si>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</si>
  <si>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</si>
  <si>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</si>
  <si>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</si>
  <si>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</si>
  <si>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</si>
  <si>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</si>
  <si>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</si>
  <si>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UNIDADE</t>
  </si>
  <si>
    <t>MARCA</t>
  </si>
  <si>
    <t>*Prazos de Entrega e Pagamento conforme edital</t>
  </si>
  <si>
    <t>Qtde Utilizada</t>
  </si>
  <si>
    <t>OBJETO: AQUISIÇÃO DE PNEUS PARA A UDESC</t>
  </si>
  <si>
    <t>Peça</t>
  </si>
  <si>
    <t>339030.39</t>
  </si>
  <si>
    <t>CENTRO PARTICIPANTE: GESTOR</t>
  </si>
  <si>
    <t>AQUISIÇÃO DE PNEUS PARA A UDESC</t>
  </si>
  <si>
    <t xml:space="preserve"> AF/OS nº  xxxx/2016 Qtde. DT</t>
  </si>
  <si>
    <r>
      <t xml:space="preserve">PNEUS RADIAL PARA VEICULOS LEVES RODA 16", 245/70-C, Pneus novos, certificados pelo INMETRO. Não recondicionados, não remoldados, não remanufaturados e não recapados - medidas </t>
    </r>
    <r>
      <rPr>
        <b/>
        <sz val="11"/>
        <color theme="1"/>
        <rFont val="Calibri"/>
        <family val="2"/>
      </rPr>
      <t>245/70 R-16-C - 111s.(CARGA)</t>
    </r>
  </si>
  <si>
    <t>PNEUS RADIAIS PARA VEICULOS MÉDIOS, PNEU PARA RODA 15", 225/70-C, Pneus novos, certificados pelo INMETRO. Não recondicionados, não remoldados, não remanufaturados e não recapados - medidas 225/70-C R-15 (CARGA).</t>
  </si>
  <si>
    <t>PNEUS RADIAIS PARA VEICULOS MÉDIOS, PNEU PARA RODA 16", 225/65-C, Pneus novos, não recondicionados, não remoldados, não remanufaturados e não recapados, certificados pelo INMETRO - medidas – 225/65 - R16 C (CARGA)</t>
  </si>
  <si>
    <t>PNEUS RADIAIS PARA VEICULOS MÉDIOS, PNEU PARA RODA 16", 255/70, Pneus novos, não recondicionados, não remoldados, não remanufaturados e não recapados, certificados pelo INMETRO - medidas – 255/70 - R16-CARGA</t>
  </si>
  <si>
    <t>PNEU RADIAL PARA VEÍCULOS MÉDIOS PARA RODA 17,5", 235/75-C, Pneus novos, certificados pelo INMETRO; não recondicionados, não remoldados, não remanufaturados e não recapados  medidas  medidas 235/75 R-17,5-C (CARGA).</t>
  </si>
  <si>
    <t>PNEUS RADIAIS PARA VEICULOS PESADOS, PNEU PARA RODA 17,5", 215/75, Pneus novos, não recondicionados, não remoldados, não remanufaturados e não recapados, certificados pelo INMETRO - medidas – 215/75 - R17,5.</t>
  </si>
  <si>
    <r>
      <t xml:space="preserve">PNEU RADIAL PARA VEÍCULOS PESADOS PARA RODA 22,5", 275/80 -C, LISO, Pneus novos, certificados pelo INMETRO. Não recondicionados, não remoldados, não remanufaturados e não recapados - medidas </t>
    </r>
    <r>
      <rPr>
        <b/>
        <sz val="11"/>
        <color theme="1"/>
        <rFont val="Calibri"/>
        <family val="2"/>
        <scheme val="minor"/>
      </rPr>
      <t>275/80 R-22,5 C (CARGA).</t>
    </r>
  </si>
  <si>
    <t>PNEUS RADIAIS PARA VEICULOS PESADOS, PNEU PARA RODA 22,5", 295/80, Pneus novos, não recondicionados, não remoldados, não remanufaturados e não recapados, certificados pelo INMETRO - medidas – 295/80 - R22,5.</t>
  </si>
  <si>
    <t>PNEUS RADIAIS PARA VEICULOS LEVES, PNEU PARA RODA 14", 185/60, Pneus novos, certificados pelo INMETRO. Não recondicionados, não remoldados, não remanufaturados e não recapados - medidas 185/60 R-14.</t>
  </si>
  <si>
    <t>PNEUS RADIAIS PARA VEICULOS LEVES, PNEU PARA RODA 14", 185/65, Pneus novos, certificados pelo INMETRO. Não recondicionados, não remoldados, não remanufaturados e não recapados - medidas 185/65 R-14.</t>
  </si>
  <si>
    <t>PNEUS RADIAIS PARA VEICULOS LEVES, PNEU PARA RODA 14", 185/70, Pneus novos, certificados pelo INMETRO. Não recondicionados, não remoldados, não remanufaturados e não recapados - medidas 185/70 R-14C (pneus para KOMBI).</t>
  </si>
  <si>
    <t>PNEUS RADIAIS PARA VEICULOS LEVES, PNEU PARA RODA 15",185/65, Pneus novos, certificados pelo INMETRO. Não recondicionados, não remoldados, não remanufaturados e não recapados - medidas 185/65 R-15.</t>
  </si>
  <si>
    <t>PNEUS RADIAIS PARA VEICULOS LEVES, PNEU PARA RODA 15", 195/60, Pneus novos, certificados pelo INMETRO. Não recondicionados, não remoldados, não remanufaturados e não recapados - medidas 195/60 R-15.</t>
  </si>
  <si>
    <t>PNEUS RADIAIS PARA VEICULOS LEVES, PNEU PARA RODA 15", 195/65, Pneus novos, certificados pelo INMETRO; não recondicionados, não remoldados, não remanufaturados e não recapados - medida 195/65. R-15</t>
  </si>
  <si>
    <t xml:space="preserve">PNEUS RADIAIS PARA VEICULOS LEVES, PNEU PARA RODA 15", 205/70, Pneus novos, certificados pelo INMETRO. Não recondicionados, não remoldados, não remanufaturados e não recapados - 205/70 - R15. </t>
  </si>
  <si>
    <t>PNEUS RADIAIS PARA VEÍCULOS LEVES, PNEU PARA RODA 15', 265/70, Pneus novos, certificados pelo IMETRO. Não recondicionados, não remoldados, não remanufaturados e não recapados - medidas 265/70 R-15</t>
  </si>
  <si>
    <t>PNEUS RADIAIS PARA VEICULOS LEVES, PNEU PARA RODA 16", 205/55, Pneus novos, certificados pelo INMETRO. Não recondicionados, não remoldados, não remanufaturados e não recapados - medidas 205/55 R-16.</t>
  </si>
  <si>
    <t>PNEUS RADIAIS PARA VEICULOS LEVES, PNEU PARA RODA 16", 205/75, Pneus novos, certificados pelo INMETRO. Não recondicionados, não remoldados, não remanufaturados e não recapados - medidas 205/75 R-16.</t>
  </si>
  <si>
    <t>PNEUS RADIAIS PARA VEICULOS LEVES, PNEU PARA RODA 16", 235/70, Pneus novos, certificados pelo INMETRO. Não recondicionados, não remoldados, não remanufaturados e não recapados - medidas 235/70 R-16."</t>
  </si>
  <si>
    <t>PNEUS RADIAIS PARA VEÍCULOS LEVES, PNEU PARA RODA 17', 225/50, Pneus novos, certificados pelo INMETRO. Não recondicionados, não remoldados, não remanufaturados e não recapados - medidas 225/50 R- 17.</t>
  </si>
  <si>
    <t>LAGB ACESSÓRIOS E PEÇAS LTDA</t>
  </si>
  <si>
    <t>APOLLO / AMAZER</t>
  </si>
  <si>
    <t>KUMHO/857</t>
  </si>
  <si>
    <t>KUMHO/KR26</t>
  </si>
  <si>
    <t>LINGLONG/GRENMAX</t>
  </si>
  <si>
    <t>LINGLONG/CROSSWIND</t>
  </si>
  <si>
    <t>KUMHO/KL51</t>
  </si>
  <si>
    <t>GOODRIDE/RP28</t>
  </si>
  <si>
    <t>LINGLONG/R666</t>
  </si>
  <si>
    <t>GOODRIDE/SC301</t>
  </si>
  <si>
    <t>GOODRIDE/SU318</t>
  </si>
  <si>
    <t>APOLLO ENDURANCE/RA</t>
  </si>
  <si>
    <t>LINGLONG/LLF86</t>
  </si>
  <si>
    <t>REGAL TRASPORT</t>
  </si>
  <si>
    <t>APOLLO ENDURANCE/BA</t>
  </si>
  <si>
    <t>PROCESSO: 418/2016</t>
  </si>
  <si>
    <t>VIGÊNCIA DA ATA: 20/07/2016 até 19/07/17</t>
  </si>
  <si>
    <t xml:space="preserve"> PROCESSO: 418/2016</t>
  </si>
  <si>
    <t>Pregão 0418/2016/UDESC - SRP</t>
  </si>
  <si>
    <t>Vigência da Ata: 20/07/2016 até 19/07/17</t>
  </si>
  <si>
    <t>CENTRO PARTICIPANTE: Reitoria</t>
  </si>
  <si>
    <t>CENTRO PARTICIPANTE: MUSEU</t>
  </si>
  <si>
    <t>CENTRO PARTICIPANTE: CEAD</t>
  </si>
  <si>
    <t>CENTRO PARTICIPANTE: ESAG</t>
  </si>
  <si>
    <t>CENTRO PARTICIPANTE: FAED</t>
  </si>
  <si>
    <t>CENTRO PARTICIPANTE: CEART</t>
  </si>
  <si>
    <t>CENTRO PARTICIPANTE: CEFID</t>
  </si>
  <si>
    <t>CENTRO PARTICIPANTE: CCT</t>
  </si>
  <si>
    <t>CENTRO PARTICIPANTE: CEPLAN</t>
  </si>
  <si>
    <t>CENTRO PARTICIPANTE: CERES</t>
  </si>
  <si>
    <t>CENTRO PARTICIPANTE: CEAVI</t>
  </si>
  <si>
    <t>CENTRO PARTICIPANTE: CESFI</t>
  </si>
  <si>
    <t>CENTRO PARTICIPANTE: CEO</t>
  </si>
  <si>
    <t>CENTRO PARTICIPANTE: CAV</t>
  </si>
  <si>
    <t xml:space="preserve"> AF nº  0913/2016 Qtde. DT</t>
  </si>
  <si>
    <t xml:space="preserve"> AF nº  1033/2016 Qtde. DT</t>
  </si>
  <si>
    <t xml:space="preserve"> AF nº  1316/2016 Qtde. DT</t>
  </si>
  <si>
    <t xml:space="preserve"> AF/OS nº  1509/2016 Qtde. DT</t>
  </si>
  <si>
    <t xml:space="preserve"> AF/OS nº  969/2016 Qtde. DT</t>
  </si>
  <si>
    <t xml:space="preserve"> AF/OS nº  887/2016 Qtde. DT</t>
  </si>
  <si>
    <t xml:space="preserve"> AF/OS nº  914/2016 Qtde. DT</t>
  </si>
  <si>
    <t xml:space="preserve"> AF nº  605/2017 Qtde. DT</t>
  </si>
  <si>
    <t xml:space="preserve"> AF/OS nº  123/2017 Qtde. DT</t>
  </si>
  <si>
    <t xml:space="preserve"> AF/OS nº  276/2017 Qtde. DT</t>
  </si>
  <si>
    <t xml:space="preserve"> AF/OS nº  626/2017 Qtde. DT</t>
  </si>
  <si>
    <t xml:space="preserve"> AF/OS nº  877/2017 Qtde. DT</t>
  </si>
  <si>
    <t xml:space="preserve"> AF/OS nº  1520/2016 Qtde. DT</t>
  </si>
  <si>
    <t>10/11/2016.</t>
  </si>
  <si>
    <t>Resumo Atualizado em Agosto/2017</t>
  </si>
  <si>
    <t xml:space="preserve"> AF/OS nº  565/2017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</si>
</sst>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</cellStyleXfs>
  <cellXfs count="123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4" fontId="7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Alignment="1" applyProtection="1">
      <alignment wrapText="1"/>
      <protection locked="0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0" fontId="7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68" fontId="17" fillId="9" borderId="6" xfId="1" applyNumberFormat="1" applyFont="1" applyFill="1" applyBorder="1" applyAlignment="1" applyProtection="1">
      <alignment horizontal="right"/>
      <protection locked="0"/>
    </xf>
    <xf numFmtId="168" fontId="17" fillId="9" borderId="7" xfId="1" applyNumberFormat="1" applyFont="1" applyFill="1" applyBorder="1" applyAlignment="1" applyProtection="1">
      <alignment horizontal="right"/>
      <protection locked="0"/>
    </xf>
    <xf numFmtId="9" fontId="17" fillId="9" borderId="8" xfId="13" applyFont="1" applyFill="1" applyBorder="1" applyAlignment="1" applyProtection="1">
      <alignment horizontal="right"/>
      <protection locked="0"/>
    </xf>
    <xf numFmtId="2" fontId="17" fillId="9" borderId="7" xfId="1" applyNumberFormat="1" applyFont="1" applyFill="1" applyBorder="1" applyAlignment="1">
      <alignment horizontal="right"/>
    </xf>
    <xf numFmtId="0" fontId="17" fillId="9" borderId="12" xfId="1" applyFont="1" applyFill="1" applyBorder="1" applyAlignment="1" applyProtection="1">
      <alignment horizontal="left"/>
      <protection locked="0"/>
    </xf>
    <xf numFmtId="0" fontId="17" fillId="9" borderId="19" xfId="1" applyFont="1" applyFill="1" applyBorder="1" applyAlignment="1" applyProtection="1">
      <alignment horizontal="left"/>
      <protection locked="0"/>
    </xf>
    <xf numFmtId="0" fontId="17" fillId="9" borderId="14" xfId="1" applyFont="1" applyFill="1" applyBorder="1" applyAlignment="1" applyProtection="1">
      <alignment horizontal="left"/>
      <protection locked="0"/>
    </xf>
    <xf numFmtId="0" fontId="17" fillId="9" borderId="0" xfId="1" applyFont="1" applyFill="1" applyBorder="1" applyAlignment="1" applyProtection="1">
      <alignment horizontal="left"/>
      <protection locked="0"/>
    </xf>
    <xf numFmtId="0" fontId="17" fillId="9" borderId="16" xfId="1" applyFont="1" applyFill="1" applyBorder="1" applyAlignment="1" applyProtection="1">
      <alignment horizontal="left"/>
      <protection locked="0"/>
    </xf>
    <xf numFmtId="0" fontId="17" fillId="9" borderId="18" xfId="1" applyFont="1" applyFill="1" applyBorder="1" applyAlignment="1" applyProtection="1">
      <alignment horizontal="left"/>
      <protection locked="0"/>
    </xf>
    <xf numFmtId="44" fontId="6" fillId="8" borderId="1" xfId="9" applyFont="1" applyFill="1" applyBorder="1" applyAlignment="1">
      <alignment vertical="center" wrapText="1"/>
    </xf>
    <xf numFmtId="44" fontId="6" fillId="8" borderId="1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6" fillId="0" borderId="0" xfId="5" applyFont="1" applyAlignment="1" applyProtection="1">
      <alignment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8" fontId="6" fillId="2" borderId="1" xfId="3" applyNumberFormat="1" applyFont="1" applyFill="1" applyBorder="1" applyAlignment="1" applyProtection="1">
      <alignment horizontal="center" vertical="center" wrapText="1"/>
    </xf>
    <xf numFmtId="3" fontId="6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20" fillId="11" borderId="1" xfId="0" applyFont="1" applyFill="1" applyBorder="1" applyAlignment="1">
      <alignment horizontal="justify" vertical="center"/>
    </xf>
    <xf numFmtId="0" fontId="20" fillId="11" borderId="1" xfId="0" applyFont="1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justify" vertical="center" wrapText="1"/>
    </xf>
    <xf numFmtId="0" fontId="20" fillId="11" borderId="1" xfId="0" applyFont="1" applyFill="1" applyBorder="1" applyAlignment="1">
      <alignment horizontal="left" wrapText="1"/>
    </xf>
    <xf numFmtId="0" fontId="20" fillId="12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wrapText="1"/>
    </xf>
    <xf numFmtId="0" fontId="21" fillId="12" borderId="1" xfId="0" applyFont="1" applyFill="1" applyBorder="1" applyAlignment="1">
      <alignment horizontal="justify" vertical="center"/>
    </xf>
    <xf numFmtId="0" fontId="0" fillId="12" borderId="1" xfId="0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44" fontId="0" fillId="12" borderId="1" xfId="5" applyFont="1" applyFill="1" applyBorder="1" applyAlignment="1">
      <alignment horizontal="center" vertical="center"/>
    </xf>
    <xf numFmtId="44" fontId="0" fillId="0" borderId="1" xfId="5" applyFont="1" applyBorder="1" applyAlignment="1">
      <alignment vertical="center"/>
    </xf>
    <xf numFmtId="44" fontId="0" fillId="12" borderId="1" xfId="5" applyFont="1" applyFill="1" applyBorder="1" applyAlignment="1">
      <alignment vertical="center"/>
    </xf>
    <xf numFmtId="44" fontId="0" fillId="11" borderId="1" xfId="5" applyFont="1" applyFill="1" applyBorder="1" applyAlignment="1">
      <alignment vertical="center"/>
    </xf>
    <xf numFmtId="44" fontId="0" fillId="11" borderId="1" xfId="5" applyFont="1" applyFill="1" applyBorder="1" applyAlignment="1">
      <alignment horizontal="center" vertical="center"/>
    </xf>
    <xf numFmtId="44" fontId="20" fillId="11" borderId="1" xfId="5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1" xfId="1" applyFont="1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/>
    </xf>
    <xf numFmtId="0" fontId="0" fillId="12" borderId="1" xfId="0" applyFill="1" applyBorder="1" applyAlignment="1">
      <alignment horizontal="left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0" fillId="12" borderId="6" xfId="0" applyFill="1" applyBorder="1" applyAlignment="1">
      <alignment horizontal="left" vertical="center" wrapText="1"/>
    </xf>
    <xf numFmtId="0" fontId="0" fillId="12" borderId="6" xfId="0" applyFill="1" applyBorder="1" applyAlignment="1">
      <alignment horizontal="center" vertical="center" wrapText="1"/>
    </xf>
    <xf numFmtId="44" fontId="20" fillId="12" borderId="1" xfId="5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justify" vertical="center" wrapText="1"/>
    </xf>
    <xf numFmtId="0" fontId="20" fillId="12" borderId="1" xfId="0" applyFont="1" applyFill="1" applyBorder="1" applyAlignment="1">
      <alignment horizontal="left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6" fillId="0" borderId="0" xfId="1" applyNumberFormat="1" applyFont="1" applyFill="1" applyAlignment="1" applyProtection="1">
      <alignment wrapText="1"/>
      <protection locked="0"/>
    </xf>
    <xf numFmtId="44" fontId="6" fillId="0" borderId="0" xfId="1" applyNumberFormat="1" applyFont="1" applyAlignment="1" applyProtection="1">
      <alignment wrapText="1"/>
      <protection locked="0"/>
    </xf>
    <xf numFmtId="0" fontId="19" fillId="12" borderId="6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9" fillId="11" borderId="7" xfId="0" applyFont="1" applyFill="1" applyBorder="1" applyAlignment="1">
      <alignment horizontal="center" vertical="center" wrapText="1"/>
    </xf>
    <xf numFmtId="0" fontId="19" fillId="11" borderId="8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textRotation="255" wrapText="1"/>
    </xf>
    <xf numFmtId="1" fontId="2" fillId="0" borderId="1" xfId="0" applyNumberFormat="1" applyFont="1" applyFill="1" applyBorder="1" applyAlignment="1">
      <alignment horizontal="center" vertical="center" textRotation="255" wrapText="1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NumberFormat="1" applyFont="1" applyFill="1" applyBorder="1" applyAlignment="1">
      <alignment horizontal="left" vertical="center" wrapText="1"/>
    </xf>
    <xf numFmtId="0" fontId="17" fillId="9" borderId="16" xfId="1" applyFont="1" applyFill="1" applyBorder="1" applyAlignment="1">
      <alignment vertical="center" wrapText="1"/>
    </xf>
    <xf numFmtId="0" fontId="17" fillId="9" borderId="18" xfId="1" applyFont="1" applyFill="1" applyBorder="1" applyAlignment="1">
      <alignment vertical="center" wrapText="1"/>
    </xf>
    <xf numFmtId="0" fontId="17" fillId="9" borderId="17" xfId="1" applyFont="1" applyFill="1" applyBorder="1" applyAlignment="1">
      <alignment vertical="center" wrapText="1"/>
    </xf>
    <xf numFmtId="0" fontId="17" fillId="9" borderId="9" xfId="1" applyFont="1" applyFill="1" applyBorder="1" applyAlignment="1" applyProtection="1">
      <alignment horizontal="left"/>
      <protection locked="0"/>
    </xf>
    <xf numFmtId="0" fontId="17" fillId="9" borderId="10" xfId="1" applyFont="1" applyFill="1" applyBorder="1" applyAlignment="1" applyProtection="1">
      <alignment horizontal="left"/>
      <protection locked="0"/>
    </xf>
    <xf numFmtId="0" fontId="17" fillId="9" borderId="11" xfId="1" applyFont="1" applyFill="1" applyBorder="1" applyAlignment="1" applyProtection="1">
      <alignment horizontal="left"/>
      <protection locked="0"/>
    </xf>
    <xf numFmtId="0" fontId="17" fillId="9" borderId="12" xfId="1" applyFont="1" applyFill="1" applyBorder="1" applyAlignment="1">
      <alignment vertical="center" wrapText="1"/>
    </xf>
    <xf numFmtId="0" fontId="17" fillId="9" borderId="19" xfId="1" applyFont="1" applyFill="1" applyBorder="1" applyAlignment="1">
      <alignment vertical="center" wrapText="1"/>
    </xf>
    <xf numFmtId="0" fontId="17" fillId="9" borderId="13" xfId="1" applyFont="1" applyFill="1" applyBorder="1" applyAlignment="1">
      <alignment vertical="center" wrapText="1"/>
    </xf>
    <xf numFmtId="0" fontId="17" fillId="9" borderId="14" xfId="1" applyFont="1" applyFill="1" applyBorder="1" applyAlignment="1">
      <alignment vertical="center" wrapText="1"/>
    </xf>
    <xf numFmtId="0" fontId="17" fillId="9" borderId="0" xfId="1" applyFont="1" applyFill="1" applyBorder="1" applyAlignment="1">
      <alignment vertical="center" wrapText="1"/>
    </xf>
    <xf numFmtId="0" fontId="17" fillId="9" borderId="15" xfId="1" applyFont="1" applyFill="1" applyBorder="1" applyAlignment="1">
      <alignment vertical="center" wrapText="1"/>
    </xf>
    <xf numFmtId="1" fontId="1" fillId="12" borderId="1" xfId="0" applyNumberFormat="1" applyFont="1" applyFill="1" applyBorder="1" applyAlignment="1">
      <alignment horizontal="center" vertical="center" textRotation="255" wrapText="1"/>
    </xf>
    <xf numFmtId="1" fontId="2" fillId="12" borderId="1" xfId="0" applyNumberFormat="1" applyFont="1" applyFill="1" applyBorder="1" applyAlignment="1">
      <alignment horizontal="center" vertical="center" textRotation="255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14">
    <cellStyle name="Moeda" xfId="5" builtinId="4"/>
    <cellStyle name="Moeda 2" xfId="6"/>
    <cellStyle name="Moeda 2 2" xfId="10"/>
    <cellStyle name="Moeda 3" xfId="9"/>
    <cellStyle name="Normal" xfId="0" builtinId="0"/>
    <cellStyle name="Normal 2" xfId="1"/>
    <cellStyle name="Porcentagem 2" xfId="13"/>
    <cellStyle name="Separador de milhares 2" xfId="2"/>
    <cellStyle name="Separador de milhares 2 2" xfId="8"/>
    <cellStyle name="Separador de milhares 2 2 2" xfId="12"/>
    <cellStyle name="Separador de milhares 2 3" xfId="7"/>
    <cellStyle name="Separador de milhares 2 3 2" xfId="11"/>
    <cellStyle name="Separador de milhares 3" xfId="3"/>
    <cellStyle name="Título 5" xfId="4"/>
  </cellStyles>
  <dxfs count="27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W25"/>
  <sheetViews>
    <sheetView zoomScale="80" zoomScaleNormal="80" workbookViewId="0">
      <selection activeCell="O4" sqref="O4"/>
    </sheetView>
  </sheetViews>
  <sheetFormatPr defaultColWidth="9.7109375" defaultRowHeight="15" x14ac:dyDescent="0.25"/>
  <cols>
    <col min="1" max="1" width="14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8" style="2" customWidth="1"/>
    <col min="7" max="7" width="11.28515625" style="2" customWidth="1"/>
    <col min="8" max="8" width="12.7109375" style="18" bestFit="1" customWidth="1"/>
    <col min="9" max="9" width="12.42578125" style="20" customWidth="1"/>
    <col min="10" max="10" width="13.28515625" style="3" customWidth="1"/>
    <col min="11" max="11" width="12.5703125" style="21" customWidth="1"/>
    <col min="12" max="12" width="14.28515625" style="22" customWidth="1"/>
    <col min="13" max="23" width="12" style="22" customWidth="1"/>
    <col min="24" max="16384" width="9.7109375" style="17"/>
  </cols>
  <sheetData>
    <row r="1" spans="1:23" ht="33" customHeight="1" x14ac:dyDescent="0.25">
      <c r="A1" s="100" t="s">
        <v>82</v>
      </c>
      <c r="B1" s="100"/>
      <c r="C1" s="100"/>
      <c r="D1" s="100" t="s">
        <v>41</v>
      </c>
      <c r="E1" s="100"/>
      <c r="F1" s="100"/>
      <c r="G1" s="100"/>
      <c r="H1" s="100"/>
      <c r="I1" s="100" t="s">
        <v>83</v>
      </c>
      <c r="J1" s="100"/>
      <c r="K1" s="100"/>
      <c r="L1" s="99" t="s">
        <v>101</v>
      </c>
      <c r="M1" s="99" t="s">
        <v>102</v>
      </c>
      <c r="N1" s="99" t="s">
        <v>103</v>
      </c>
      <c r="O1" s="99" t="s">
        <v>104</v>
      </c>
      <c r="P1" s="99" t="s">
        <v>46</v>
      </c>
      <c r="Q1" s="99" t="s">
        <v>46</v>
      </c>
      <c r="R1" s="99" t="s">
        <v>46</v>
      </c>
      <c r="S1" s="99" t="s">
        <v>46</v>
      </c>
      <c r="T1" s="99" t="s">
        <v>46</v>
      </c>
      <c r="U1" s="99" t="s">
        <v>46</v>
      </c>
      <c r="V1" s="99" t="s">
        <v>46</v>
      </c>
      <c r="W1" s="99" t="s">
        <v>46</v>
      </c>
    </row>
    <row r="2" spans="1:23" ht="21.75" customHeight="1" x14ac:dyDescent="0.25">
      <c r="A2" s="100" t="s">
        <v>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8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37</v>
      </c>
      <c r="F3" s="43" t="s">
        <v>38</v>
      </c>
      <c r="G3" s="43" t="s">
        <v>28</v>
      </c>
      <c r="H3" s="44" t="s">
        <v>5</v>
      </c>
      <c r="I3" s="45" t="s">
        <v>30</v>
      </c>
      <c r="J3" s="46" t="s">
        <v>0</v>
      </c>
      <c r="K3" s="42" t="s">
        <v>7</v>
      </c>
      <c r="L3" s="88">
        <v>42606</v>
      </c>
      <c r="M3" s="88">
        <v>42619</v>
      </c>
      <c r="N3" s="88">
        <v>42660</v>
      </c>
      <c r="O3" s="88">
        <v>42677</v>
      </c>
      <c r="P3" s="47" t="s">
        <v>2</v>
      </c>
      <c r="Q3" s="47" t="s">
        <v>2</v>
      </c>
      <c r="R3" s="47" t="s">
        <v>2</v>
      </c>
      <c r="S3" s="47" t="s">
        <v>2</v>
      </c>
      <c r="T3" s="47" t="s">
        <v>2</v>
      </c>
      <c r="U3" s="47" t="s">
        <v>2</v>
      </c>
      <c r="V3" s="47" t="s">
        <v>2</v>
      </c>
      <c r="W3" s="47" t="s">
        <v>2</v>
      </c>
    </row>
    <row r="4" spans="1:23" ht="60" x14ac:dyDescent="0.25">
      <c r="A4" s="97" t="s">
        <v>67</v>
      </c>
      <c r="B4" s="91">
        <v>1</v>
      </c>
      <c r="C4" s="62">
        <v>1</v>
      </c>
      <c r="D4" s="63" t="s">
        <v>55</v>
      </c>
      <c r="E4" s="37" t="s">
        <v>42</v>
      </c>
      <c r="F4" s="62" t="s">
        <v>68</v>
      </c>
      <c r="G4" s="62" t="s">
        <v>43</v>
      </c>
      <c r="H4" s="72">
        <v>148.38</v>
      </c>
      <c r="I4" s="40"/>
      <c r="J4" s="48">
        <f>I4-(SUM(L4:W4))</f>
        <v>0</v>
      </c>
      <c r="K4" s="49" t="str">
        <f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60" x14ac:dyDescent="0.25">
      <c r="A5" s="98"/>
      <c r="B5" s="92"/>
      <c r="C5" s="62">
        <v>2</v>
      </c>
      <c r="D5" s="63" t="s">
        <v>56</v>
      </c>
      <c r="E5" s="37" t="s">
        <v>42</v>
      </c>
      <c r="F5" s="62" t="s">
        <v>68</v>
      </c>
      <c r="G5" s="62" t="s">
        <v>43</v>
      </c>
      <c r="H5" s="72">
        <v>159.46</v>
      </c>
      <c r="I5" s="40">
        <v>4</v>
      </c>
      <c r="J5" s="48">
        <f t="shared" ref="J5:J23" si="0">I5-(SUM(L5:W5))</f>
        <v>4</v>
      </c>
      <c r="K5" s="49" t="str">
        <f t="shared" ref="K5:K23" si="1">IF(J5&lt;0,"ATENÇÃO","OK")</f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75" x14ac:dyDescent="0.25">
      <c r="A6" s="98"/>
      <c r="B6" s="92"/>
      <c r="C6" s="62">
        <v>3</v>
      </c>
      <c r="D6" s="63" t="s">
        <v>57</v>
      </c>
      <c r="E6" s="24" t="s">
        <v>42</v>
      </c>
      <c r="F6" s="62" t="s">
        <v>69</v>
      </c>
      <c r="G6" s="62" t="s">
        <v>43</v>
      </c>
      <c r="H6" s="72">
        <v>190.2</v>
      </c>
      <c r="I6" s="41"/>
      <c r="J6" s="48">
        <f t="shared" si="0"/>
        <v>0</v>
      </c>
      <c r="K6" s="49" t="str">
        <f t="shared" si="1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60" x14ac:dyDescent="0.25">
      <c r="A7" s="98"/>
      <c r="B7" s="92"/>
      <c r="C7" s="62">
        <v>4</v>
      </c>
      <c r="D7" s="63" t="s">
        <v>58</v>
      </c>
      <c r="E7" s="24" t="s">
        <v>42</v>
      </c>
      <c r="F7" s="62" t="s">
        <v>70</v>
      </c>
      <c r="G7" s="62" t="s">
        <v>43</v>
      </c>
      <c r="H7" s="72">
        <v>225.98</v>
      </c>
      <c r="I7" s="41">
        <v>5</v>
      </c>
      <c r="J7" s="48">
        <f t="shared" si="0"/>
        <v>1</v>
      </c>
      <c r="K7" s="49" t="str">
        <f t="shared" si="1"/>
        <v>OK</v>
      </c>
      <c r="L7" s="39">
        <v>4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60" x14ac:dyDescent="0.25">
      <c r="A8" s="98"/>
      <c r="B8" s="92"/>
      <c r="C8" s="62">
        <v>5</v>
      </c>
      <c r="D8" s="63" t="s">
        <v>59</v>
      </c>
      <c r="E8" s="24" t="s">
        <v>42</v>
      </c>
      <c r="F8" s="62" t="s">
        <v>71</v>
      </c>
      <c r="G8" s="62" t="s">
        <v>43</v>
      </c>
      <c r="H8" s="72">
        <v>173.36</v>
      </c>
      <c r="I8" s="41"/>
      <c r="J8" s="48">
        <f t="shared" si="0"/>
        <v>0</v>
      </c>
      <c r="K8" s="49" t="str">
        <f t="shared" si="1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60" x14ac:dyDescent="0.25">
      <c r="A9" s="98"/>
      <c r="B9" s="92"/>
      <c r="C9" s="62">
        <v>6</v>
      </c>
      <c r="D9" s="63" t="s">
        <v>60</v>
      </c>
      <c r="E9" s="24" t="s">
        <v>42</v>
      </c>
      <c r="F9" s="62" t="s">
        <v>68</v>
      </c>
      <c r="G9" s="62" t="s">
        <v>43</v>
      </c>
      <c r="H9" s="72">
        <v>205.36</v>
      </c>
      <c r="I9" s="41">
        <v>16</v>
      </c>
      <c r="J9" s="48">
        <f t="shared" si="0"/>
        <v>4</v>
      </c>
      <c r="K9" s="49" t="str">
        <f t="shared" si="1"/>
        <v>OK</v>
      </c>
      <c r="L9" s="39">
        <v>12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60" x14ac:dyDescent="0.25">
      <c r="A10" s="98"/>
      <c r="B10" s="92"/>
      <c r="C10" s="64">
        <v>7</v>
      </c>
      <c r="D10" s="63" t="s">
        <v>61</v>
      </c>
      <c r="E10" s="24" t="s">
        <v>42</v>
      </c>
      <c r="F10" s="62" t="s">
        <v>72</v>
      </c>
      <c r="G10" s="62" t="s">
        <v>43</v>
      </c>
      <c r="H10" s="73">
        <v>208.83</v>
      </c>
      <c r="I10" s="41"/>
      <c r="J10" s="48">
        <f t="shared" si="0"/>
        <v>0</v>
      </c>
      <c r="K10" s="49" t="str">
        <f t="shared" si="1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51.75" x14ac:dyDescent="0.25">
      <c r="A11" s="98"/>
      <c r="B11" s="92"/>
      <c r="C11" s="65">
        <v>8</v>
      </c>
      <c r="D11" s="66" t="s">
        <v>62</v>
      </c>
      <c r="E11" s="24" t="s">
        <v>42</v>
      </c>
      <c r="F11" s="68" t="s">
        <v>73</v>
      </c>
      <c r="G11" s="62" t="s">
        <v>43</v>
      </c>
      <c r="H11" s="74">
        <v>492.7</v>
      </c>
      <c r="I11" s="41"/>
      <c r="J11" s="48">
        <f t="shared" si="0"/>
        <v>0</v>
      </c>
      <c r="K11" s="49" t="str">
        <f t="shared" si="1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60" x14ac:dyDescent="0.25">
      <c r="A12" s="98"/>
      <c r="B12" s="92"/>
      <c r="C12" s="62">
        <v>9</v>
      </c>
      <c r="D12" s="63" t="s">
        <v>63</v>
      </c>
      <c r="E12" s="24" t="s">
        <v>42</v>
      </c>
      <c r="F12" s="62" t="s">
        <v>74</v>
      </c>
      <c r="G12" s="62" t="s">
        <v>43</v>
      </c>
      <c r="H12" s="72">
        <v>215.26</v>
      </c>
      <c r="I12" s="41">
        <v>4</v>
      </c>
      <c r="J12" s="48">
        <f t="shared" si="0"/>
        <v>0</v>
      </c>
      <c r="K12" s="49" t="str">
        <f t="shared" si="1"/>
        <v>OK</v>
      </c>
      <c r="L12" s="39">
        <v>4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60" x14ac:dyDescent="0.25">
      <c r="A13" s="98"/>
      <c r="B13" s="92"/>
      <c r="C13" s="62">
        <v>10</v>
      </c>
      <c r="D13" s="63" t="s">
        <v>64</v>
      </c>
      <c r="E13" s="24" t="s">
        <v>42</v>
      </c>
      <c r="F13" s="62" t="s">
        <v>75</v>
      </c>
      <c r="G13" s="62" t="s">
        <v>43</v>
      </c>
      <c r="H13" s="72">
        <v>308.8</v>
      </c>
      <c r="I13" s="41">
        <v>2</v>
      </c>
      <c r="J13" s="48">
        <f t="shared" si="0"/>
        <v>2</v>
      </c>
      <c r="K13" s="49" t="str">
        <f t="shared" si="1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60" x14ac:dyDescent="0.25">
      <c r="A14" s="98"/>
      <c r="B14" s="92"/>
      <c r="C14" s="62">
        <v>11</v>
      </c>
      <c r="D14" s="63" t="s">
        <v>65</v>
      </c>
      <c r="E14" s="24" t="s">
        <v>42</v>
      </c>
      <c r="F14" s="62" t="s">
        <v>72</v>
      </c>
      <c r="G14" s="62" t="s">
        <v>43</v>
      </c>
      <c r="H14" s="72">
        <v>307.76</v>
      </c>
      <c r="I14" s="41"/>
      <c r="J14" s="48">
        <f t="shared" si="0"/>
        <v>0</v>
      </c>
      <c r="K14" s="49" t="str">
        <f t="shared" si="1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60" x14ac:dyDescent="0.25">
      <c r="A15" s="98"/>
      <c r="B15" s="93"/>
      <c r="C15" s="62">
        <v>12</v>
      </c>
      <c r="D15" s="67" t="s">
        <v>66</v>
      </c>
      <c r="E15" s="24" t="s">
        <v>42</v>
      </c>
      <c r="F15" s="69" t="s">
        <v>70</v>
      </c>
      <c r="G15" s="62" t="s">
        <v>43</v>
      </c>
      <c r="H15" s="74">
        <v>312.5</v>
      </c>
      <c r="I15" s="41"/>
      <c r="J15" s="48">
        <f t="shared" si="0"/>
        <v>0</v>
      </c>
      <c r="K15" s="49" t="str">
        <f t="shared" si="1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60" x14ac:dyDescent="0.25">
      <c r="A16" s="98"/>
      <c r="B16" s="94">
        <v>2</v>
      </c>
      <c r="C16" s="53">
        <v>13</v>
      </c>
      <c r="D16" s="54" t="s">
        <v>47</v>
      </c>
      <c r="E16" s="24" t="s">
        <v>42</v>
      </c>
      <c r="F16" s="55" t="s">
        <v>72</v>
      </c>
      <c r="G16" s="55" t="s">
        <v>43</v>
      </c>
      <c r="H16" s="75">
        <v>416.83</v>
      </c>
      <c r="I16" s="41"/>
      <c r="J16" s="48">
        <f t="shared" si="0"/>
        <v>0</v>
      </c>
      <c r="K16" s="49" t="str">
        <f t="shared" si="1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75" x14ac:dyDescent="0.25">
      <c r="A17" s="98"/>
      <c r="B17" s="95"/>
      <c r="C17" s="55">
        <v>14</v>
      </c>
      <c r="D17" s="54" t="s">
        <v>48</v>
      </c>
      <c r="E17" s="24" t="s">
        <v>42</v>
      </c>
      <c r="F17" s="55" t="s">
        <v>76</v>
      </c>
      <c r="G17" s="55" t="s">
        <v>43</v>
      </c>
      <c r="H17" s="76">
        <v>297.7</v>
      </c>
      <c r="I17" s="41"/>
      <c r="J17" s="48">
        <f t="shared" si="0"/>
        <v>0</v>
      </c>
      <c r="K17" s="49" t="str">
        <f t="shared" si="1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75" x14ac:dyDescent="0.25">
      <c r="A18" s="98"/>
      <c r="B18" s="95"/>
      <c r="C18" s="55">
        <v>15</v>
      </c>
      <c r="D18" s="54" t="s">
        <v>49</v>
      </c>
      <c r="E18" s="24" t="s">
        <v>42</v>
      </c>
      <c r="F18" s="55" t="s">
        <v>75</v>
      </c>
      <c r="G18" s="55" t="s">
        <v>43</v>
      </c>
      <c r="H18" s="76">
        <v>352.6</v>
      </c>
      <c r="I18" s="41">
        <v>4</v>
      </c>
      <c r="J18" s="48">
        <f t="shared" si="0"/>
        <v>4</v>
      </c>
      <c r="K18" s="49" t="str">
        <f t="shared" si="1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75" x14ac:dyDescent="0.25">
      <c r="A19" s="98"/>
      <c r="B19" s="95"/>
      <c r="C19" s="55">
        <v>16</v>
      </c>
      <c r="D19" s="54" t="s">
        <v>50</v>
      </c>
      <c r="E19" s="24" t="s">
        <v>42</v>
      </c>
      <c r="F19" s="55" t="s">
        <v>77</v>
      </c>
      <c r="G19" s="55" t="s">
        <v>43</v>
      </c>
      <c r="H19" s="76">
        <v>529.76</v>
      </c>
      <c r="I19" s="41"/>
      <c r="J19" s="48">
        <f t="shared" si="0"/>
        <v>0</v>
      </c>
      <c r="K19" s="49" t="str">
        <f t="shared" si="1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51" x14ac:dyDescent="0.25">
      <c r="A20" s="98"/>
      <c r="B20" s="95"/>
      <c r="C20" s="56">
        <v>17</v>
      </c>
      <c r="D20" s="57" t="s">
        <v>51</v>
      </c>
      <c r="E20" s="24" t="s">
        <v>42</v>
      </c>
      <c r="F20" s="70" t="s">
        <v>78</v>
      </c>
      <c r="G20" s="55" t="s">
        <v>43</v>
      </c>
      <c r="H20" s="75">
        <v>567.58000000000004</v>
      </c>
      <c r="I20" s="41"/>
      <c r="J20" s="48">
        <f t="shared" si="0"/>
        <v>0</v>
      </c>
      <c r="K20" s="49" t="str">
        <f t="shared" si="1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63.75" x14ac:dyDescent="0.25">
      <c r="A21" s="98"/>
      <c r="B21" s="95"/>
      <c r="C21" s="58">
        <v>18</v>
      </c>
      <c r="D21" s="59" t="s">
        <v>52</v>
      </c>
      <c r="E21" s="24" t="s">
        <v>42</v>
      </c>
      <c r="F21" s="71" t="s">
        <v>79</v>
      </c>
      <c r="G21" s="55" t="s">
        <v>43</v>
      </c>
      <c r="H21" s="77">
        <v>445.02</v>
      </c>
      <c r="I21" s="41">
        <v>6</v>
      </c>
      <c r="J21" s="48">
        <f t="shared" si="0"/>
        <v>0</v>
      </c>
      <c r="K21" s="49" t="str">
        <f t="shared" si="1"/>
        <v>OK</v>
      </c>
      <c r="L21" s="39"/>
      <c r="M21" s="39">
        <v>6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68.25" x14ac:dyDescent="0.25">
      <c r="A22" s="98"/>
      <c r="B22" s="95"/>
      <c r="C22" s="53">
        <v>19</v>
      </c>
      <c r="D22" s="60" t="s">
        <v>53</v>
      </c>
      <c r="E22" s="24" t="s">
        <v>42</v>
      </c>
      <c r="F22" s="70" t="s">
        <v>80</v>
      </c>
      <c r="G22" s="55" t="s">
        <v>43</v>
      </c>
      <c r="H22" s="75">
        <v>1028</v>
      </c>
      <c r="I22" s="41"/>
      <c r="J22" s="48">
        <f t="shared" si="0"/>
        <v>0</v>
      </c>
      <c r="K22" s="49" t="str">
        <f t="shared" si="1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60" x14ac:dyDescent="0.25">
      <c r="A23" s="98"/>
      <c r="B23" s="96"/>
      <c r="C23" s="58">
        <v>20</v>
      </c>
      <c r="D23" s="61" t="s">
        <v>54</v>
      </c>
      <c r="E23" s="24" t="s">
        <v>42</v>
      </c>
      <c r="F23" s="58" t="s">
        <v>81</v>
      </c>
      <c r="G23" s="55" t="s">
        <v>43</v>
      </c>
      <c r="H23" s="77">
        <v>1100.3599999999999</v>
      </c>
      <c r="I23" s="41">
        <v>8</v>
      </c>
      <c r="J23" s="48">
        <f t="shared" si="0"/>
        <v>0</v>
      </c>
      <c r="K23" s="49" t="str">
        <f t="shared" si="1"/>
        <v>OK</v>
      </c>
      <c r="L23" s="39"/>
      <c r="M23" s="39"/>
      <c r="N23" s="39">
        <v>2</v>
      </c>
      <c r="O23" s="39">
        <v>6</v>
      </c>
      <c r="P23" s="39"/>
      <c r="Q23" s="39"/>
      <c r="R23" s="39"/>
      <c r="S23" s="39"/>
      <c r="T23" s="39"/>
      <c r="U23" s="39"/>
      <c r="V23" s="39"/>
      <c r="W23" s="39"/>
    </row>
    <row r="24" spans="1:23" x14ac:dyDescent="0.25">
      <c r="L24" s="89"/>
      <c r="M24" s="89"/>
      <c r="N24" s="89"/>
      <c r="O24" s="89"/>
    </row>
    <row r="25" spans="1:23" x14ac:dyDescent="0.25">
      <c r="D25" s="23" t="s">
        <v>39</v>
      </c>
    </row>
  </sheetData>
  <mergeCells count="19">
    <mergeCell ref="M1:M2"/>
    <mergeCell ref="N1:N2"/>
    <mergeCell ref="O1:O2"/>
    <mergeCell ref="P1:P2"/>
    <mergeCell ref="V1:V2"/>
    <mergeCell ref="W1:W2"/>
    <mergeCell ref="Q1:Q2"/>
    <mergeCell ref="R1:R2"/>
    <mergeCell ref="S1:S2"/>
    <mergeCell ref="T1:T2"/>
    <mergeCell ref="U1:U2"/>
    <mergeCell ref="B4:B15"/>
    <mergeCell ref="B16:B23"/>
    <mergeCell ref="A4:A23"/>
    <mergeCell ref="L1:L2"/>
    <mergeCell ref="A1:C1"/>
    <mergeCell ref="I1:K1"/>
    <mergeCell ref="D1:H1"/>
    <mergeCell ref="A2:K2"/>
  </mergeCells>
  <phoneticPr fontId="0" type="noConversion"/>
  <conditionalFormatting sqref="P4:W4">
    <cfRule type="cellIs" dxfId="275" priority="46" stopIfTrue="1" operator="greaterThan">
      <formula>0</formula>
    </cfRule>
    <cfRule type="cellIs" dxfId="274" priority="47" stopIfTrue="1" operator="greaterThan">
      <formula>0</formula>
    </cfRule>
    <cfRule type="cellIs" dxfId="273" priority="48" stopIfTrue="1" operator="greaterThan">
      <formula>0</formula>
    </cfRule>
  </conditionalFormatting>
  <conditionalFormatting sqref="P5:W23">
    <cfRule type="cellIs" dxfId="272" priority="43" stopIfTrue="1" operator="greaterThan">
      <formula>0</formula>
    </cfRule>
    <cfRule type="cellIs" dxfId="271" priority="44" stopIfTrue="1" operator="greaterThan">
      <formula>0</formula>
    </cfRule>
    <cfRule type="cellIs" dxfId="270" priority="45" stopIfTrue="1" operator="greaterThan">
      <formula>0</formula>
    </cfRule>
  </conditionalFormatting>
  <conditionalFormatting sqref="O4">
    <cfRule type="cellIs" dxfId="269" priority="16" stopIfTrue="1" operator="greaterThan">
      <formula>0</formula>
    </cfRule>
    <cfRule type="cellIs" dxfId="268" priority="17" stopIfTrue="1" operator="greaterThan">
      <formula>0</formula>
    </cfRule>
    <cfRule type="cellIs" dxfId="267" priority="18" stopIfTrue="1" operator="greaterThan">
      <formula>0</formula>
    </cfRule>
  </conditionalFormatting>
  <conditionalFormatting sqref="O5:O23">
    <cfRule type="cellIs" dxfId="266" priority="13" stopIfTrue="1" operator="greaterThan">
      <formula>0</formula>
    </cfRule>
    <cfRule type="cellIs" dxfId="265" priority="14" stopIfTrue="1" operator="greaterThan">
      <formula>0</formula>
    </cfRule>
    <cfRule type="cellIs" dxfId="264" priority="15" stopIfTrue="1" operator="greaterThan">
      <formula>0</formula>
    </cfRule>
  </conditionalFormatting>
  <conditionalFormatting sqref="L4">
    <cfRule type="cellIs" dxfId="263" priority="10" stopIfTrue="1" operator="greaterThan">
      <formula>0</formula>
    </cfRule>
    <cfRule type="cellIs" dxfId="262" priority="11" stopIfTrue="1" operator="greaterThan">
      <formula>0</formula>
    </cfRule>
    <cfRule type="cellIs" dxfId="261" priority="12" stopIfTrue="1" operator="greaterThan">
      <formula>0</formula>
    </cfRule>
  </conditionalFormatting>
  <conditionalFormatting sqref="L5:L23">
    <cfRule type="cellIs" dxfId="260" priority="7" stopIfTrue="1" operator="greaterThan">
      <formula>0</formula>
    </cfRule>
    <cfRule type="cellIs" dxfId="259" priority="8" stopIfTrue="1" operator="greaterThan">
      <formula>0</formula>
    </cfRule>
    <cfRule type="cellIs" dxfId="258" priority="9" stopIfTrue="1" operator="greaterThan">
      <formula>0</formula>
    </cfRule>
  </conditionalFormatting>
  <conditionalFormatting sqref="M4:N4">
    <cfRule type="cellIs" dxfId="257" priority="4" stopIfTrue="1" operator="greaterThan">
      <formula>0</formula>
    </cfRule>
    <cfRule type="cellIs" dxfId="256" priority="5" stopIfTrue="1" operator="greaterThan">
      <formula>0</formula>
    </cfRule>
    <cfRule type="cellIs" dxfId="255" priority="6" stopIfTrue="1" operator="greaterThan">
      <formula>0</formula>
    </cfRule>
  </conditionalFormatting>
  <conditionalFormatting sqref="M5:N23">
    <cfRule type="cellIs" dxfId="254" priority="1" stopIfTrue="1" operator="greaterThan">
      <formula>0</formula>
    </cfRule>
    <cfRule type="cellIs" dxfId="253" priority="2" stopIfTrue="1" operator="greaterThan">
      <formula>0</formula>
    </cfRule>
    <cfRule type="cellIs" dxfId="25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80" zoomScaleNormal="80" workbookViewId="0">
      <selection activeCell="I10" sqref="I10"/>
    </sheetView>
  </sheetViews>
  <sheetFormatPr defaultColWidth="9.7109375" defaultRowHeight="15" x14ac:dyDescent="0.25"/>
  <cols>
    <col min="1" max="1" width="14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8" style="2" customWidth="1"/>
    <col min="7" max="7" width="11.28515625" style="2" customWidth="1"/>
    <col min="8" max="8" width="12.7109375" style="18" bestFit="1" customWidth="1"/>
    <col min="9" max="9" width="11.28515625" style="20" customWidth="1"/>
    <col min="10" max="10" width="13.28515625" style="3" customWidth="1"/>
    <col min="11" max="11" width="12.5703125" style="21" customWidth="1"/>
    <col min="12" max="23" width="12" style="22" customWidth="1"/>
    <col min="24" max="16384" width="9.7109375" style="17"/>
  </cols>
  <sheetData>
    <row r="1" spans="1:23" ht="33" customHeight="1" x14ac:dyDescent="0.25">
      <c r="A1" s="100" t="s">
        <v>82</v>
      </c>
      <c r="B1" s="100"/>
      <c r="C1" s="100"/>
      <c r="D1" s="100" t="s">
        <v>41</v>
      </c>
      <c r="E1" s="100"/>
      <c r="F1" s="100"/>
      <c r="G1" s="100"/>
      <c r="H1" s="100"/>
      <c r="I1" s="100" t="s">
        <v>83</v>
      </c>
      <c r="J1" s="100"/>
      <c r="K1" s="100"/>
      <c r="L1" s="99" t="s">
        <v>46</v>
      </c>
      <c r="M1" s="99" t="s">
        <v>46</v>
      </c>
      <c r="N1" s="99" t="s">
        <v>46</v>
      </c>
      <c r="O1" s="99" t="s">
        <v>46</v>
      </c>
      <c r="P1" s="99" t="s">
        <v>46</v>
      </c>
      <c r="Q1" s="99" t="s">
        <v>46</v>
      </c>
      <c r="R1" s="99" t="s">
        <v>46</v>
      </c>
      <c r="S1" s="99" t="s">
        <v>46</v>
      </c>
      <c r="T1" s="99" t="s">
        <v>46</v>
      </c>
      <c r="U1" s="99" t="s">
        <v>46</v>
      </c>
      <c r="V1" s="99" t="s">
        <v>46</v>
      </c>
      <c r="W1" s="99" t="s">
        <v>46</v>
      </c>
    </row>
    <row r="2" spans="1:23" ht="21.75" customHeight="1" x14ac:dyDescent="0.25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8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37</v>
      </c>
      <c r="F3" s="43" t="s">
        <v>38</v>
      </c>
      <c r="G3" s="43" t="s">
        <v>28</v>
      </c>
      <c r="H3" s="44" t="s">
        <v>5</v>
      </c>
      <c r="I3" s="45" t="s">
        <v>30</v>
      </c>
      <c r="J3" s="46" t="s">
        <v>0</v>
      </c>
      <c r="K3" s="42" t="s">
        <v>7</v>
      </c>
      <c r="L3" s="47" t="s">
        <v>2</v>
      </c>
      <c r="M3" s="47" t="s">
        <v>2</v>
      </c>
      <c r="N3" s="47" t="s">
        <v>2</v>
      </c>
      <c r="O3" s="47" t="s">
        <v>2</v>
      </c>
      <c r="P3" s="47" t="s">
        <v>2</v>
      </c>
      <c r="Q3" s="47" t="s">
        <v>2</v>
      </c>
      <c r="R3" s="47" t="s">
        <v>2</v>
      </c>
      <c r="S3" s="47" t="s">
        <v>2</v>
      </c>
      <c r="T3" s="47" t="s">
        <v>2</v>
      </c>
      <c r="U3" s="47" t="s">
        <v>2</v>
      </c>
      <c r="V3" s="47" t="s">
        <v>2</v>
      </c>
      <c r="W3" s="47" t="s">
        <v>2</v>
      </c>
    </row>
    <row r="4" spans="1:23" ht="60" x14ac:dyDescent="0.25">
      <c r="A4" s="97" t="s">
        <v>67</v>
      </c>
      <c r="B4" s="91">
        <v>1</v>
      </c>
      <c r="C4" s="62">
        <v>1</v>
      </c>
      <c r="D4" s="63" t="s">
        <v>55</v>
      </c>
      <c r="E4" s="37" t="s">
        <v>42</v>
      </c>
      <c r="F4" s="62" t="s">
        <v>68</v>
      </c>
      <c r="G4" s="62" t="s">
        <v>43</v>
      </c>
      <c r="H4" s="72">
        <v>148.38</v>
      </c>
      <c r="I4" s="40">
        <v>4</v>
      </c>
      <c r="J4" s="48">
        <f>I4-(SUM(L4:W4))</f>
        <v>4</v>
      </c>
      <c r="K4" s="49" t="str">
        <f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60" x14ac:dyDescent="0.25">
      <c r="A5" s="98"/>
      <c r="B5" s="92"/>
      <c r="C5" s="62">
        <v>2</v>
      </c>
      <c r="D5" s="63" t="s">
        <v>56</v>
      </c>
      <c r="E5" s="37" t="s">
        <v>42</v>
      </c>
      <c r="F5" s="62" t="s">
        <v>68</v>
      </c>
      <c r="G5" s="62" t="s">
        <v>43</v>
      </c>
      <c r="H5" s="72">
        <v>159.46</v>
      </c>
      <c r="I5" s="40"/>
      <c r="J5" s="48">
        <f t="shared" ref="J5:J23" si="0">I5-(SUM(L5:W5))</f>
        <v>0</v>
      </c>
      <c r="K5" s="49" t="str">
        <f t="shared" ref="K5:K23" si="1">IF(J5&lt;0,"ATENÇÃO","OK")</f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75" x14ac:dyDescent="0.25">
      <c r="A6" s="98"/>
      <c r="B6" s="92"/>
      <c r="C6" s="62">
        <v>3</v>
      </c>
      <c r="D6" s="63" t="s">
        <v>57</v>
      </c>
      <c r="E6" s="52" t="s">
        <v>42</v>
      </c>
      <c r="F6" s="62" t="s">
        <v>69</v>
      </c>
      <c r="G6" s="62" t="s">
        <v>43</v>
      </c>
      <c r="H6" s="72">
        <v>190.2</v>
      </c>
      <c r="I6" s="41"/>
      <c r="J6" s="48">
        <f t="shared" si="0"/>
        <v>0</v>
      </c>
      <c r="K6" s="49" t="str">
        <f t="shared" si="1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60" x14ac:dyDescent="0.25">
      <c r="A7" s="98"/>
      <c r="B7" s="92"/>
      <c r="C7" s="62">
        <v>4</v>
      </c>
      <c r="D7" s="63" t="s">
        <v>58</v>
      </c>
      <c r="E7" s="52" t="s">
        <v>42</v>
      </c>
      <c r="F7" s="62" t="s">
        <v>70</v>
      </c>
      <c r="G7" s="62" t="s">
        <v>43</v>
      </c>
      <c r="H7" s="72">
        <v>225.98</v>
      </c>
      <c r="I7" s="41">
        <v>4</v>
      </c>
      <c r="J7" s="48">
        <f t="shared" si="0"/>
        <v>4</v>
      </c>
      <c r="K7" s="49" t="str">
        <f t="shared" si="1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60" x14ac:dyDescent="0.25">
      <c r="A8" s="98"/>
      <c r="B8" s="92"/>
      <c r="C8" s="62">
        <v>5</v>
      </c>
      <c r="D8" s="63" t="s">
        <v>59</v>
      </c>
      <c r="E8" s="52" t="s">
        <v>42</v>
      </c>
      <c r="F8" s="62" t="s">
        <v>71</v>
      </c>
      <c r="G8" s="62" t="s">
        <v>43</v>
      </c>
      <c r="H8" s="72">
        <v>173.36</v>
      </c>
      <c r="I8" s="41"/>
      <c r="J8" s="48">
        <f t="shared" si="0"/>
        <v>0</v>
      </c>
      <c r="K8" s="49" t="str">
        <f t="shared" si="1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60" x14ac:dyDescent="0.25">
      <c r="A9" s="98"/>
      <c r="B9" s="92"/>
      <c r="C9" s="62">
        <v>6</v>
      </c>
      <c r="D9" s="63" t="s">
        <v>60</v>
      </c>
      <c r="E9" s="52" t="s">
        <v>42</v>
      </c>
      <c r="F9" s="62" t="s">
        <v>68</v>
      </c>
      <c r="G9" s="62" t="s">
        <v>43</v>
      </c>
      <c r="H9" s="72">
        <v>205.36</v>
      </c>
      <c r="I9" s="41">
        <v>8</v>
      </c>
      <c r="J9" s="48">
        <f t="shared" si="0"/>
        <v>8</v>
      </c>
      <c r="K9" s="49" t="str">
        <f t="shared" si="1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60" x14ac:dyDescent="0.25">
      <c r="A10" s="98"/>
      <c r="B10" s="92"/>
      <c r="C10" s="64">
        <v>7</v>
      </c>
      <c r="D10" s="63" t="s">
        <v>61</v>
      </c>
      <c r="E10" s="52" t="s">
        <v>42</v>
      </c>
      <c r="F10" s="62" t="s">
        <v>72</v>
      </c>
      <c r="G10" s="62" t="s">
        <v>43</v>
      </c>
      <c r="H10" s="73">
        <v>208.83</v>
      </c>
      <c r="I10" s="41"/>
      <c r="J10" s="48">
        <f t="shared" si="0"/>
        <v>0</v>
      </c>
      <c r="K10" s="49" t="str">
        <f t="shared" si="1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51.75" x14ac:dyDescent="0.25">
      <c r="A11" s="98"/>
      <c r="B11" s="92"/>
      <c r="C11" s="65">
        <v>8</v>
      </c>
      <c r="D11" s="66" t="s">
        <v>62</v>
      </c>
      <c r="E11" s="52" t="s">
        <v>42</v>
      </c>
      <c r="F11" s="68" t="s">
        <v>73</v>
      </c>
      <c r="G11" s="62" t="s">
        <v>43</v>
      </c>
      <c r="H11" s="74">
        <v>492.7</v>
      </c>
      <c r="I11" s="41">
        <v>4</v>
      </c>
      <c r="J11" s="48">
        <f t="shared" si="0"/>
        <v>4</v>
      </c>
      <c r="K11" s="49" t="str">
        <f t="shared" si="1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60" x14ac:dyDescent="0.25">
      <c r="A12" s="98"/>
      <c r="B12" s="92"/>
      <c r="C12" s="62">
        <v>9</v>
      </c>
      <c r="D12" s="63" t="s">
        <v>63</v>
      </c>
      <c r="E12" s="52" t="s">
        <v>42</v>
      </c>
      <c r="F12" s="62" t="s">
        <v>74</v>
      </c>
      <c r="G12" s="62" t="s">
        <v>43</v>
      </c>
      <c r="H12" s="72">
        <v>215.26</v>
      </c>
      <c r="I12" s="41"/>
      <c r="J12" s="48">
        <f t="shared" si="0"/>
        <v>0</v>
      </c>
      <c r="K12" s="49" t="str">
        <f t="shared" si="1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60" x14ac:dyDescent="0.25">
      <c r="A13" s="98"/>
      <c r="B13" s="92"/>
      <c r="C13" s="62">
        <v>10</v>
      </c>
      <c r="D13" s="63" t="s">
        <v>64</v>
      </c>
      <c r="E13" s="52" t="s">
        <v>42</v>
      </c>
      <c r="F13" s="62" t="s">
        <v>75</v>
      </c>
      <c r="G13" s="62" t="s">
        <v>43</v>
      </c>
      <c r="H13" s="72">
        <v>308.8</v>
      </c>
      <c r="I13" s="41">
        <v>4</v>
      </c>
      <c r="J13" s="48">
        <f t="shared" si="0"/>
        <v>4</v>
      </c>
      <c r="K13" s="49" t="str">
        <f t="shared" si="1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60" x14ac:dyDescent="0.25">
      <c r="A14" s="98"/>
      <c r="B14" s="92"/>
      <c r="C14" s="62">
        <v>11</v>
      </c>
      <c r="D14" s="63" t="s">
        <v>65</v>
      </c>
      <c r="E14" s="52" t="s">
        <v>42</v>
      </c>
      <c r="F14" s="62" t="s">
        <v>72</v>
      </c>
      <c r="G14" s="62" t="s">
        <v>43</v>
      </c>
      <c r="H14" s="72">
        <v>307.76</v>
      </c>
      <c r="I14" s="41"/>
      <c r="J14" s="48">
        <f t="shared" si="0"/>
        <v>0</v>
      </c>
      <c r="K14" s="49" t="str">
        <f t="shared" si="1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60" x14ac:dyDescent="0.25">
      <c r="A15" s="98"/>
      <c r="B15" s="93"/>
      <c r="C15" s="62">
        <v>12</v>
      </c>
      <c r="D15" s="67" t="s">
        <v>66</v>
      </c>
      <c r="E15" s="52" t="s">
        <v>42</v>
      </c>
      <c r="F15" s="69" t="s">
        <v>70</v>
      </c>
      <c r="G15" s="62" t="s">
        <v>43</v>
      </c>
      <c r="H15" s="74">
        <v>312.5</v>
      </c>
      <c r="I15" s="41"/>
      <c r="J15" s="48">
        <f t="shared" si="0"/>
        <v>0</v>
      </c>
      <c r="K15" s="49" t="str">
        <f t="shared" si="1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60" x14ac:dyDescent="0.25">
      <c r="A16" s="98"/>
      <c r="B16" s="94">
        <v>2</v>
      </c>
      <c r="C16" s="53">
        <v>13</v>
      </c>
      <c r="D16" s="54" t="s">
        <v>47</v>
      </c>
      <c r="E16" s="52" t="s">
        <v>42</v>
      </c>
      <c r="F16" s="55" t="s">
        <v>72</v>
      </c>
      <c r="G16" s="55" t="s">
        <v>43</v>
      </c>
      <c r="H16" s="75">
        <v>416.83</v>
      </c>
      <c r="I16" s="41"/>
      <c r="J16" s="48">
        <f t="shared" si="0"/>
        <v>0</v>
      </c>
      <c r="K16" s="49" t="str">
        <f t="shared" si="1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75" x14ac:dyDescent="0.25">
      <c r="A17" s="98"/>
      <c r="B17" s="95"/>
      <c r="C17" s="55">
        <v>14</v>
      </c>
      <c r="D17" s="54" t="s">
        <v>48</v>
      </c>
      <c r="E17" s="52" t="s">
        <v>42</v>
      </c>
      <c r="F17" s="55" t="s">
        <v>76</v>
      </c>
      <c r="G17" s="55" t="s">
        <v>43</v>
      </c>
      <c r="H17" s="76">
        <v>297.7</v>
      </c>
      <c r="I17" s="41"/>
      <c r="J17" s="48">
        <f t="shared" si="0"/>
        <v>0</v>
      </c>
      <c r="K17" s="49" t="str">
        <f t="shared" si="1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75" x14ac:dyDescent="0.25">
      <c r="A18" s="98"/>
      <c r="B18" s="95"/>
      <c r="C18" s="55">
        <v>15</v>
      </c>
      <c r="D18" s="54" t="s">
        <v>49</v>
      </c>
      <c r="E18" s="52" t="s">
        <v>42</v>
      </c>
      <c r="F18" s="55" t="s">
        <v>75</v>
      </c>
      <c r="G18" s="55" t="s">
        <v>43</v>
      </c>
      <c r="H18" s="76">
        <v>352.6</v>
      </c>
      <c r="I18" s="41"/>
      <c r="J18" s="48">
        <f t="shared" si="0"/>
        <v>0</v>
      </c>
      <c r="K18" s="49" t="str">
        <f t="shared" si="1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75" x14ac:dyDescent="0.25">
      <c r="A19" s="98"/>
      <c r="B19" s="95"/>
      <c r="C19" s="55">
        <v>16</v>
      </c>
      <c r="D19" s="54" t="s">
        <v>50</v>
      </c>
      <c r="E19" s="52" t="s">
        <v>42</v>
      </c>
      <c r="F19" s="55" t="s">
        <v>77</v>
      </c>
      <c r="G19" s="55" t="s">
        <v>43</v>
      </c>
      <c r="H19" s="76">
        <v>529.76</v>
      </c>
      <c r="I19" s="41"/>
      <c r="J19" s="48">
        <f t="shared" si="0"/>
        <v>0</v>
      </c>
      <c r="K19" s="49" t="str">
        <f t="shared" si="1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51" x14ac:dyDescent="0.25">
      <c r="A20" s="98"/>
      <c r="B20" s="95"/>
      <c r="C20" s="56">
        <v>17</v>
      </c>
      <c r="D20" s="57" t="s">
        <v>51</v>
      </c>
      <c r="E20" s="52" t="s">
        <v>42</v>
      </c>
      <c r="F20" s="70" t="s">
        <v>78</v>
      </c>
      <c r="G20" s="55" t="s">
        <v>43</v>
      </c>
      <c r="H20" s="75">
        <v>567.58000000000004</v>
      </c>
      <c r="I20" s="41"/>
      <c r="J20" s="48">
        <f t="shared" si="0"/>
        <v>0</v>
      </c>
      <c r="K20" s="49" t="str">
        <f t="shared" si="1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63.75" x14ac:dyDescent="0.25">
      <c r="A21" s="98"/>
      <c r="B21" s="95"/>
      <c r="C21" s="58">
        <v>18</v>
      </c>
      <c r="D21" s="59" t="s">
        <v>52</v>
      </c>
      <c r="E21" s="52" t="s">
        <v>42</v>
      </c>
      <c r="F21" s="71" t="s">
        <v>79</v>
      </c>
      <c r="G21" s="55" t="s">
        <v>43</v>
      </c>
      <c r="H21" s="77">
        <v>445.02</v>
      </c>
      <c r="I21" s="41"/>
      <c r="J21" s="48">
        <f t="shared" si="0"/>
        <v>0</v>
      </c>
      <c r="K21" s="49" t="str">
        <f t="shared" si="1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68.25" x14ac:dyDescent="0.25">
      <c r="A22" s="98"/>
      <c r="B22" s="95"/>
      <c r="C22" s="53">
        <v>19</v>
      </c>
      <c r="D22" s="60" t="s">
        <v>53</v>
      </c>
      <c r="E22" s="52" t="s">
        <v>42</v>
      </c>
      <c r="F22" s="70" t="s">
        <v>80</v>
      </c>
      <c r="G22" s="55" t="s">
        <v>43</v>
      </c>
      <c r="H22" s="75">
        <v>1028</v>
      </c>
      <c r="I22" s="41"/>
      <c r="J22" s="48">
        <f t="shared" si="0"/>
        <v>0</v>
      </c>
      <c r="K22" s="49" t="str">
        <f t="shared" si="1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60" x14ac:dyDescent="0.25">
      <c r="A23" s="98"/>
      <c r="B23" s="96"/>
      <c r="C23" s="58">
        <v>20</v>
      </c>
      <c r="D23" s="61" t="s">
        <v>54</v>
      </c>
      <c r="E23" s="52" t="s">
        <v>42</v>
      </c>
      <c r="F23" s="58" t="s">
        <v>81</v>
      </c>
      <c r="G23" s="55" t="s">
        <v>43</v>
      </c>
      <c r="H23" s="77">
        <v>1100.3599999999999</v>
      </c>
      <c r="I23" s="41"/>
      <c r="J23" s="48">
        <f t="shared" si="0"/>
        <v>0</v>
      </c>
      <c r="K23" s="49" t="str">
        <f t="shared" si="1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5" spans="1:23" x14ac:dyDescent="0.25">
      <c r="D25" s="23" t="s">
        <v>39</v>
      </c>
    </row>
  </sheetData>
  <mergeCells count="19">
    <mergeCell ref="W1:W2"/>
    <mergeCell ref="A2:K2"/>
    <mergeCell ref="S1:S2"/>
    <mergeCell ref="L1:L2"/>
    <mergeCell ref="D1:H1"/>
    <mergeCell ref="I1:K1"/>
    <mergeCell ref="T1:T2"/>
    <mergeCell ref="U1:U2"/>
    <mergeCell ref="M1:M2"/>
    <mergeCell ref="N1:N2"/>
    <mergeCell ref="O1:O2"/>
    <mergeCell ref="P1:P2"/>
    <mergeCell ref="Q1:Q2"/>
    <mergeCell ref="R1:R2"/>
    <mergeCell ref="A1:C1"/>
    <mergeCell ref="V1:V2"/>
    <mergeCell ref="A4:A23"/>
    <mergeCell ref="B4:B15"/>
    <mergeCell ref="B16:B23"/>
  </mergeCells>
  <conditionalFormatting sqref="L4">
    <cfRule type="cellIs" dxfId="101" priority="10" stopIfTrue="1" operator="greaterThan">
      <formula>0</formula>
    </cfRule>
    <cfRule type="cellIs" dxfId="100" priority="11" stopIfTrue="1" operator="greaterThan">
      <formula>0</formula>
    </cfRule>
    <cfRule type="cellIs" dxfId="99" priority="12" stopIfTrue="1" operator="greaterThan">
      <formula>0</formula>
    </cfRule>
  </conditionalFormatting>
  <conditionalFormatting sqref="L5:L23">
    <cfRule type="cellIs" dxfId="98" priority="7" stopIfTrue="1" operator="greaterThan">
      <formula>0</formula>
    </cfRule>
    <cfRule type="cellIs" dxfId="97" priority="8" stopIfTrue="1" operator="greaterThan">
      <formula>0</formula>
    </cfRule>
    <cfRule type="cellIs" dxfId="96" priority="9" stopIfTrue="1" operator="greaterThan">
      <formula>0</formula>
    </cfRule>
  </conditionalFormatting>
  <conditionalFormatting sqref="M4:N4">
    <cfRule type="cellIs" dxfId="95" priority="4" stopIfTrue="1" operator="greaterThan">
      <formula>0</formula>
    </cfRule>
    <cfRule type="cellIs" dxfId="94" priority="5" stopIfTrue="1" operator="greaterThan">
      <formula>0</formula>
    </cfRule>
    <cfRule type="cellIs" dxfId="93" priority="6" stopIfTrue="1" operator="greaterThan">
      <formula>0</formula>
    </cfRule>
  </conditionalFormatting>
  <conditionalFormatting sqref="M5:N23">
    <cfRule type="cellIs" dxfId="92" priority="1" stopIfTrue="1" operator="greaterThan">
      <formula>0</formula>
    </cfRule>
    <cfRule type="cellIs" dxfId="91" priority="2" stopIfTrue="1" operator="greaterThan">
      <formula>0</formula>
    </cfRule>
    <cfRule type="cellIs" dxfId="90" priority="3" stopIfTrue="1" operator="greaterThan">
      <formula>0</formula>
    </cfRule>
  </conditionalFormatting>
  <conditionalFormatting sqref="O4:W4">
    <cfRule type="cellIs" dxfId="89" priority="16" stopIfTrue="1" operator="greaterThan">
      <formula>0</formula>
    </cfRule>
    <cfRule type="cellIs" dxfId="88" priority="17" stopIfTrue="1" operator="greaterThan">
      <formula>0</formula>
    </cfRule>
    <cfRule type="cellIs" dxfId="87" priority="18" stopIfTrue="1" operator="greaterThan">
      <formula>0</formula>
    </cfRule>
  </conditionalFormatting>
  <conditionalFormatting sqref="O5:W23">
    <cfRule type="cellIs" dxfId="86" priority="13" stopIfTrue="1" operator="greaterThan">
      <formula>0</formula>
    </cfRule>
    <cfRule type="cellIs" dxfId="85" priority="14" stopIfTrue="1" operator="greaterThan">
      <formula>0</formula>
    </cfRule>
    <cfRule type="cellIs" dxfId="84" priority="15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80" zoomScaleNormal="80" workbookViewId="0">
      <selection activeCell="L5" sqref="L5"/>
    </sheetView>
  </sheetViews>
  <sheetFormatPr defaultColWidth="9.7109375" defaultRowHeight="15" x14ac:dyDescent="0.25"/>
  <cols>
    <col min="1" max="1" width="14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8" style="2" customWidth="1"/>
    <col min="7" max="7" width="11.28515625" style="2" customWidth="1"/>
    <col min="8" max="8" width="12.7109375" style="18" bestFit="1" customWidth="1"/>
    <col min="9" max="9" width="11.28515625" style="20" customWidth="1"/>
    <col min="10" max="10" width="13.28515625" style="3" customWidth="1"/>
    <col min="11" max="11" width="12.5703125" style="21" customWidth="1"/>
    <col min="12" max="23" width="12" style="22" customWidth="1"/>
    <col min="24" max="16384" width="9.7109375" style="17"/>
  </cols>
  <sheetData>
    <row r="1" spans="1:23" ht="33" customHeight="1" x14ac:dyDescent="0.25">
      <c r="A1" s="100" t="s">
        <v>82</v>
      </c>
      <c r="B1" s="100"/>
      <c r="C1" s="100"/>
      <c r="D1" s="100" t="s">
        <v>41</v>
      </c>
      <c r="E1" s="100"/>
      <c r="F1" s="100"/>
      <c r="G1" s="100"/>
      <c r="H1" s="100"/>
      <c r="I1" s="100" t="s">
        <v>83</v>
      </c>
      <c r="J1" s="100"/>
      <c r="K1" s="100"/>
      <c r="L1" s="99" t="s">
        <v>111</v>
      </c>
      <c r="M1" s="99" t="s">
        <v>46</v>
      </c>
      <c r="N1" s="99" t="s">
        <v>46</v>
      </c>
      <c r="O1" s="99" t="s">
        <v>46</v>
      </c>
      <c r="P1" s="99" t="s">
        <v>46</v>
      </c>
      <c r="Q1" s="99" t="s">
        <v>46</v>
      </c>
      <c r="R1" s="99" t="s">
        <v>46</v>
      </c>
      <c r="S1" s="99" t="s">
        <v>46</v>
      </c>
      <c r="T1" s="99" t="s">
        <v>46</v>
      </c>
      <c r="U1" s="99" t="s">
        <v>46</v>
      </c>
      <c r="V1" s="99" t="s">
        <v>46</v>
      </c>
      <c r="W1" s="99" t="s">
        <v>46</v>
      </c>
    </row>
    <row r="2" spans="1:23" ht="21.75" customHeight="1" x14ac:dyDescent="0.25">
      <c r="A2" s="100" t="s">
        <v>97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8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37</v>
      </c>
      <c r="F3" s="43" t="s">
        <v>38</v>
      </c>
      <c r="G3" s="43" t="s">
        <v>28</v>
      </c>
      <c r="H3" s="44" t="s">
        <v>5</v>
      </c>
      <c r="I3" s="45" t="s">
        <v>30</v>
      </c>
      <c r="J3" s="46" t="s">
        <v>0</v>
      </c>
      <c r="K3" s="42" t="s">
        <v>7</v>
      </c>
      <c r="L3" s="88">
        <v>42905</v>
      </c>
      <c r="M3" s="47" t="s">
        <v>2</v>
      </c>
      <c r="N3" s="47" t="s">
        <v>2</v>
      </c>
      <c r="O3" s="47" t="s">
        <v>2</v>
      </c>
      <c r="P3" s="47" t="s">
        <v>2</v>
      </c>
      <c r="Q3" s="47" t="s">
        <v>2</v>
      </c>
      <c r="R3" s="47" t="s">
        <v>2</v>
      </c>
      <c r="S3" s="47" t="s">
        <v>2</v>
      </c>
      <c r="T3" s="47" t="s">
        <v>2</v>
      </c>
      <c r="U3" s="47" t="s">
        <v>2</v>
      </c>
      <c r="V3" s="47" t="s">
        <v>2</v>
      </c>
      <c r="W3" s="47" t="s">
        <v>2</v>
      </c>
    </row>
    <row r="4" spans="1:23" ht="60" x14ac:dyDescent="0.25">
      <c r="A4" s="97" t="s">
        <v>67</v>
      </c>
      <c r="B4" s="91">
        <v>1</v>
      </c>
      <c r="C4" s="62">
        <v>1</v>
      </c>
      <c r="D4" s="63" t="s">
        <v>55</v>
      </c>
      <c r="E4" s="37" t="s">
        <v>42</v>
      </c>
      <c r="F4" s="62" t="s">
        <v>68</v>
      </c>
      <c r="G4" s="62" t="s">
        <v>43</v>
      </c>
      <c r="H4" s="72">
        <v>148.38</v>
      </c>
      <c r="I4" s="40"/>
      <c r="J4" s="48">
        <f>I4-(SUM(L4:W4))</f>
        <v>0</v>
      </c>
      <c r="K4" s="49" t="str">
        <f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60" x14ac:dyDescent="0.25">
      <c r="A5" s="98"/>
      <c r="B5" s="92"/>
      <c r="C5" s="62">
        <v>2</v>
      </c>
      <c r="D5" s="63" t="s">
        <v>56</v>
      </c>
      <c r="E5" s="37" t="s">
        <v>42</v>
      </c>
      <c r="F5" s="62" t="s">
        <v>68</v>
      </c>
      <c r="G5" s="62" t="s">
        <v>43</v>
      </c>
      <c r="H5" s="72">
        <v>159.46</v>
      </c>
      <c r="I5" s="40"/>
      <c r="J5" s="48">
        <f t="shared" ref="J5:J23" si="0">I5-(SUM(L5:W5))</f>
        <v>0</v>
      </c>
      <c r="K5" s="49" t="str">
        <f t="shared" ref="K5:K23" si="1">IF(J5&lt;0,"ATENÇÃO","OK")</f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75" x14ac:dyDescent="0.25">
      <c r="A6" s="98"/>
      <c r="B6" s="92"/>
      <c r="C6" s="62">
        <v>3</v>
      </c>
      <c r="D6" s="63" t="s">
        <v>57</v>
      </c>
      <c r="E6" s="52" t="s">
        <v>42</v>
      </c>
      <c r="F6" s="62" t="s">
        <v>69</v>
      </c>
      <c r="G6" s="62" t="s">
        <v>43</v>
      </c>
      <c r="H6" s="72">
        <v>190.2</v>
      </c>
      <c r="I6" s="41"/>
      <c r="J6" s="48">
        <f t="shared" si="0"/>
        <v>0</v>
      </c>
      <c r="K6" s="49" t="str">
        <f t="shared" si="1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60" x14ac:dyDescent="0.25">
      <c r="A7" s="98"/>
      <c r="B7" s="92"/>
      <c r="C7" s="62">
        <v>4</v>
      </c>
      <c r="D7" s="63" t="s">
        <v>58</v>
      </c>
      <c r="E7" s="52" t="s">
        <v>42</v>
      </c>
      <c r="F7" s="62" t="s">
        <v>70</v>
      </c>
      <c r="G7" s="62" t="s">
        <v>43</v>
      </c>
      <c r="H7" s="72">
        <v>225.98</v>
      </c>
      <c r="I7" s="41"/>
      <c r="J7" s="48">
        <f t="shared" si="0"/>
        <v>0</v>
      </c>
      <c r="K7" s="49" t="str">
        <f t="shared" si="1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60" x14ac:dyDescent="0.25">
      <c r="A8" s="98"/>
      <c r="B8" s="92"/>
      <c r="C8" s="62">
        <v>5</v>
      </c>
      <c r="D8" s="63" t="s">
        <v>59</v>
      </c>
      <c r="E8" s="52" t="s">
        <v>42</v>
      </c>
      <c r="F8" s="62" t="s">
        <v>71</v>
      </c>
      <c r="G8" s="62" t="s">
        <v>43</v>
      </c>
      <c r="H8" s="72">
        <v>173.36</v>
      </c>
      <c r="I8" s="41"/>
      <c r="J8" s="48">
        <f t="shared" si="0"/>
        <v>0</v>
      </c>
      <c r="K8" s="49" t="str">
        <f t="shared" si="1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60" x14ac:dyDescent="0.25">
      <c r="A9" s="98"/>
      <c r="B9" s="92"/>
      <c r="C9" s="62">
        <v>6</v>
      </c>
      <c r="D9" s="63" t="s">
        <v>60</v>
      </c>
      <c r="E9" s="52" t="s">
        <v>42</v>
      </c>
      <c r="F9" s="62" t="s">
        <v>68</v>
      </c>
      <c r="G9" s="62" t="s">
        <v>43</v>
      </c>
      <c r="H9" s="72">
        <v>205.36</v>
      </c>
      <c r="I9" s="41">
        <v>10</v>
      </c>
      <c r="J9" s="48">
        <f t="shared" si="0"/>
        <v>0</v>
      </c>
      <c r="K9" s="49" t="str">
        <f t="shared" si="1"/>
        <v>OK</v>
      </c>
      <c r="L9" s="39">
        <v>10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60" x14ac:dyDescent="0.25">
      <c r="A10" s="98"/>
      <c r="B10" s="92"/>
      <c r="C10" s="64">
        <v>7</v>
      </c>
      <c r="D10" s="63" t="s">
        <v>61</v>
      </c>
      <c r="E10" s="52" t="s">
        <v>42</v>
      </c>
      <c r="F10" s="62" t="s">
        <v>72</v>
      </c>
      <c r="G10" s="62" t="s">
        <v>43</v>
      </c>
      <c r="H10" s="73">
        <v>208.83</v>
      </c>
      <c r="I10" s="41"/>
      <c r="J10" s="48">
        <f t="shared" si="0"/>
        <v>0</v>
      </c>
      <c r="K10" s="49" t="str">
        <f t="shared" si="1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51.75" x14ac:dyDescent="0.25">
      <c r="A11" s="98"/>
      <c r="B11" s="92"/>
      <c r="C11" s="65">
        <v>8</v>
      </c>
      <c r="D11" s="66" t="s">
        <v>62</v>
      </c>
      <c r="E11" s="52" t="s">
        <v>42</v>
      </c>
      <c r="F11" s="68" t="s">
        <v>73</v>
      </c>
      <c r="G11" s="62" t="s">
        <v>43</v>
      </c>
      <c r="H11" s="74">
        <v>492.7</v>
      </c>
      <c r="I11" s="41"/>
      <c r="J11" s="48">
        <f t="shared" si="0"/>
        <v>0</v>
      </c>
      <c r="K11" s="49" t="str">
        <f t="shared" si="1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60" x14ac:dyDescent="0.25">
      <c r="A12" s="98"/>
      <c r="B12" s="92"/>
      <c r="C12" s="62">
        <v>9</v>
      </c>
      <c r="D12" s="63" t="s">
        <v>63</v>
      </c>
      <c r="E12" s="52" t="s">
        <v>42</v>
      </c>
      <c r="F12" s="62" t="s">
        <v>74</v>
      </c>
      <c r="G12" s="62" t="s">
        <v>43</v>
      </c>
      <c r="H12" s="72">
        <v>215.26</v>
      </c>
      <c r="I12" s="41">
        <v>6</v>
      </c>
      <c r="J12" s="48">
        <f t="shared" si="0"/>
        <v>0</v>
      </c>
      <c r="K12" s="49" t="str">
        <f t="shared" si="1"/>
        <v>OK</v>
      </c>
      <c r="L12" s="39">
        <v>6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60" x14ac:dyDescent="0.25">
      <c r="A13" s="98"/>
      <c r="B13" s="92"/>
      <c r="C13" s="62">
        <v>10</v>
      </c>
      <c r="D13" s="63" t="s">
        <v>64</v>
      </c>
      <c r="E13" s="52" t="s">
        <v>42</v>
      </c>
      <c r="F13" s="62" t="s">
        <v>75</v>
      </c>
      <c r="G13" s="62" t="s">
        <v>43</v>
      </c>
      <c r="H13" s="72">
        <v>308.8</v>
      </c>
      <c r="I13" s="41"/>
      <c r="J13" s="48">
        <f t="shared" si="0"/>
        <v>0</v>
      </c>
      <c r="K13" s="49" t="str">
        <f t="shared" si="1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60" x14ac:dyDescent="0.25">
      <c r="A14" s="98"/>
      <c r="B14" s="92"/>
      <c r="C14" s="62">
        <v>11</v>
      </c>
      <c r="D14" s="63" t="s">
        <v>65</v>
      </c>
      <c r="E14" s="52" t="s">
        <v>42</v>
      </c>
      <c r="F14" s="62" t="s">
        <v>72</v>
      </c>
      <c r="G14" s="62" t="s">
        <v>43</v>
      </c>
      <c r="H14" s="72">
        <v>307.76</v>
      </c>
      <c r="I14" s="41"/>
      <c r="J14" s="48">
        <f t="shared" si="0"/>
        <v>0</v>
      </c>
      <c r="K14" s="49" t="str">
        <f t="shared" si="1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60" x14ac:dyDescent="0.25">
      <c r="A15" s="98"/>
      <c r="B15" s="93"/>
      <c r="C15" s="62">
        <v>12</v>
      </c>
      <c r="D15" s="67" t="s">
        <v>66</v>
      </c>
      <c r="E15" s="52" t="s">
        <v>42</v>
      </c>
      <c r="F15" s="69" t="s">
        <v>70</v>
      </c>
      <c r="G15" s="62" t="s">
        <v>43</v>
      </c>
      <c r="H15" s="74">
        <v>312.5</v>
      </c>
      <c r="I15" s="41"/>
      <c r="J15" s="48">
        <f t="shared" si="0"/>
        <v>0</v>
      </c>
      <c r="K15" s="49" t="str">
        <f t="shared" si="1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60" x14ac:dyDescent="0.25">
      <c r="A16" s="98"/>
      <c r="B16" s="94">
        <v>2</v>
      </c>
      <c r="C16" s="53">
        <v>13</v>
      </c>
      <c r="D16" s="54" t="s">
        <v>47</v>
      </c>
      <c r="E16" s="52" t="s">
        <v>42</v>
      </c>
      <c r="F16" s="55" t="s">
        <v>72</v>
      </c>
      <c r="G16" s="55" t="s">
        <v>43</v>
      </c>
      <c r="H16" s="75">
        <v>416.83</v>
      </c>
      <c r="I16" s="41"/>
      <c r="J16" s="48">
        <f t="shared" si="0"/>
        <v>0</v>
      </c>
      <c r="K16" s="49" t="str">
        <f t="shared" si="1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75" x14ac:dyDescent="0.25">
      <c r="A17" s="98"/>
      <c r="B17" s="95"/>
      <c r="C17" s="55">
        <v>14</v>
      </c>
      <c r="D17" s="54" t="s">
        <v>48</v>
      </c>
      <c r="E17" s="52" t="s">
        <v>42</v>
      </c>
      <c r="F17" s="55" t="s">
        <v>76</v>
      </c>
      <c r="G17" s="55" t="s">
        <v>43</v>
      </c>
      <c r="H17" s="76">
        <v>297.7</v>
      </c>
      <c r="I17" s="41"/>
      <c r="J17" s="48">
        <f t="shared" si="0"/>
        <v>0</v>
      </c>
      <c r="K17" s="49" t="str">
        <f t="shared" si="1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75" x14ac:dyDescent="0.25">
      <c r="A18" s="98"/>
      <c r="B18" s="95"/>
      <c r="C18" s="55">
        <v>15</v>
      </c>
      <c r="D18" s="54" t="s">
        <v>49</v>
      </c>
      <c r="E18" s="52" t="s">
        <v>42</v>
      </c>
      <c r="F18" s="55" t="s">
        <v>75</v>
      </c>
      <c r="G18" s="55" t="s">
        <v>43</v>
      </c>
      <c r="H18" s="76">
        <v>352.6</v>
      </c>
      <c r="I18" s="41"/>
      <c r="J18" s="48">
        <f t="shared" si="0"/>
        <v>0</v>
      </c>
      <c r="K18" s="49" t="str">
        <f t="shared" si="1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75" x14ac:dyDescent="0.25">
      <c r="A19" s="98"/>
      <c r="B19" s="95"/>
      <c r="C19" s="55">
        <v>16</v>
      </c>
      <c r="D19" s="54" t="s">
        <v>50</v>
      </c>
      <c r="E19" s="52" t="s">
        <v>42</v>
      </c>
      <c r="F19" s="55" t="s">
        <v>77</v>
      </c>
      <c r="G19" s="55" t="s">
        <v>43</v>
      </c>
      <c r="H19" s="76">
        <v>529.76</v>
      </c>
      <c r="I19" s="41"/>
      <c r="J19" s="48">
        <f t="shared" si="0"/>
        <v>0</v>
      </c>
      <c r="K19" s="49" t="str">
        <f t="shared" si="1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51" x14ac:dyDescent="0.25">
      <c r="A20" s="98"/>
      <c r="B20" s="95"/>
      <c r="C20" s="56">
        <v>17</v>
      </c>
      <c r="D20" s="57" t="s">
        <v>51</v>
      </c>
      <c r="E20" s="52" t="s">
        <v>42</v>
      </c>
      <c r="F20" s="70" t="s">
        <v>78</v>
      </c>
      <c r="G20" s="55" t="s">
        <v>43</v>
      </c>
      <c r="H20" s="75">
        <v>567.58000000000004</v>
      </c>
      <c r="I20" s="41"/>
      <c r="J20" s="48">
        <f t="shared" si="0"/>
        <v>0</v>
      </c>
      <c r="K20" s="49" t="str">
        <f t="shared" si="1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63.75" x14ac:dyDescent="0.25">
      <c r="A21" s="98"/>
      <c r="B21" s="95"/>
      <c r="C21" s="58">
        <v>18</v>
      </c>
      <c r="D21" s="59" t="s">
        <v>52</v>
      </c>
      <c r="E21" s="52" t="s">
        <v>42</v>
      </c>
      <c r="F21" s="71" t="s">
        <v>79</v>
      </c>
      <c r="G21" s="55" t="s">
        <v>43</v>
      </c>
      <c r="H21" s="77">
        <v>445.02</v>
      </c>
      <c r="I21" s="41"/>
      <c r="J21" s="48">
        <f t="shared" si="0"/>
        <v>0</v>
      </c>
      <c r="K21" s="49" t="str">
        <f t="shared" si="1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68.25" x14ac:dyDescent="0.25">
      <c r="A22" s="98"/>
      <c r="B22" s="95"/>
      <c r="C22" s="53">
        <v>19</v>
      </c>
      <c r="D22" s="60" t="s">
        <v>53</v>
      </c>
      <c r="E22" s="52" t="s">
        <v>42</v>
      </c>
      <c r="F22" s="70" t="s">
        <v>80</v>
      </c>
      <c r="G22" s="55" t="s">
        <v>43</v>
      </c>
      <c r="H22" s="75">
        <v>1028</v>
      </c>
      <c r="I22" s="41"/>
      <c r="J22" s="48">
        <f t="shared" si="0"/>
        <v>0</v>
      </c>
      <c r="K22" s="49" t="str">
        <f t="shared" si="1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60" x14ac:dyDescent="0.25">
      <c r="A23" s="98"/>
      <c r="B23" s="96"/>
      <c r="C23" s="58">
        <v>20</v>
      </c>
      <c r="D23" s="61" t="s">
        <v>54</v>
      </c>
      <c r="E23" s="52" t="s">
        <v>42</v>
      </c>
      <c r="F23" s="58" t="s">
        <v>81</v>
      </c>
      <c r="G23" s="55" t="s">
        <v>43</v>
      </c>
      <c r="H23" s="77">
        <v>1100.3599999999999</v>
      </c>
      <c r="I23" s="41"/>
      <c r="J23" s="48">
        <f t="shared" si="0"/>
        <v>0</v>
      </c>
      <c r="K23" s="49" t="str">
        <f t="shared" si="1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5" spans="1:23" x14ac:dyDescent="0.25">
      <c r="D25" s="23" t="s">
        <v>39</v>
      </c>
    </row>
  </sheetData>
  <mergeCells count="19">
    <mergeCell ref="W1:W2"/>
    <mergeCell ref="A2:K2"/>
    <mergeCell ref="S1:S2"/>
    <mergeCell ref="L1:L2"/>
    <mergeCell ref="D1:H1"/>
    <mergeCell ref="I1:K1"/>
    <mergeCell ref="T1:T2"/>
    <mergeCell ref="U1:U2"/>
    <mergeCell ref="M1:M2"/>
    <mergeCell ref="N1:N2"/>
    <mergeCell ref="O1:O2"/>
    <mergeCell ref="P1:P2"/>
    <mergeCell ref="Q1:Q2"/>
    <mergeCell ref="R1:R2"/>
    <mergeCell ref="A1:C1"/>
    <mergeCell ref="V1:V2"/>
    <mergeCell ref="A4:A23"/>
    <mergeCell ref="B4:B15"/>
    <mergeCell ref="B16:B23"/>
  </mergeCells>
  <conditionalFormatting sqref="M4:N4">
    <cfRule type="cellIs" dxfId="83" priority="10" stopIfTrue="1" operator="greaterThan">
      <formula>0</formula>
    </cfRule>
    <cfRule type="cellIs" dxfId="82" priority="11" stopIfTrue="1" operator="greaterThan">
      <formula>0</formula>
    </cfRule>
    <cfRule type="cellIs" dxfId="81" priority="12" stopIfTrue="1" operator="greaterThan">
      <formula>0</formula>
    </cfRule>
  </conditionalFormatting>
  <conditionalFormatting sqref="M5:N23">
    <cfRule type="cellIs" dxfId="80" priority="7" stopIfTrue="1" operator="greaterThan">
      <formula>0</formula>
    </cfRule>
    <cfRule type="cellIs" dxfId="79" priority="8" stopIfTrue="1" operator="greaterThan">
      <formula>0</formula>
    </cfRule>
    <cfRule type="cellIs" dxfId="78" priority="9" stopIfTrue="1" operator="greaterThan">
      <formula>0</formula>
    </cfRule>
  </conditionalFormatting>
  <conditionalFormatting sqref="O4:W4">
    <cfRule type="cellIs" dxfId="77" priority="22" stopIfTrue="1" operator="greaterThan">
      <formula>0</formula>
    </cfRule>
    <cfRule type="cellIs" dxfId="76" priority="23" stopIfTrue="1" operator="greaterThan">
      <formula>0</formula>
    </cfRule>
    <cfRule type="cellIs" dxfId="75" priority="24" stopIfTrue="1" operator="greaterThan">
      <formula>0</formula>
    </cfRule>
  </conditionalFormatting>
  <conditionalFormatting sqref="O5:W23">
    <cfRule type="cellIs" dxfId="74" priority="19" stopIfTrue="1" operator="greaterThan">
      <formula>0</formula>
    </cfRule>
    <cfRule type="cellIs" dxfId="73" priority="20" stopIfTrue="1" operator="greaterThan">
      <formula>0</formula>
    </cfRule>
    <cfRule type="cellIs" dxfId="72" priority="21" stopIfTrue="1" operator="greaterThan">
      <formula>0</formula>
    </cfRule>
  </conditionalFormatting>
  <conditionalFormatting sqref="L4">
    <cfRule type="cellIs" dxfId="71" priority="4" stopIfTrue="1" operator="greaterThan">
      <formula>0</formula>
    </cfRule>
    <cfRule type="cellIs" dxfId="70" priority="5" stopIfTrue="1" operator="greaterThan">
      <formula>0</formula>
    </cfRule>
    <cfRule type="cellIs" dxfId="69" priority="6" stopIfTrue="1" operator="greaterThan">
      <formula>0</formula>
    </cfRule>
  </conditionalFormatting>
  <conditionalFormatting sqref="L5:L23">
    <cfRule type="cellIs" dxfId="68" priority="1" stopIfTrue="1" operator="greaterThan">
      <formula>0</formula>
    </cfRule>
    <cfRule type="cellIs" dxfId="67" priority="2" stopIfTrue="1" operator="greaterThan">
      <formula>0</formula>
    </cfRule>
    <cfRule type="cellIs" dxfId="6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80" zoomScaleNormal="80" workbookViewId="0">
      <selection activeCell="K6" sqref="K6"/>
    </sheetView>
  </sheetViews>
  <sheetFormatPr defaultColWidth="9.7109375" defaultRowHeight="15" x14ac:dyDescent="0.25"/>
  <cols>
    <col min="1" max="1" width="14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8" style="2" customWidth="1"/>
    <col min="7" max="7" width="11.28515625" style="2" customWidth="1"/>
    <col min="8" max="8" width="12.7109375" style="18" bestFit="1" customWidth="1"/>
    <col min="9" max="9" width="11.28515625" style="20" customWidth="1"/>
    <col min="10" max="10" width="13.28515625" style="3" customWidth="1"/>
    <col min="11" max="11" width="12.5703125" style="21" customWidth="1"/>
    <col min="12" max="23" width="12" style="22" customWidth="1"/>
    <col min="24" max="16384" width="9.7109375" style="17"/>
  </cols>
  <sheetData>
    <row r="1" spans="1:23" ht="33" customHeight="1" x14ac:dyDescent="0.25">
      <c r="A1" s="100" t="s">
        <v>82</v>
      </c>
      <c r="B1" s="100"/>
      <c r="C1" s="100"/>
      <c r="D1" s="100" t="s">
        <v>41</v>
      </c>
      <c r="E1" s="100"/>
      <c r="F1" s="100"/>
      <c r="G1" s="100"/>
      <c r="H1" s="100"/>
      <c r="I1" s="100" t="s">
        <v>83</v>
      </c>
      <c r="J1" s="100"/>
      <c r="K1" s="100"/>
      <c r="L1" s="99" t="s">
        <v>106</v>
      </c>
      <c r="M1" s="99" t="s">
        <v>46</v>
      </c>
      <c r="N1" s="99" t="s">
        <v>46</v>
      </c>
      <c r="O1" s="99" t="s">
        <v>46</v>
      </c>
      <c r="P1" s="99" t="s">
        <v>46</v>
      </c>
      <c r="Q1" s="99" t="s">
        <v>46</v>
      </c>
      <c r="R1" s="99" t="s">
        <v>46</v>
      </c>
      <c r="S1" s="99" t="s">
        <v>46</v>
      </c>
      <c r="T1" s="99" t="s">
        <v>46</v>
      </c>
      <c r="U1" s="99" t="s">
        <v>46</v>
      </c>
      <c r="V1" s="99" t="s">
        <v>46</v>
      </c>
      <c r="W1" s="99" t="s">
        <v>46</v>
      </c>
    </row>
    <row r="2" spans="1:23" ht="21.75" customHeight="1" x14ac:dyDescent="0.25">
      <c r="A2" s="100" t="s">
        <v>98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8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37</v>
      </c>
      <c r="F3" s="43" t="s">
        <v>38</v>
      </c>
      <c r="G3" s="43" t="s">
        <v>28</v>
      </c>
      <c r="H3" s="44" t="s">
        <v>5</v>
      </c>
      <c r="I3" s="45" t="s">
        <v>30</v>
      </c>
      <c r="J3" s="46" t="s">
        <v>0</v>
      </c>
      <c r="K3" s="42" t="s">
        <v>7</v>
      </c>
      <c r="L3" s="88">
        <v>42590</v>
      </c>
      <c r="M3" s="47" t="s">
        <v>2</v>
      </c>
      <c r="N3" s="47" t="s">
        <v>2</v>
      </c>
      <c r="O3" s="47" t="s">
        <v>2</v>
      </c>
      <c r="P3" s="47" t="s">
        <v>2</v>
      </c>
      <c r="Q3" s="47" t="s">
        <v>2</v>
      </c>
      <c r="R3" s="47" t="s">
        <v>2</v>
      </c>
      <c r="S3" s="47" t="s">
        <v>2</v>
      </c>
      <c r="T3" s="47" t="s">
        <v>2</v>
      </c>
      <c r="U3" s="47" t="s">
        <v>2</v>
      </c>
      <c r="V3" s="47" t="s">
        <v>2</v>
      </c>
      <c r="W3" s="47" t="s">
        <v>2</v>
      </c>
    </row>
    <row r="4" spans="1:23" ht="60" x14ac:dyDescent="0.25">
      <c r="A4" s="97" t="s">
        <v>67</v>
      </c>
      <c r="B4" s="91">
        <v>1</v>
      </c>
      <c r="C4" s="62">
        <v>1</v>
      </c>
      <c r="D4" s="63" t="s">
        <v>55</v>
      </c>
      <c r="E4" s="37" t="s">
        <v>42</v>
      </c>
      <c r="F4" s="62" t="s">
        <v>68</v>
      </c>
      <c r="G4" s="62" t="s">
        <v>43</v>
      </c>
      <c r="H4" s="72">
        <v>148.38</v>
      </c>
      <c r="I4" s="40"/>
      <c r="J4" s="48">
        <f>I4-(SUM(L4:W4))</f>
        <v>0</v>
      </c>
      <c r="K4" s="49" t="str">
        <f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60" x14ac:dyDescent="0.25">
      <c r="A5" s="98"/>
      <c r="B5" s="92"/>
      <c r="C5" s="62">
        <v>2</v>
      </c>
      <c r="D5" s="63" t="s">
        <v>56</v>
      </c>
      <c r="E5" s="37" t="s">
        <v>42</v>
      </c>
      <c r="F5" s="62" t="s">
        <v>68</v>
      </c>
      <c r="G5" s="62" t="s">
        <v>43</v>
      </c>
      <c r="H5" s="72">
        <v>159.46</v>
      </c>
      <c r="I5" s="40"/>
      <c r="J5" s="48">
        <f t="shared" ref="J5:J23" si="0">I5-(SUM(L5:W5))</f>
        <v>0</v>
      </c>
      <c r="K5" s="49" t="str">
        <f t="shared" ref="K5:K23" si="1">IF(J5&lt;0,"ATENÇÃO","OK")</f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75" x14ac:dyDescent="0.25">
      <c r="A6" s="98"/>
      <c r="B6" s="92"/>
      <c r="C6" s="62">
        <v>3</v>
      </c>
      <c r="D6" s="63" t="s">
        <v>57</v>
      </c>
      <c r="E6" s="52" t="s">
        <v>42</v>
      </c>
      <c r="F6" s="62" t="s">
        <v>69</v>
      </c>
      <c r="G6" s="62" t="s">
        <v>43</v>
      </c>
      <c r="H6" s="72">
        <v>190.2</v>
      </c>
      <c r="I6" s="41"/>
      <c r="J6" s="48">
        <f t="shared" si="0"/>
        <v>0</v>
      </c>
      <c r="K6" s="49" t="str">
        <f t="shared" si="1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60" x14ac:dyDescent="0.25">
      <c r="A7" s="98"/>
      <c r="B7" s="92"/>
      <c r="C7" s="62">
        <v>4</v>
      </c>
      <c r="D7" s="63" t="s">
        <v>58</v>
      </c>
      <c r="E7" s="52" t="s">
        <v>42</v>
      </c>
      <c r="F7" s="62" t="s">
        <v>70</v>
      </c>
      <c r="G7" s="62" t="s">
        <v>43</v>
      </c>
      <c r="H7" s="72">
        <v>225.98</v>
      </c>
      <c r="I7" s="41"/>
      <c r="J7" s="48">
        <f t="shared" si="0"/>
        <v>0</v>
      </c>
      <c r="K7" s="49" t="str">
        <f t="shared" si="1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60" x14ac:dyDescent="0.25">
      <c r="A8" s="98"/>
      <c r="B8" s="92"/>
      <c r="C8" s="62">
        <v>5</v>
      </c>
      <c r="D8" s="63" t="s">
        <v>59</v>
      </c>
      <c r="E8" s="52" t="s">
        <v>42</v>
      </c>
      <c r="F8" s="62" t="s">
        <v>71</v>
      </c>
      <c r="G8" s="62" t="s">
        <v>43</v>
      </c>
      <c r="H8" s="72">
        <v>173.36</v>
      </c>
      <c r="I8" s="41"/>
      <c r="J8" s="48">
        <f t="shared" si="0"/>
        <v>0</v>
      </c>
      <c r="K8" s="49" t="str">
        <f t="shared" si="1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60" x14ac:dyDescent="0.25">
      <c r="A9" s="98"/>
      <c r="B9" s="92"/>
      <c r="C9" s="62">
        <v>6</v>
      </c>
      <c r="D9" s="63" t="s">
        <v>60</v>
      </c>
      <c r="E9" s="52" t="s">
        <v>42</v>
      </c>
      <c r="F9" s="62" t="s">
        <v>68</v>
      </c>
      <c r="G9" s="62" t="s">
        <v>43</v>
      </c>
      <c r="H9" s="72">
        <v>205.36</v>
      </c>
      <c r="I9" s="41">
        <v>8</v>
      </c>
      <c r="J9" s="48">
        <f t="shared" si="0"/>
        <v>0</v>
      </c>
      <c r="K9" s="49" t="str">
        <f t="shared" si="1"/>
        <v>OK</v>
      </c>
      <c r="L9" s="39">
        <v>8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60" x14ac:dyDescent="0.25">
      <c r="A10" s="98"/>
      <c r="B10" s="92"/>
      <c r="C10" s="64">
        <v>7</v>
      </c>
      <c r="D10" s="63" t="s">
        <v>61</v>
      </c>
      <c r="E10" s="52" t="s">
        <v>42</v>
      </c>
      <c r="F10" s="62" t="s">
        <v>72</v>
      </c>
      <c r="G10" s="62" t="s">
        <v>43</v>
      </c>
      <c r="H10" s="73">
        <v>208.83</v>
      </c>
      <c r="I10" s="41"/>
      <c r="J10" s="48">
        <f t="shared" si="0"/>
        <v>0</v>
      </c>
      <c r="K10" s="49" t="str">
        <f t="shared" si="1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51.75" x14ac:dyDescent="0.25">
      <c r="A11" s="98"/>
      <c r="B11" s="92"/>
      <c r="C11" s="65">
        <v>8</v>
      </c>
      <c r="D11" s="66" t="s">
        <v>62</v>
      </c>
      <c r="E11" s="52" t="s">
        <v>42</v>
      </c>
      <c r="F11" s="68" t="s">
        <v>73</v>
      </c>
      <c r="G11" s="62" t="s">
        <v>43</v>
      </c>
      <c r="H11" s="74">
        <v>492.7</v>
      </c>
      <c r="I11" s="41"/>
      <c r="J11" s="48">
        <f t="shared" si="0"/>
        <v>0</v>
      </c>
      <c r="K11" s="49" t="str">
        <f t="shared" si="1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60" x14ac:dyDescent="0.25">
      <c r="A12" s="98"/>
      <c r="B12" s="92"/>
      <c r="C12" s="62">
        <v>9</v>
      </c>
      <c r="D12" s="63" t="s">
        <v>63</v>
      </c>
      <c r="E12" s="52" t="s">
        <v>42</v>
      </c>
      <c r="F12" s="62" t="s">
        <v>74</v>
      </c>
      <c r="G12" s="62" t="s">
        <v>43</v>
      </c>
      <c r="H12" s="72">
        <v>215.26</v>
      </c>
      <c r="I12" s="41"/>
      <c r="J12" s="48">
        <f t="shared" si="0"/>
        <v>0</v>
      </c>
      <c r="K12" s="49" t="str">
        <f t="shared" si="1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60" x14ac:dyDescent="0.25">
      <c r="A13" s="98"/>
      <c r="B13" s="92"/>
      <c r="C13" s="62">
        <v>10</v>
      </c>
      <c r="D13" s="63" t="s">
        <v>64</v>
      </c>
      <c r="E13" s="52" t="s">
        <v>42</v>
      </c>
      <c r="F13" s="62" t="s">
        <v>75</v>
      </c>
      <c r="G13" s="62" t="s">
        <v>43</v>
      </c>
      <c r="H13" s="72">
        <v>308.8</v>
      </c>
      <c r="I13" s="41"/>
      <c r="J13" s="48">
        <f t="shared" si="0"/>
        <v>0</v>
      </c>
      <c r="K13" s="49" t="str">
        <f t="shared" si="1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60" x14ac:dyDescent="0.25">
      <c r="A14" s="98"/>
      <c r="B14" s="92"/>
      <c r="C14" s="62">
        <v>11</v>
      </c>
      <c r="D14" s="63" t="s">
        <v>65</v>
      </c>
      <c r="E14" s="52" t="s">
        <v>42</v>
      </c>
      <c r="F14" s="62" t="s">
        <v>72</v>
      </c>
      <c r="G14" s="62" t="s">
        <v>43</v>
      </c>
      <c r="H14" s="72">
        <v>307.76</v>
      </c>
      <c r="I14" s="41"/>
      <c r="J14" s="48">
        <f t="shared" si="0"/>
        <v>0</v>
      </c>
      <c r="K14" s="49" t="str">
        <f t="shared" si="1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60" x14ac:dyDescent="0.25">
      <c r="A15" s="98"/>
      <c r="B15" s="93"/>
      <c r="C15" s="62">
        <v>12</v>
      </c>
      <c r="D15" s="67" t="s">
        <v>66</v>
      </c>
      <c r="E15" s="52" t="s">
        <v>42</v>
      </c>
      <c r="F15" s="69" t="s">
        <v>70</v>
      </c>
      <c r="G15" s="62" t="s">
        <v>43</v>
      </c>
      <c r="H15" s="74">
        <v>312.5</v>
      </c>
      <c r="I15" s="41"/>
      <c r="J15" s="48">
        <f t="shared" si="0"/>
        <v>0</v>
      </c>
      <c r="K15" s="49" t="str">
        <f t="shared" si="1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60" x14ac:dyDescent="0.25">
      <c r="A16" s="98"/>
      <c r="B16" s="94">
        <v>2</v>
      </c>
      <c r="C16" s="53">
        <v>13</v>
      </c>
      <c r="D16" s="54" t="s">
        <v>47</v>
      </c>
      <c r="E16" s="52" t="s">
        <v>42</v>
      </c>
      <c r="F16" s="55" t="s">
        <v>72</v>
      </c>
      <c r="G16" s="55" t="s">
        <v>43</v>
      </c>
      <c r="H16" s="75">
        <v>416.83</v>
      </c>
      <c r="I16" s="41"/>
      <c r="J16" s="48">
        <f t="shared" si="0"/>
        <v>0</v>
      </c>
      <c r="K16" s="49" t="str">
        <f t="shared" si="1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75" x14ac:dyDescent="0.25">
      <c r="A17" s="98"/>
      <c r="B17" s="95"/>
      <c r="C17" s="55">
        <v>14</v>
      </c>
      <c r="D17" s="54" t="s">
        <v>48</v>
      </c>
      <c r="E17" s="52" t="s">
        <v>42</v>
      </c>
      <c r="F17" s="55" t="s">
        <v>76</v>
      </c>
      <c r="G17" s="55" t="s">
        <v>43</v>
      </c>
      <c r="H17" s="76">
        <v>297.7</v>
      </c>
      <c r="I17" s="41"/>
      <c r="J17" s="48">
        <f t="shared" si="0"/>
        <v>0</v>
      </c>
      <c r="K17" s="49" t="str">
        <f t="shared" si="1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75" x14ac:dyDescent="0.25">
      <c r="A18" s="98"/>
      <c r="B18" s="95"/>
      <c r="C18" s="55">
        <v>15</v>
      </c>
      <c r="D18" s="54" t="s">
        <v>49</v>
      </c>
      <c r="E18" s="52" t="s">
        <v>42</v>
      </c>
      <c r="F18" s="55" t="s">
        <v>75</v>
      </c>
      <c r="G18" s="55" t="s">
        <v>43</v>
      </c>
      <c r="H18" s="76">
        <v>352.6</v>
      </c>
      <c r="I18" s="41"/>
      <c r="J18" s="48">
        <f t="shared" si="0"/>
        <v>0</v>
      </c>
      <c r="K18" s="49" t="str">
        <f t="shared" si="1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75" x14ac:dyDescent="0.25">
      <c r="A19" s="98"/>
      <c r="B19" s="95"/>
      <c r="C19" s="55">
        <v>16</v>
      </c>
      <c r="D19" s="54" t="s">
        <v>50</v>
      </c>
      <c r="E19" s="52" t="s">
        <v>42</v>
      </c>
      <c r="F19" s="55" t="s">
        <v>77</v>
      </c>
      <c r="G19" s="55" t="s">
        <v>43</v>
      </c>
      <c r="H19" s="76">
        <v>529.76</v>
      </c>
      <c r="I19" s="41"/>
      <c r="J19" s="48">
        <f t="shared" si="0"/>
        <v>0</v>
      </c>
      <c r="K19" s="49" t="str">
        <f t="shared" si="1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51" x14ac:dyDescent="0.25">
      <c r="A20" s="98"/>
      <c r="B20" s="95"/>
      <c r="C20" s="56">
        <v>17</v>
      </c>
      <c r="D20" s="57" t="s">
        <v>51</v>
      </c>
      <c r="E20" s="52" t="s">
        <v>42</v>
      </c>
      <c r="F20" s="70" t="s">
        <v>78</v>
      </c>
      <c r="G20" s="55" t="s">
        <v>43</v>
      </c>
      <c r="H20" s="75">
        <v>567.58000000000004</v>
      </c>
      <c r="I20" s="41"/>
      <c r="J20" s="48">
        <f t="shared" si="0"/>
        <v>0</v>
      </c>
      <c r="K20" s="49" t="str">
        <f t="shared" si="1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63.75" x14ac:dyDescent="0.25">
      <c r="A21" s="98"/>
      <c r="B21" s="95"/>
      <c r="C21" s="58">
        <v>18</v>
      </c>
      <c r="D21" s="59" t="s">
        <v>52</v>
      </c>
      <c r="E21" s="52" t="s">
        <v>42</v>
      </c>
      <c r="F21" s="71" t="s">
        <v>79</v>
      </c>
      <c r="G21" s="55" t="s">
        <v>43</v>
      </c>
      <c r="H21" s="77">
        <v>445.02</v>
      </c>
      <c r="I21" s="41"/>
      <c r="J21" s="48">
        <f t="shared" si="0"/>
        <v>0</v>
      </c>
      <c r="K21" s="49" t="str">
        <f t="shared" si="1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68.25" x14ac:dyDescent="0.25">
      <c r="A22" s="98"/>
      <c r="B22" s="95"/>
      <c r="C22" s="53">
        <v>19</v>
      </c>
      <c r="D22" s="60" t="s">
        <v>53</v>
      </c>
      <c r="E22" s="52" t="s">
        <v>42</v>
      </c>
      <c r="F22" s="70" t="s">
        <v>80</v>
      </c>
      <c r="G22" s="55" t="s">
        <v>43</v>
      </c>
      <c r="H22" s="75">
        <v>1028</v>
      </c>
      <c r="I22" s="41"/>
      <c r="J22" s="48">
        <f t="shared" si="0"/>
        <v>0</v>
      </c>
      <c r="K22" s="49" t="str">
        <f t="shared" si="1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60" x14ac:dyDescent="0.25">
      <c r="A23" s="98"/>
      <c r="B23" s="96"/>
      <c r="C23" s="58">
        <v>20</v>
      </c>
      <c r="D23" s="61" t="s">
        <v>54</v>
      </c>
      <c r="E23" s="52" t="s">
        <v>42</v>
      </c>
      <c r="F23" s="58" t="s">
        <v>81</v>
      </c>
      <c r="G23" s="55" t="s">
        <v>43</v>
      </c>
      <c r="H23" s="77">
        <v>1100.3599999999999</v>
      </c>
      <c r="I23" s="41"/>
      <c r="J23" s="48">
        <f t="shared" si="0"/>
        <v>0</v>
      </c>
      <c r="K23" s="49" t="str">
        <f t="shared" si="1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5" spans="1:23" x14ac:dyDescent="0.25">
      <c r="D25" s="23" t="s">
        <v>39</v>
      </c>
    </row>
  </sheetData>
  <mergeCells count="19">
    <mergeCell ref="W1:W2"/>
    <mergeCell ref="A2:K2"/>
    <mergeCell ref="S1:S2"/>
    <mergeCell ref="L1:L2"/>
    <mergeCell ref="D1:H1"/>
    <mergeCell ref="I1:K1"/>
    <mergeCell ref="T1:T2"/>
    <mergeCell ref="U1:U2"/>
    <mergeCell ref="M1:M2"/>
    <mergeCell ref="N1:N2"/>
    <mergeCell ref="O1:O2"/>
    <mergeCell ref="P1:P2"/>
    <mergeCell ref="Q1:Q2"/>
    <mergeCell ref="R1:R2"/>
    <mergeCell ref="A1:C1"/>
    <mergeCell ref="V1:V2"/>
    <mergeCell ref="A4:A23"/>
    <mergeCell ref="B4:B15"/>
    <mergeCell ref="B16:B23"/>
  </mergeCells>
  <conditionalFormatting sqref="M4:N4">
    <cfRule type="cellIs" dxfId="65" priority="10" stopIfTrue="1" operator="greaterThan">
      <formula>0</formula>
    </cfRule>
    <cfRule type="cellIs" dxfId="64" priority="11" stopIfTrue="1" operator="greaterThan">
      <formula>0</formula>
    </cfRule>
    <cfRule type="cellIs" dxfId="63" priority="12" stopIfTrue="1" operator="greaterThan">
      <formula>0</formula>
    </cfRule>
  </conditionalFormatting>
  <conditionalFormatting sqref="M5:N23">
    <cfRule type="cellIs" dxfId="62" priority="7" stopIfTrue="1" operator="greaterThan">
      <formula>0</formula>
    </cfRule>
    <cfRule type="cellIs" dxfId="61" priority="8" stopIfTrue="1" operator="greaterThan">
      <formula>0</formula>
    </cfRule>
    <cfRule type="cellIs" dxfId="60" priority="9" stopIfTrue="1" operator="greaterThan">
      <formula>0</formula>
    </cfRule>
  </conditionalFormatting>
  <conditionalFormatting sqref="O4:W4">
    <cfRule type="cellIs" dxfId="59" priority="22" stopIfTrue="1" operator="greaterThan">
      <formula>0</formula>
    </cfRule>
    <cfRule type="cellIs" dxfId="58" priority="23" stopIfTrue="1" operator="greaterThan">
      <formula>0</formula>
    </cfRule>
    <cfRule type="cellIs" dxfId="57" priority="24" stopIfTrue="1" operator="greaterThan">
      <formula>0</formula>
    </cfRule>
  </conditionalFormatting>
  <conditionalFormatting sqref="O5:W23">
    <cfRule type="cellIs" dxfId="56" priority="19" stopIfTrue="1" operator="greaterThan">
      <formula>0</formula>
    </cfRule>
    <cfRule type="cellIs" dxfId="55" priority="20" stopIfTrue="1" operator="greaterThan">
      <formula>0</formula>
    </cfRule>
    <cfRule type="cellIs" dxfId="54" priority="21" stopIfTrue="1" operator="greaterThan">
      <formula>0</formula>
    </cfRule>
  </conditionalFormatting>
  <conditionalFormatting sqref="L4">
    <cfRule type="cellIs" dxfId="53" priority="4" stopIfTrue="1" operator="greaterThan">
      <formula>0</formula>
    </cfRule>
    <cfRule type="cellIs" dxfId="52" priority="5" stopIfTrue="1" operator="greaterThan">
      <formula>0</formula>
    </cfRule>
    <cfRule type="cellIs" dxfId="51" priority="6" stopIfTrue="1" operator="greaterThan">
      <formula>0</formula>
    </cfRule>
  </conditionalFormatting>
  <conditionalFormatting sqref="L5:L23">
    <cfRule type="cellIs" dxfId="50" priority="1" stopIfTrue="1" operator="greaterThan">
      <formula>0</formula>
    </cfRule>
    <cfRule type="cellIs" dxfId="49" priority="2" stopIfTrue="1" operator="greaterThan">
      <formula>0</formula>
    </cfRule>
    <cfRule type="cellIs" dxfId="4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80" zoomScaleNormal="80" workbookViewId="0">
      <selection activeCell="L1" sqref="L1:L2"/>
    </sheetView>
  </sheetViews>
  <sheetFormatPr defaultColWidth="9.7109375" defaultRowHeight="15" x14ac:dyDescent="0.25"/>
  <cols>
    <col min="1" max="1" width="14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8" style="2" customWidth="1"/>
    <col min="7" max="7" width="11.28515625" style="2" customWidth="1"/>
    <col min="8" max="8" width="12.7109375" style="18" bestFit="1" customWidth="1"/>
    <col min="9" max="9" width="11.28515625" style="20" customWidth="1"/>
    <col min="10" max="10" width="13.28515625" style="3" customWidth="1"/>
    <col min="11" max="11" width="12.5703125" style="21" customWidth="1"/>
    <col min="12" max="23" width="12" style="22" customWidth="1"/>
    <col min="24" max="16384" width="9.7109375" style="17"/>
  </cols>
  <sheetData>
    <row r="1" spans="1:23" ht="33" customHeight="1" x14ac:dyDescent="0.25">
      <c r="A1" s="100" t="s">
        <v>82</v>
      </c>
      <c r="B1" s="100"/>
      <c r="C1" s="100"/>
      <c r="D1" s="100" t="s">
        <v>41</v>
      </c>
      <c r="E1" s="100"/>
      <c r="F1" s="100"/>
      <c r="G1" s="100"/>
      <c r="H1" s="100"/>
      <c r="I1" s="100" t="s">
        <v>83</v>
      </c>
      <c r="J1" s="100"/>
      <c r="K1" s="100"/>
      <c r="L1" s="99" t="s">
        <v>112</v>
      </c>
      <c r="M1" s="99" t="s">
        <v>46</v>
      </c>
      <c r="N1" s="99" t="s">
        <v>46</v>
      </c>
      <c r="O1" s="99" t="s">
        <v>46</v>
      </c>
      <c r="P1" s="99" t="s">
        <v>46</v>
      </c>
      <c r="Q1" s="99" t="s">
        <v>46</v>
      </c>
      <c r="R1" s="99" t="s">
        <v>46</v>
      </c>
      <c r="S1" s="99" t="s">
        <v>46</v>
      </c>
      <c r="T1" s="99" t="s">
        <v>46</v>
      </c>
      <c r="U1" s="99" t="s">
        <v>46</v>
      </c>
      <c r="V1" s="99" t="s">
        <v>46</v>
      </c>
      <c r="W1" s="99" t="s">
        <v>46</v>
      </c>
    </row>
    <row r="2" spans="1:23" ht="21.75" customHeight="1" x14ac:dyDescent="0.25">
      <c r="A2" s="100" t="s">
        <v>99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8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37</v>
      </c>
      <c r="F3" s="43" t="s">
        <v>38</v>
      </c>
      <c r="G3" s="43" t="s">
        <v>28</v>
      </c>
      <c r="H3" s="44" t="s">
        <v>5</v>
      </c>
      <c r="I3" s="45" t="s">
        <v>30</v>
      </c>
      <c r="J3" s="46" t="s">
        <v>0</v>
      </c>
      <c r="K3" s="42" t="s">
        <v>7</v>
      </c>
      <c r="L3" s="88">
        <v>42934</v>
      </c>
      <c r="M3" s="47" t="s">
        <v>2</v>
      </c>
      <c r="N3" s="47" t="s">
        <v>2</v>
      </c>
      <c r="O3" s="47" t="s">
        <v>2</v>
      </c>
      <c r="P3" s="47" t="s">
        <v>2</v>
      </c>
      <c r="Q3" s="47" t="s">
        <v>2</v>
      </c>
      <c r="R3" s="47" t="s">
        <v>2</v>
      </c>
      <c r="S3" s="47" t="s">
        <v>2</v>
      </c>
      <c r="T3" s="47" t="s">
        <v>2</v>
      </c>
      <c r="U3" s="47" t="s">
        <v>2</v>
      </c>
      <c r="V3" s="47" t="s">
        <v>2</v>
      </c>
      <c r="W3" s="47" t="s">
        <v>2</v>
      </c>
    </row>
    <row r="4" spans="1:23" ht="60" x14ac:dyDescent="0.25">
      <c r="A4" s="97" t="s">
        <v>67</v>
      </c>
      <c r="B4" s="91">
        <v>1</v>
      </c>
      <c r="C4" s="62">
        <v>1</v>
      </c>
      <c r="D4" s="63" t="s">
        <v>55</v>
      </c>
      <c r="E4" s="37" t="s">
        <v>42</v>
      </c>
      <c r="F4" s="62" t="s">
        <v>68</v>
      </c>
      <c r="G4" s="62" t="s">
        <v>43</v>
      </c>
      <c r="H4" s="72">
        <v>148.38</v>
      </c>
      <c r="I4" s="40"/>
      <c r="J4" s="48">
        <f>I4-(SUM(L4:W4))</f>
        <v>0</v>
      </c>
      <c r="K4" s="49" t="str">
        <f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60" x14ac:dyDescent="0.25">
      <c r="A5" s="98"/>
      <c r="B5" s="92"/>
      <c r="C5" s="62">
        <v>2</v>
      </c>
      <c r="D5" s="63" t="s">
        <v>56</v>
      </c>
      <c r="E5" s="37" t="s">
        <v>42</v>
      </c>
      <c r="F5" s="62" t="s">
        <v>68</v>
      </c>
      <c r="G5" s="62" t="s">
        <v>43</v>
      </c>
      <c r="H5" s="72">
        <v>159.46</v>
      </c>
      <c r="I5" s="40">
        <v>6</v>
      </c>
      <c r="J5" s="48">
        <f t="shared" ref="J5:J23" si="0">I5-(SUM(L5:W5))</f>
        <v>2</v>
      </c>
      <c r="K5" s="49" t="str">
        <f t="shared" ref="K5:K23" si="1">IF(J5&lt;0,"ATENÇÃO","OK")</f>
        <v>OK</v>
      </c>
      <c r="L5" s="39">
        <v>4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75" x14ac:dyDescent="0.25">
      <c r="A6" s="98"/>
      <c r="B6" s="92"/>
      <c r="C6" s="62">
        <v>3</v>
      </c>
      <c r="D6" s="63" t="s">
        <v>57</v>
      </c>
      <c r="E6" s="52" t="s">
        <v>42</v>
      </c>
      <c r="F6" s="62" t="s">
        <v>69</v>
      </c>
      <c r="G6" s="62" t="s">
        <v>43</v>
      </c>
      <c r="H6" s="72">
        <v>190.2</v>
      </c>
      <c r="I6" s="41"/>
      <c r="J6" s="48">
        <f t="shared" si="0"/>
        <v>0</v>
      </c>
      <c r="K6" s="49" t="str">
        <f t="shared" si="1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60" x14ac:dyDescent="0.25">
      <c r="A7" s="98"/>
      <c r="B7" s="92"/>
      <c r="C7" s="62">
        <v>4</v>
      </c>
      <c r="D7" s="63" t="s">
        <v>58</v>
      </c>
      <c r="E7" s="52" t="s">
        <v>42</v>
      </c>
      <c r="F7" s="62" t="s">
        <v>70</v>
      </c>
      <c r="G7" s="62" t="s">
        <v>43</v>
      </c>
      <c r="H7" s="72">
        <v>225.98</v>
      </c>
      <c r="I7" s="41">
        <v>5</v>
      </c>
      <c r="J7" s="48">
        <f t="shared" si="0"/>
        <v>2</v>
      </c>
      <c r="K7" s="49" t="str">
        <f t="shared" si="1"/>
        <v>OK</v>
      </c>
      <c r="L7" s="39">
        <v>3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60" x14ac:dyDescent="0.25">
      <c r="A8" s="98"/>
      <c r="B8" s="92"/>
      <c r="C8" s="62">
        <v>5</v>
      </c>
      <c r="D8" s="63" t="s">
        <v>59</v>
      </c>
      <c r="E8" s="52" t="s">
        <v>42</v>
      </c>
      <c r="F8" s="62" t="s">
        <v>71</v>
      </c>
      <c r="G8" s="62" t="s">
        <v>43</v>
      </c>
      <c r="H8" s="72">
        <v>173.36</v>
      </c>
      <c r="I8" s="41"/>
      <c r="J8" s="48">
        <f t="shared" si="0"/>
        <v>0</v>
      </c>
      <c r="K8" s="49" t="str">
        <f t="shared" si="1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60" x14ac:dyDescent="0.25">
      <c r="A9" s="98"/>
      <c r="B9" s="92"/>
      <c r="C9" s="62">
        <v>6</v>
      </c>
      <c r="D9" s="63" t="s">
        <v>60</v>
      </c>
      <c r="E9" s="52" t="s">
        <v>42</v>
      </c>
      <c r="F9" s="62" t="s">
        <v>68</v>
      </c>
      <c r="G9" s="62" t="s">
        <v>43</v>
      </c>
      <c r="H9" s="72">
        <v>205.36</v>
      </c>
      <c r="I9" s="41">
        <v>4</v>
      </c>
      <c r="J9" s="48">
        <f t="shared" si="0"/>
        <v>4</v>
      </c>
      <c r="K9" s="49" t="str">
        <f t="shared" si="1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60" x14ac:dyDescent="0.25">
      <c r="A10" s="98"/>
      <c r="B10" s="92"/>
      <c r="C10" s="64">
        <v>7</v>
      </c>
      <c r="D10" s="63" t="s">
        <v>61</v>
      </c>
      <c r="E10" s="52" t="s">
        <v>42</v>
      </c>
      <c r="F10" s="62" t="s">
        <v>72</v>
      </c>
      <c r="G10" s="62" t="s">
        <v>43</v>
      </c>
      <c r="H10" s="73">
        <v>208.83</v>
      </c>
      <c r="I10" s="41">
        <v>6</v>
      </c>
      <c r="J10" s="48">
        <f t="shared" si="0"/>
        <v>2</v>
      </c>
      <c r="K10" s="49" t="str">
        <f t="shared" si="1"/>
        <v>OK</v>
      </c>
      <c r="L10" s="39">
        <v>4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51.75" x14ac:dyDescent="0.25">
      <c r="A11" s="98"/>
      <c r="B11" s="92"/>
      <c r="C11" s="65">
        <v>8</v>
      </c>
      <c r="D11" s="66" t="s">
        <v>62</v>
      </c>
      <c r="E11" s="52" t="s">
        <v>42</v>
      </c>
      <c r="F11" s="68" t="s">
        <v>73</v>
      </c>
      <c r="G11" s="62" t="s">
        <v>43</v>
      </c>
      <c r="H11" s="74">
        <v>492.7</v>
      </c>
      <c r="I11" s="41"/>
      <c r="J11" s="48">
        <f t="shared" si="0"/>
        <v>0</v>
      </c>
      <c r="K11" s="49" t="str">
        <f t="shared" si="1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60" x14ac:dyDescent="0.25">
      <c r="A12" s="98"/>
      <c r="B12" s="92"/>
      <c r="C12" s="62">
        <v>9</v>
      </c>
      <c r="D12" s="63" t="s">
        <v>63</v>
      </c>
      <c r="E12" s="52" t="s">
        <v>42</v>
      </c>
      <c r="F12" s="62" t="s">
        <v>74</v>
      </c>
      <c r="G12" s="62" t="s">
        <v>43</v>
      </c>
      <c r="H12" s="72">
        <v>215.26</v>
      </c>
      <c r="I12" s="41">
        <v>6</v>
      </c>
      <c r="J12" s="48">
        <f t="shared" si="0"/>
        <v>2</v>
      </c>
      <c r="K12" s="49" t="str">
        <f t="shared" si="1"/>
        <v>OK</v>
      </c>
      <c r="L12" s="39">
        <v>4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60" x14ac:dyDescent="0.25">
      <c r="A13" s="98"/>
      <c r="B13" s="92"/>
      <c r="C13" s="62">
        <v>10</v>
      </c>
      <c r="D13" s="63" t="s">
        <v>64</v>
      </c>
      <c r="E13" s="52" t="s">
        <v>42</v>
      </c>
      <c r="F13" s="62" t="s">
        <v>75</v>
      </c>
      <c r="G13" s="62" t="s">
        <v>43</v>
      </c>
      <c r="H13" s="72">
        <v>308.8</v>
      </c>
      <c r="I13" s="41"/>
      <c r="J13" s="48">
        <f t="shared" si="0"/>
        <v>0</v>
      </c>
      <c r="K13" s="49" t="str">
        <f t="shared" si="1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60" x14ac:dyDescent="0.25">
      <c r="A14" s="98"/>
      <c r="B14" s="92"/>
      <c r="C14" s="62">
        <v>11</v>
      </c>
      <c r="D14" s="63" t="s">
        <v>65</v>
      </c>
      <c r="E14" s="52" t="s">
        <v>42</v>
      </c>
      <c r="F14" s="62" t="s">
        <v>72</v>
      </c>
      <c r="G14" s="62" t="s">
        <v>43</v>
      </c>
      <c r="H14" s="72">
        <v>307.76</v>
      </c>
      <c r="I14" s="41"/>
      <c r="J14" s="48">
        <f t="shared" si="0"/>
        <v>0</v>
      </c>
      <c r="K14" s="49" t="str">
        <f t="shared" si="1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60" x14ac:dyDescent="0.25">
      <c r="A15" s="98"/>
      <c r="B15" s="93"/>
      <c r="C15" s="62">
        <v>12</v>
      </c>
      <c r="D15" s="67" t="s">
        <v>66</v>
      </c>
      <c r="E15" s="52" t="s">
        <v>42</v>
      </c>
      <c r="F15" s="69" t="s">
        <v>70</v>
      </c>
      <c r="G15" s="62" t="s">
        <v>43</v>
      </c>
      <c r="H15" s="74">
        <v>312.5</v>
      </c>
      <c r="I15" s="41"/>
      <c r="J15" s="48">
        <f t="shared" si="0"/>
        <v>0</v>
      </c>
      <c r="K15" s="49" t="str">
        <f t="shared" si="1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60" x14ac:dyDescent="0.25">
      <c r="A16" s="98"/>
      <c r="B16" s="94">
        <v>2</v>
      </c>
      <c r="C16" s="53">
        <v>13</v>
      </c>
      <c r="D16" s="54" t="s">
        <v>47</v>
      </c>
      <c r="E16" s="52" t="s">
        <v>42</v>
      </c>
      <c r="F16" s="55" t="s">
        <v>72</v>
      </c>
      <c r="G16" s="55" t="s">
        <v>43</v>
      </c>
      <c r="H16" s="75">
        <v>416.83</v>
      </c>
      <c r="I16" s="41"/>
      <c r="J16" s="48">
        <f t="shared" si="0"/>
        <v>0</v>
      </c>
      <c r="K16" s="49" t="str">
        <f t="shared" si="1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75" x14ac:dyDescent="0.25">
      <c r="A17" s="98"/>
      <c r="B17" s="95"/>
      <c r="C17" s="55">
        <v>14</v>
      </c>
      <c r="D17" s="54" t="s">
        <v>48</v>
      </c>
      <c r="E17" s="52" t="s">
        <v>42</v>
      </c>
      <c r="F17" s="55" t="s">
        <v>76</v>
      </c>
      <c r="G17" s="55" t="s">
        <v>43</v>
      </c>
      <c r="H17" s="76">
        <v>297.7</v>
      </c>
      <c r="I17" s="41">
        <v>3</v>
      </c>
      <c r="J17" s="48">
        <f t="shared" si="0"/>
        <v>3</v>
      </c>
      <c r="K17" s="49" t="str">
        <f t="shared" si="1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75" x14ac:dyDescent="0.25">
      <c r="A18" s="98"/>
      <c r="B18" s="95"/>
      <c r="C18" s="55">
        <v>15</v>
      </c>
      <c r="D18" s="54" t="s">
        <v>49</v>
      </c>
      <c r="E18" s="52" t="s">
        <v>42</v>
      </c>
      <c r="F18" s="55" t="s">
        <v>75</v>
      </c>
      <c r="G18" s="55" t="s">
        <v>43</v>
      </c>
      <c r="H18" s="76">
        <v>352.6</v>
      </c>
      <c r="I18" s="41">
        <v>8</v>
      </c>
      <c r="J18" s="48">
        <f t="shared" si="0"/>
        <v>4</v>
      </c>
      <c r="K18" s="49" t="str">
        <f t="shared" si="1"/>
        <v>OK</v>
      </c>
      <c r="L18" s="39">
        <v>4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75" x14ac:dyDescent="0.25">
      <c r="A19" s="98"/>
      <c r="B19" s="95"/>
      <c r="C19" s="55">
        <v>16</v>
      </c>
      <c r="D19" s="54" t="s">
        <v>50</v>
      </c>
      <c r="E19" s="52" t="s">
        <v>42</v>
      </c>
      <c r="F19" s="55" t="s">
        <v>77</v>
      </c>
      <c r="G19" s="55" t="s">
        <v>43</v>
      </c>
      <c r="H19" s="76">
        <v>529.76</v>
      </c>
      <c r="I19" s="41">
        <v>8</v>
      </c>
      <c r="J19" s="48">
        <f t="shared" si="0"/>
        <v>4</v>
      </c>
      <c r="K19" s="49" t="str">
        <f t="shared" si="1"/>
        <v>OK</v>
      </c>
      <c r="L19" s="39">
        <v>4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51" x14ac:dyDescent="0.25">
      <c r="A20" s="98"/>
      <c r="B20" s="95"/>
      <c r="C20" s="56">
        <v>17</v>
      </c>
      <c r="D20" s="57" t="s">
        <v>51</v>
      </c>
      <c r="E20" s="52" t="s">
        <v>42</v>
      </c>
      <c r="F20" s="70" t="s">
        <v>78</v>
      </c>
      <c r="G20" s="55" t="s">
        <v>43</v>
      </c>
      <c r="H20" s="75">
        <v>567.58000000000004</v>
      </c>
      <c r="I20" s="41"/>
      <c r="J20" s="48">
        <f t="shared" si="0"/>
        <v>0</v>
      </c>
      <c r="K20" s="49" t="str">
        <f t="shared" si="1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63.75" x14ac:dyDescent="0.25">
      <c r="A21" s="98"/>
      <c r="B21" s="95"/>
      <c r="C21" s="58">
        <v>18</v>
      </c>
      <c r="D21" s="59" t="s">
        <v>52</v>
      </c>
      <c r="E21" s="52" t="s">
        <v>42</v>
      </c>
      <c r="F21" s="71" t="s">
        <v>79</v>
      </c>
      <c r="G21" s="55" t="s">
        <v>43</v>
      </c>
      <c r="H21" s="77">
        <v>445.02</v>
      </c>
      <c r="I21" s="41">
        <v>8</v>
      </c>
      <c r="J21" s="48">
        <f t="shared" si="0"/>
        <v>2</v>
      </c>
      <c r="K21" s="49" t="str">
        <f t="shared" si="1"/>
        <v>OK</v>
      </c>
      <c r="L21" s="39">
        <v>6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68.25" x14ac:dyDescent="0.25">
      <c r="A22" s="98"/>
      <c r="B22" s="95"/>
      <c r="C22" s="53">
        <v>19</v>
      </c>
      <c r="D22" s="60" t="s">
        <v>53</v>
      </c>
      <c r="E22" s="52" t="s">
        <v>42</v>
      </c>
      <c r="F22" s="70" t="s">
        <v>80</v>
      </c>
      <c r="G22" s="55" t="s">
        <v>43</v>
      </c>
      <c r="H22" s="75">
        <v>1028</v>
      </c>
      <c r="I22" s="41"/>
      <c r="J22" s="48">
        <f t="shared" si="0"/>
        <v>0</v>
      </c>
      <c r="K22" s="49" t="str">
        <f t="shared" si="1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60" x14ac:dyDescent="0.25">
      <c r="A23" s="98"/>
      <c r="B23" s="96"/>
      <c r="C23" s="58">
        <v>20</v>
      </c>
      <c r="D23" s="61" t="s">
        <v>54</v>
      </c>
      <c r="E23" s="52" t="s">
        <v>42</v>
      </c>
      <c r="F23" s="58" t="s">
        <v>81</v>
      </c>
      <c r="G23" s="55" t="s">
        <v>43</v>
      </c>
      <c r="H23" s="77">
        <v>1100.3599999999999</v>
      </c>
      <c r="I23" s="41"/>
      <c r="J23" s="48">
        <f t="shared" si="0"/>
        <v>0</v>
      </c>
      <c r="K23" s="49" t="str">
        <f t="shared" si="1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5" spans="1:23" x14ac:dyDescent="0.25">
      <c r="D25" s="23" t="s">
        <v>39</v>
      </c>
    </row>
  </sheetData>
  <mergeCells count="19">
    <mergeCell ref="W1:W2"/>
    <mergeCell ref="A2:K2"/>
    <mergeCell ref="S1:S2"/>
    <mergeCell ref="L1:L2"/>
    <mergeCell ref="D1:H1"/>
    <mergeCell ref="I1:K1"/>
    <mergeCell ref="T1:T2"/>
    <mergeCell ref="U1:U2"/>
    <mergeCell ref="M1:M2"/>
    <mergeCell ref="N1:N2"/>
    <mergeCell ref="O1:O2"/>
    <mergeCell ref="P1:P2"/>
    <mergeCell ref="Q1:Q2"/>
    <mergeCell ref="R1:R2"/>
    <mergeCell ref="A1:C1"/>
    <mergeCell ref="V1:V2"/>
    <mergeCell ref="A4:A23"/>
    <mergeCell ref="B4:B15"/>
    <mergeCell ref="B16:B23"/>
  </mergeCells>
  <conditionalFormatting sqref="O4:W4">
    <cfRule type="cellIs" dxfId="47" priority="22" stopIfTrue="1" operator="greaterThan">
      <formula>0</formula>
    </cfRule>
    <cfRule type="cellIs" dxfId="46" priority="23" stopIfTrue="1" operator="greaterThan">
      <formula>0</formula>
    </cfRule>
    <cfRule type="cellIs" dxfId="45" priority="24" stopIfTrue="1" operator="greaterThan">
      <formula>0</formula>
    </cfRule>
  </conditionalFormatting>
  <conditionalFormatting sqref="O5:W23">
    <cfRule type="cellIs" dxfId="44" priority="19" stopIfTrue="1" operator="greaterThan">
      <formula>0</formula>
    </cfRule>
    <cfRule type="cellIs" dxfId="43" priority="20" stopIfTrue="1" operator="greaterThan">
      <formula>0</formula>
    </cfRule>
    <cfRule type="cellIs" dxfId="42" priority="21" stopIfTrue="1" operator="greaterThan">
      <formula>0</formula>
    </cfRule>
  </conditionalFormatting>
  <conditionalFormatting sqref="M4:N4">
    <cfRule type="cellIs" dxfId="41" priority="10" stopIfTrue="1" operator="greaterThan">
      <formula>0</formula>
    </cfRule>
    <cfRule type="cellIs" dxfId="40" priority="11" stopIfTrue="1" operator="greaterThan">
      <formula>0</formula>
    </cfRule>
    <cfRule type="cellIs" dxfId="39" priority="12" stopIfTrue="1" operator="greaterThan">
      <formula>0</formula>
    </cfRule>
  </conditionalFormatting>
  <conditionalFormatting sqref="M5:N23">
    <cfRule type="cellIs" dxfId="38" priority="7" stopIfTrue="1" operator="greaterThan">
      <formula>0</formula>
    </cfRule>
    <cfRule type="cellIs" dxfId="37" priority="8" stopIfTrue="1" operator="greaterThan">
      <formula>0</formula>
    </cfRule>
    <cfRule type="cellIs" dxfId="36" priority="9" stopIfTrue="1" operator="greaterThan">
      <formula>0</formula>
    </cfRule>
  </conditionalFormatting>
  <conditionalFormatting sqref="L4">
    <cfRule type="cellIs" dxfId="35" priority="4" stopIfTrue="1" operator="greaterThan">
      <formula>0</formula>
    </cfRule>
    <cfRule type="cellIs" dxfId="34" priority="5" stopIfTrue="1" operator="greaterThan">
      <formula>0</formula>
    </cfRule>
    <cfRule type="cellIs" dxfId="33" priority="6" stopIfTrue="1" operator="greaterThan">
      <formula>0</formula>
    </cfRule>
  </conditionalFormatting>
  <conditionalFormatting sqref="L5:L23">
    <cfRule type="cellIs" dxfId="32" priority="1" stopIfTrue="1" operator="greaterThan">
      <formula>0</formula>
    </cfRule>
    <cfRule type="cellIs" dxfId="31" priority="2" stopIfTrue="1" operator="greaterThan">
      <formula>0</formula>
    </cfRule>
    <cfRule type="cellIs" dxfId="3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80" zoomScaleNormal="80" workbookViewId="0">
      <selection activeCell="N6" sqref="N6"/>
    </sheetView>
  </sheetViews>
  <sheetFormatPr defaultColWidth="9.7109375" defaultRowHeight="15" x14ac:dyDescent="0.25"/>
  <cols>
    <col min="1" max="1" width="14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8" style="2" customWidth="1"/>
    <col min="7" max="7" width="11.28515625" style="2" customWidth="1"/>
    <col min="8" max="8" width="12.7109375" style="18" bestFit="1" customWidth="1"/>
    <col min="9" max="9" width="11.28515625" style="20" customWidth="1"/>
    <col min="10" max="10" width="13.28515625" style="3" customWidth="1"/>
    <col min="11" max="11" width="12.5703125" style="21" customWidth="1"/>
    <col min="12" max="23" width="12" style="22" customWidth="1"/>
    <col min="24" max="16384" width="9.7109375" style="17"/>
  </cols>
  <sheetData>
    <row r="1" spans="1:23" ht="33" customHeight="1" x14ac:dyDescent="0.25">
      <c r="A1" s="100" t="s">
        <v>82</v>
      </c>
      <c r="B1" s="100"/>
      <c r="C1" s="100"/>
      <c r="D1" s="100" t="s">
        <v>41</v>
      </c>
      <c r="E1" s="100"/>
      <c r="F1" s="100"/>
      <c r="G1" s="100"/>
      <c r="H1" s="100"/>
      <c r="I1" s="100" t="s">
        <v>83</v>
      </c>
      <c r="J1" s="100"/>
      <c r="K1" s="100"/>
      <c r="L1" s="99" t="s">
        <v>113</v>
      </c>
      <c r="M1" s="99" t="s">
        <v>46</v>
      </c>
      <c r="N1" s="99" t="s">
        <v>46</v>
      </c>
      <c r="O1" s="99" t="s">
        <v>46</v>
      </c>
      <c r="P1" s="99" t="s">
        <v>46</v>
      </c>
      <c r="Q1" s="99" t="s">
        <v>46</v>
      </c>
      <c r="R1" s="99" t="s">
        <v>46</v>
      </c>
      <c r="S1" s="99" t="s">
        <v>46</v>
      </c>
      <c r="T1" s="99" t="s">
        <v>46</v>
      </c>
      <c r="U1" s="99" t="s">
        <v>46</v>
      </c>
      <c r="V1" s="99" t="s">
        <v>46</v>
      </c>
      <c r="W1" s="99" t="s">
        <v>46</v>
      </c>
    </row>
    <row r="2" spans="1:23" ht="21.75" customHeight="1" x14ac:dyDescent="0.25">
      <c r="A2" s="100" t="s">
        <v>100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8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37</v>
      </c>
      <c r="F3" s="43" t="s">
        <v>38</v>
      </c>
      <c r="G3" s="43" t="s">
        <v>28</v>
      </c>
      <c r="H3" s="44" t="s">
        <v>5</v>
      </c>
      <c r="I3" s="45" t="s">
        <v>30</v>
      </c>
      <c r="J3" s="46" t="s">
        <v>0</v>
      </c>
      <c r="K3" s="42" t="s">
        <v>7</v>
      </c>
      <c r="L3" s="47" t="s">
        <v>114</v>
      </c>
      <c r="M3" s="47" t="s">
        <v>2</v>
      </c>
      <c r="N3" s="47" t="s">
        <v>2</v>
      </c>
      <c r="O3" s="47" t="s">
        <v>2</v>
      </c>
      <c r="P3" s="47" t="s">
        <v>2</v>
      </c>
      <c r="Q3" s="47" t="s">
        <v>2</v>
      </c>
      <c r="R3" s="47" t="s">
        <v>2</v>
      </c>
      <c r="S3" s="47" t="s">
        <v>2</v>
      </c>
      <c r="T3" s="47" t="s">
        <v>2</v>
      </c>
      <c r="U3" s="47" t="s">
        <v>2</v>
      </c>
      <c r="V3" s="47" t="s">
        <v>2</v>
      </c>
      <c r="W3" s="47" t="s">
        <v>2</v>
      </c>
    </row>
    <row r="4" spans="1:23" ht="60" x14ac:dyDescent="0.25">
      <c r="A4" s="97" t="s">
        <v>67</v>
      </c>
      <c r="B4" s="91">
        <v>1</v>
      </c>
      <c r="C4" s="62">
        <v>1</v>
      </c>
      <c r="D4" s="63" t="s">
        <v>55</v>
      </c>
      <c r="E4" s="37" t="s">
        <v>42</v>
      </c>
      <c r="F4" s="62" t="s">
        <v>68</v>
      </c>
      <c r="G4" s="62" t="s">
        <v>43</v>
      </c>
      <c r="H4" s="72">
        <v>148.38</v>
      </c>
      <c r="I4" s="40"/>
      <c r="J4" s="48">
        <f>I4-(SUM(L4:W4))</f>
        <v>0</v>
      </c>
      <c r="K4" s="49" t="str">
        <f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60" x14ac:dyDescent="0.25">
      <c r="A5" s="98"/>
      <c r="B5" s="92"/>
      <c r="C5" s="62">
        <v>2</v>
      </c>
      <c r="D5" s="63" t="s">
        <v>56</v>
      </c>
      <c r="E5" s="37" t="s">
        <v>42</v>
      </c>
      <c r="F5" s="62" t="s">
        <v>68</v>
      </c>
      <c r="G5" s="62" t="s">
        <v>43</v>
      </c>
      <c r="H5" s="72">
        <v>159.46</v>
      </c>
      <c r="I5" s="40"/>
      <c r="J5" s="48">
        <f t="shared" ref="J5:J23" si="0">I5-(SUM(L5:W5))</f>
        <v>0</v>
      </c>
      <c r="K5" s="49" t="str">
        <f t="shared" ref="K5:K23" si="1">IF(J5&lt;0,"ATENÇÃO","OK")</f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75" x14ac:dyDescent="0.25">
      <c r="A6" s="98"/>
      <c r="B6" s="92"/>
      <c r="C6" s="62">
        <v>3</v>
      </c>
      <c r="D6" s="63" t="s">
        <v>57</v>
      </c>
      <c r="E6" s="52" t="s">
        <v>42</v>
      </c>
      <c r="F6" s="62" t="s">
        <v>69</v>
      </c>
      <c r="G6" s="62" t="s">
        <v>43</v>
      </c>
      <c r="H6" s="72">
        <v>190.2</v>
      </c>
      <c r="I6" s="41">
        <v>2</v>
      </c>
      <c r="J6" s="48">
        <f t="shared" si="0"/>
        <v>0</v>
      </c>
      <c r="K6" s="49" t="str">
        <f t="shared" si="1"/>
        <v>OK</v>
      </c>
      <c r="L6" s="39">
        <v>2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60" x14ac:dyDescent="0.25">
      <c r="A7" s="98"/>
      <c r="B7" s="92"/>
      <c r="C7" s="62">
        <v>4</v>
      </c>
      <c r="D7" s="63" t="s">
        <v>58</v>
      </c>
      <c r="E7" s="52" t="s">
        <v>42</v>
      </c>
      <c r="F7" s="62" t="s">
        <v>70</v>
      </c>
      <c r="G7" s="62" t="s">
        <v>43</v>
      </c>
      <c r="H7" s="72">
        <v>225.98</v>
      </c>
      <c r="I7" s="41"/>
      <c r="J7" s="48">
        <f t="shared" si="0"/>
        <v>0</v>
      </c>
      <c r="K7" s="49" t="str">
        <f t="shared" si="1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60" x14ac:dyDescent="0.25">
      <c r="A8" s="98"/>
      <c r="B8" s="92"/>
      <c r="C8" s="62">
        <v>5</v>
      </c>
      <c r="D8" s="63" t="s">
        <v>59</v>
      </c>
      <c r="E8" s="52" t="s">
        <v>42</v>
      </c>
      <c r="F8" s="62" t="s">
        <v>71</v>
      </c>
      <c r="G8" s="62" t="s">
        <v>43</v>
      </c>
      <c r="H8" s="72">
        <v>173.36</v>
      </c>
      <c r="I8" s="41">
        <v>8</v>
      </c>
      <c r="J8" s="48">
        <f t="shared" si="0"/>
        <v>2</v>
      </c>
      <c r="K8" s="49" t="str">
        <f t="shared" si="1"/>
        <v>OK</v>
      </c>
      <c r="L8" s="39">
        <v>6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60" x14ac:dyDescent="0.25">
      <c r="A9" s="98"/>
      <c r="B9" s="92"/>
      <c r="C9" s="62">
        <v>6</v>
      </c>
      <c r="D9" s="63" t="s">
        <v>60</v>
      </c>
      <c r="E9" s="52" t="s">
        <v>42</v>
      </c>
      <c r="F9" s="62" t="s">
        <v>68</v>
      </c>
      <c r="G9" s="62" t="s">
        <v>43</v>
      </c>
      <c r="H9" s="72">
        <v>205.36</v>
      </c>
      <c r="I9" s="41">
        <v>16</v>
      </c>
      <c r="J9" s="48">
        <f t="shared" si="0"/>
        <v>5</v>
      </c>
      <c r="K9" s="49" t="str">
        <f t="shared" si="1"/>
        <v>OK</v>
      </c>
      <c r="L9" s="39">
        <v>11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60" x14ac:dyDescent="0.25">
      <c r="A10" s="98"/>
      <c r="B10" s="92"/>
      <c r="C10" s="64">
        <v>7</v>
      </c>
      <c r="D10" s="63" t="s">
        <v>61</v>
      </c>
      <c r="E10" s="52" t="s">
        <v>42</v>
      </c>
      <c r="F10" s="62" t="s">
        <v>72</v>
      </c>
      <c r="G10" s="62" t="s">
        <v>43</v>
      </c>
      <c r="H10" s="73">
        <v>208.83</v>
      </c>
      <c r="I10" s="41"/>
      <c r="J10" s="48">
        <f t="shared" si="0"/>
        <v>0</v>
      </c>
      <c r="K10" s="49" t="str">
        <f t="shared" si="1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51.75" x14ac:dyDescent="0.25">
      <c r="A11" s="98"/>
      <c r="B11" s="92"/>
      <c r="C11" s="65">
        <v>8</v>
      </c>
      <c r="D11" s="66" t="s">
        <v>62</v>
      </c>
      <c r="E11" s="52" t="s">
        <v>42</v>
      </c>
      <c r="F11" s="68" t="s">
        <v>73</v>
      </c>
      <c r="G11" s="62" t="s">
        <v>43</v>
      </c>
      <c r="H11" s="74">
        <v>492.7</v>
      </c>
      <c r="I11" s="41"/>
      <c r="J11" s="48">
        <f t="shared" si="0"/>
        <v>0</v>
      </c>
      <c r="K11" s="49" t="str">
        <f t="shared" si="1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60" x14ac:dyDescent="0.25">
      <c r="A12" s="98"/>
      <c r="B12" s="92"/>
      <c r="C12" s="62">
        <v>9</v>
      </c>
      <c r="D12" s="63" t="s">
        <v>63</v>
      </c>
      <c r="E12" s="52" t="s">
        <v>42</v>
      </c>
      <c r="F12" s="62" t="s">
        <v>74</v>
      </c>
      <c r="G12" s="62" t="s">
        <v>43</v>
      </c>
      <c r="H12" s="72">
        <v>215.26</v>
      </c>
      <c r="I12" s="41">
        <v>6</v>
      </c>
      <c r="J12" s="48">
        <f t="shared" si="0"/>
        <v>4</v>
      </c>
      <c r="K12" s="49" t="str">
        <f t="shared" si="1"/>
        <v>OK</v>
      </c>
      <c r="L12" s="39">
        <v>2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60" x14ac:dyDescent="0.25">
      <c r="A13" s="98"/>
      <c r="B13" s="92"/>
      <c r="C13" s="62">
        <v>10</v>
      </c>
      <c r="D13" s="63" t="s">
        <v>64</v>
      </c>
      <c r="E13" s="52" t="s">
        <v>42</v>
      </c>
      <c r="F13" s="62" t="s">
        <v>75</v>
      </c>
      <c r="G13" s="62" t="s">
        <v>43</v>
      </c>
      <c r="H13" s="72">
        <v>308.8</v>
      </c>
      <c r="I13" s="41"/>
      <c r="J13" s="48">
        <f t="shared" si="0"/>
        <v>0</v>
      </c>
      <c r="K13" s="49" t="str">
        <f t="shared" si="1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60" x14ac:dyDescent="0.25">
      <c r="A14" s="98"/>
      <c r="B14" s="92"/>
      <c r="C14" s="62">
        <v>11</v>
      </c>
      <c r="D14" s="63" t="s">
        <v>65</v>
      </c>
      <c r="E14" s="52" t="s">
        <v>42</v>
      </c>
      <c r="F14" s="62" t="s">
        <v>72</v>
      </c>
      <c r="G14" s="62" t="s">
        <v>43</v>
      </c>
      <c r="H14" s="72">
        <v>307.76</v>
      </c>
      <c r="I14" s="41"/>
      <c r="J14" s="48">
        <f t="shared" si="0"/>
        <v>0</v>
      </c>
      <c r="K14" s="49" t="str">
        <f t="shared" si="1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60" x14ac:dyDescent="0.25">
      <c r="A15" s="98"/>
      <c r="B15" s="93"/>
      <c r="C15" s="62">
        <v>12</v>
      </c>
      <c r="D15" s="67" t="s">
        <v>66</v>
      </c>
      <c r="E15" s="52" t="s">
        <v>42</v>
      </c>
      <c r="F15" s="69" t="s">
        <v>70</v>
      </c>
      <c r="G15" s="62" t="s">
        <v>43</v>
      </c>
      <c r="H15" s="74">
        <v>312.5</v>
      </c>
      <c r="I15" s="41"/>
      <c r="J15" s="48">
        <f t="shared" si="0"/>
        <v>0</v>
      </c>
      <c r="K15" s="49" t="str">
        <f t="shared" si="1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60" x14ac:dyDescent="0.25">
      <c r="A16" s="98"/>
      <c r="B16" s="94">
        <v>2</v>
      </c>
      <c r="C16" s="53">
        <v>13</v>
      </c>
      <c r="D16" s="54" t="s">
        <v>47</v>
      </c>
      <c r="E16" s="52" t="s">
        <v>42</v>
      </c>
      <c r="F16" s="55" t="s">
        <v>72</v>
      </c>
      <c r="G16" s="55" t="s">
        <v>43</v>
      </c>
      <c r="H16" s="75">
        <v>416.83</v>
      </c>
      <c r="I16" s="41">
        <v>14</v>
      </c>
      <c r="J16" s="48">
        <f t="shared" si="0"/>
        <v>0</v>
      </c>
      <c r="K16" s="49" t="str">
        <f t="shared" si="1"/>
        <v>OK</v>
      </c>
      <c r="L16" s="39">
        <v>14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75" x14ac:dyDescent="0.25">
      <c r="A17" s="98"/>
      <c r="B17" s="95"/>
      <c r="C17" s="55">
        <v>14</v>
      </c>
      <c r="D17" s="54" t="s">
        <v>48</v>
      </c>
      <c r="E17" s="52" t="s">
        <v>42</v>
      </c>
      <c r="F17" s="55" t="s">
        <v>76</v>
      </c>
      <c r="G17" s="55" t="s">
        <v>43</v>
      </c>
      <c r="H17" s="76">
        <v>297.7</v>
      </c>
      <c r="I17" s="41">
        <v>10</v>
      </c>
      <c r="J17" s="48">
        <f t="shared" si="0"/>
        <v>0</v>
      </c>
      <c r="K17" s="49" t="str">
        <f t="shared" si="1"/>
        <v>OK</v>
      </c>
      <c r="L17" s="39">
        <v>10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75" x14ac:dyDescent="0.25">
      <c r="A18" s="98"/>
      <c r="B18" s="95"/>
      <c r="C18" s="55">
        <v>15</v>
      </c>
      <c r="D18" s="54" t="s">
        <v>49</v>
      </c>
      <c r="E18" s="52" t="s">
        <v>42</v>
      </c>
      <c r="F18" s="55" t="s">
        <v>75</v>
      </c>
      <c r="G18" s="55" t="s">
        <v>43</v>
      </c>
      <c r="H18" s="76">
        <v>352.6</v>
      </c>
      <c r="I18" s="41">
        <v>10</v>
      </c>
      <c r="J18" s="48">
        <f t="shared" si="0"/>
        <v>0</v>
      </c>
      <c r="K18" s="49" t="str">
        <f t="shared" si="1"/>
        <v>OK</v>
      </c>
      <c r="L18" s="39">
        <v>10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75" x14ac:dyDescent="0.25">
      <c r="A19" s="98"/>
      <c r="B19" s="95"/>
      <c r="C19" s="55">
        <v>16</v>
      </c>
      <c r="D19" s="54" t="s">
        <v>50</v>
      </c>
      <c r="E19" s="52" t="s">
        <v>42</v>
      </c>
      <c r="F19" s="55" t="s">
        <v>77</v>
      </c>
      <c r="G19" s="55" t="s">
        <v>43</v>
      </c>
      <c r="H19" s="76">
        <v>529.76</v>
      </c>
      <c r="I19" s="41"/>
      <c r="J19" s="48">
        <f t="shared" si="0"/>
        <v>0</v>
      </c>
      <c r="K19" s="49" t="str">
        <f t="shared" si="1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51" x14ac:dyDescent="0.25">
      <c r="A20" s="98"/>
      <c r="B20" s="95"/>
      <c r="C20" s="56">
        <v>17</v>
      </c>
      <c r="D20" s="57" t="s">
        <v>51</v>
      </c>
      <c r="E20" s="52" t="s">
        <v>42</v>
      </c>
      <c r="F20" s="70" t="s">
        <v>78</v>
      </c>
      <c r="G20" s="55" t="s">
        <v>43</v>
      </c>
      <c r="H20" s="75">
        <v>567.58000000000004</v>
      </c>
      <c r="I20" s="41">
        <v>20</v>
      </c>
      <c r="J20" s="48">
        <f t="shared" si="0"/>
        <v>8</v>
      </c>
      <c r="K20" s="49" t="str">
        <f t="shared" si="1"/>
        <v>OK</v>
      </c>
      <c r="L20" s="39">
        <v>12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63.75" x14ac:dyDescent="0.25">
      <c r="A21" s="98"/>
      <c r="B21" s="95"/>
      <c r="C21" s="58">
        <v>18</v>
      </c>
      <c r="D21" s="59" t="s">
        <v>52</v>
      </c>
      <c r="E21" s="52" t="s">
        <v>42</v>
      </c>
      <c r="F21" s="71" t="s">
        <v>79</v>
      </c>
      <c r="G21" s="55" t="s">
        <v>43</v>
      </c>
      <c r="H21" s="77">
        <v>445.02</v>
      </c>
      <c r="I21" s="41"/>
      <c r="J21" s="48">
        <f t="shared" si="0"/>
        <v>0</v>
      </c>
      <c r="K21" s="49" t="str">
        <f t="shared" si="1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68.25" x14ac:dyDescent="0.25">
      <c r="A22" s="98"/>
      <c r="B22" s="95"/>
      <c r="C22" s="53">
        <v>19</v>
      </c>
      <c r="D22" s="60" t="s">
        <v>53</v>
      </c>
      <c r="E22" s="52" t="s">
        <v>42</v>
      </c>
      <c r="F22" s="70" t="s">
        <v>80</v>
      </c>
      <c r="G22" s="55" t="s">
        <v>43</v>
      </c>
      <c r="H22" s="75">
        <v>1028</v>
      </c>
      <c r="I22" s="41">
        <v>2</v>
      </c>
      <c r="J22" s="48">
        <f t="shared" si="0"/>
        <v>2</v>
      </c>
      <c r="K22" s="49" t="str">
        <f t="shared" si="1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60" x14ac:dyDescent="0.25">
      <c r="A23" s="98"/>
      <c r="B23" s="96"/>
      <c r="C23" s="58">
        <v>20</v>
      </c>
      <c r="D23" s="61" t="s">
        <v>54</v>
      </c>
      <c r="E23" s="52" t="s">
        <v>42</v>
      </c>
      <c r="F23" s="58" t="s">
        <v>81</v>
      </c>
      <c r="G23" s="55" t="s">
        <v>43</v>
      </c>
      <c r="H23" s="77">
        <v>1100.3599999999999</v>
      </c>
      <c r="I23" s="41"/>
      <c r="J23" s="48">
        <f t="shared" si="0"/>
        <v>0</v>
      </c>
      <c r="K23" s="49" t="str">
        <f t="shared" si="1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5" spans="1:23" x14ac:dyDescent="0.25">
      <c r="D25" s="23" t="s">
        <v>39</v>
      </c>
    </row>
  </sheetData>
  <mergeCells count="19">
    <mergeCell ref="U1:U2"/>
    <mergeCell ref="V1:V2"/>
    <mergeCell ref="W1:W2"/>
    <mergeCell ref="Q1:Q2"/>
    <mergeCell ref="R1:R2"/>
    <mergeCell ref="S1:S2"/>
    <mergeCell ref="T1:T2"/>
    <mergeCell ref="P1:P2"/>
    <mergeCell ref="A1:C1"/>
    <mergeCell ref="D1:H1"/>
    <mergeCell ref="I1:K1"/>
    <mergeCell ref="L1:L2"/>
    <mergeCell ref="M1:M2"/>
    <mergeCell ref="N1:N2"/>
    <mergeCell ref="A4:A23"/>
    <mergeCell ref="B4:B15"/>
    <mergeCell ref="B16:B23"/>
    <mergeCell ref="A2:K2"/>
    <mergeCell ref="O1:O2"/>
  </mergeCells>
  <conditionalFormatting sqref="M4:N4">
    <cfRule type="cellIs" dxfId="29" priority="16" stopIfTrue="1" operator="greaterThan">
      <formula>0</formula>
    </cfRule>
    <cfRule type="cellIs" dxfId="28" priority="17" stopIfTrue="1" operator="greaterThan">
      <formula>0</formula>
    </cfRule>
    <cfRule type="cellIs" dxfId="27" priority="18" stopIfTrue="1" operator="greaterThan">
      <formula>0</formula>
    </cfRule>
  </conditionalFormatting>
  <conditionalFormatting sqref="M5:N23">
    <cfRule type="cellIs" dxfId="26" priority="13" stopIfTrue="1" operator="greaterThan">
      <formula>0</formula>
    </cfRule>
    <cfRule type="cellIs" dxfId="25" priority="14" stopIfTrue="1" operator="greaterThan">
      <formula>0</formula>
    </cfRule>
    <cfRule type="cellIs" dxfId="24" priority="15" stopIfTrue="1" operator="greaterThan">
      <formula>0</formula>
    </cfRule>
  </conditionalFormatting>
  <conditionalFormatting sqref="O4:W4">
    <cfRule type="cellIs" dxfId="23" priority="28" stopIfTrue="1" operator="greaterThan">
      <formula>0</formula>
    </cfRule>
    <cfRule type="cellIs" dxfId="22" priority="29" stopIfTrue="1" operator="greaterThan">
      <formula>0</formula>
    </cfRule>
    <cfRule type="cellIs" dxfId="21" priority="30" stopIfTrue="1" operator="greaterThan">
      <formula>0</formula>
    </cfRule>
  </conditionalFormatting>
  <conditionalFormatting sqref="O5:W23">
    <cfRule type="cellIs" dxfId="20" priority="25" stopIfTrue="1" operator="greaterThan">
      <formula>0</formula>
    </cfRule>
    <cfRule type="cellIs" dxfId="19" priority="26" stopIfTrue="1" operator="greaterThan">
      <formula>0</formula>
    </cfRule>
    <cfRule type="cellIs" dxfId="18" priority="27" stopIfTrue="1" operator="greaterThan">
      <formula>0</formula>
    </cfRule>
  </conditionalFormatting>
  <conditionalFormatting sqref="L4">
    <cfRule type="cellIs" dxfId="17" priority="4" stopIfTrue="1" operator="greaterThan">
      <formula>0</formula>
    </cfRule>
    <cfRule type="cellIs" dxfId="16" priority="5" stopIfTrue="1" operator="greaterThan">
      <formula>0</formula>
    </cfRule>
    <cfRule type="cellIs" dxfId="15" priority="6" stopIfTrue="1" operator="greaterThan">
      <formula>0</formula>
    </cfRule>
  </conditionalFormatting>
  <conditionalFormatting sqref="L5:L23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80" zoomScaleNormal="80" workbookViewId="0">
      <selection activeCell="F29" sqref="F29"/>
    </sheetView>
  </sheetViews>
  <sheetFormatPr defaultColWidth="9.7109375" defaultRowHeight="15" x14ac:dyDescent="0.25"/>
  <cols>
    <col min="1" max="1" width="14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8" style="2" customWidth="1"/>
    <col min="7" max="7" width="11.28515625" style="2" customWidth="1"/>
    <col min="8" max="8" width="12.7109375" style="18" bestFit="1" customWidth="1"/>
    <col min="9" max="9" width="11.85546875" style="20" customWidth="1"/>
    <col min="10" max="10" width="13.28515625" style="3" customWidth="1"/>
    <col min="11" max="11" width="15" style="21" bestFit="1" customWidth="1"/>
    <col min="12" max="12" width="15" style="17" bestFit="1" customWidth="1"/>
    <col min="13" max="13" width="17" style="17" bestFit="1" customWidth="1"/>
    <col min="14" max="16384" width="9.7109375" style="17"/>
  </cols>
  <sheetData>
    <row r="1" spans="1:13" ht="29.25" customHeight="1" x14ac:dyDescent="0.25">
      <c r="A1" s="100" t="s">
        <v>84</v>
      </c>
      <c r="B1" s="100"/>
      <c r="C1" s="100"/>
      <c r="D1" s="100" t="s">
        <v>41</v>
      </c>
      <c r="E1" s="100"/>
      <c r="F1" s="100"/>
      <c r="G1" s="100"/>
      <c r="H1" s="100"/>
      <c r="I1" s="100" t="s">
        <v>83</v>
      </c>
      <c r="J1" s="100"/>
      <c r="K1" s="100"/>
      <c r="L1" s="100"/>
      <c r="M1" s="100"/>
    </row>
    <row r="2" spans="1:13" ht="29.25" customHeight="1" x14ac:dyDescent="0.25">
      <c r="A2" s="100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8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37</v>
      </c>
      <c r="F3" s="43" t="s">
        <v>38</v>
      </c>
      <c r="G3" s="43" t="s">
        <v>28</v>
      </c>
      <c r="H3" s="44" t="s">
        <v>5</v>
      </c>
      <c r="I3" s="45" t="s">
        <v>30</v>
      </c>
      <c r="J3" s="46" t="s">
        <v>40</v>
      </c>
      <c r="K3" s="42" t="s">
        <v>29</v>
      </c>
      <c r="L3" s="50" t="s">
        <v>31</v>
      </c>
      <c r="M3" s="50" t="s">
        <v>32</v>
      </c>
    </row>
    <row r="4" spans="1:13" ht="60" x14ac:dyDescent="0.25">
      <c r="A4" s="113" t="s">
        <v>67</v>
      </c>
      <c r="B4" s="91">
        <v>1</v>
      </c>
      <c r="C4" s="62">
        <v>1</v>
      </c>
      <c r="D4" s="63" t="s">
        <v>55</v>
      </c>
      <c r="E4" s="78" t="s">
        <v>42</v>
      </c>
      <c r="F4" s="62" t="s">
        <v>68</v>
      </c>
      <c r="G4" s="62" t="s">
        <v>43</v>
      </c>
      <c r="H4" s="72">
        <v>148.38</v>
      </c>
      <c r="I4" s="40">
        <f>Reitoria!I4+MUSEU!I4+CEAD!I4+ESAG!I4+FAED!I4+CEART!I4+CEFID!I4+CCT!I4+CEPLAN!I4+CERES!I4+CEAVI!I4+CESFI!I4+CEO!I4+CAV!I4</f>
        <v>17</v>
      </c>
      <c r="J4" s="48">
        <f>(Reitoria!I4-Reitoria!J4)+(MUSEU!I4-MUSEU!J4)+(CEAD!I4-CEAD!J4)+(ESAG!I4-ESAG!J4)+(FAED!I4-FAED!J4)+(CEART!I4-CEART!J4)+(CEFID!I4-CEFID!J4)+(CCT!I4-CCT!J4)+(CEPLAN!I4-CEPLAN!J4)+(CERES!I4-CERES!J4)+(CEAVI!I4-CEAVI!J4)+(CESFI!I4-CESFI!J4)+(CEO!I4-CEO!J4)+(CAV!I4-CAV!J4)</f>
        <v>6</v>
      </c>
      <c r="K4" s="51">
        <f>I4-J4</f>
        <v>11</v>
      </c>
      <c r="L4" s="35">
        <f>H4*I4</f>
        <v>2522.46</v>
      </c>
      <c r="M4" s="36">
        <f>H4*J4</f>
        <v>890.28</v>
      </c>
    </row>
    <row r="5" spans="1:13" ht="60" x14ac:dyDescent="0.25">
      <c r="A5" s="114"/>
      <c r="B5" s="92"/>
      <c r="C5" s="62">
        <v>2</v>
      </c>
      <c r="D5" s="63" t="s">
        <v>56</v>
      </c>
      <c r="E5" s="78" t="s">
        <v>42</v>
      </c>
      <c r="F5" s="62" t="s">
        <v>68</v>
      </c>
      <c r="G5" s="62" t="s">
        <v>43</v>
      </c>
      <c r="H5" s="72">
        <v>159.46</v>
      </c>
      <c r="I5" s="40">
        <f>Reitoria!I5+MUSEU!I5+CEAD!I5+ESAG!I5+FAED!I5+CEART!I5+CEFID!I5+CCT!I5+CEPLAN!I5+CERES!I5+CEAVI!I5+CESFI!I5+CEO!I5+CAV!I5</f>
        <v>12</v>
      </c>
      <c r="J5" s="48">
        <f>(Reitoria!I5-Reitoria!J5)+(MUSEU!I5-MUSEU!J5)+(CEAD!I5-CEAD!J5)+(ESAG!I5-ESAG!J5)+(FAED!I5-FAED!J5)+(CEART!I5-CEART!J5)+(CEFID!I5-CEFID!J5)+(CCT!I5-CCT!J5)+(CEPLAN!I5-CEPLAN!J5)+(CERES!I5-CERES!J5)+(CEAVI!I5-CEAVI!J5)+(CESFI!I5-CESFI!J5)+(CEO!I5-CEO!J5)+(CAV!I5-CAV!J5)</f>
        <v>6</v>
      </c>
      <c r="K5" s="51">
        <f t="shared" ref="K5:K23" si="0">I5-J5</f>
        <v>6</v>
      </c>
      <c r="L5" s="35">
        <f t="shared" ref="L5:L20" si="1">H5*I5</f>
        <v>1913.52</v>
      </c>
      <c r="M5" s="36">
        <f t="shared" ref="M5:M20" si="2">H5*J5</f>
        <v>956.76</v>
      </c>
    </row>
    <row r="6" spans="1:13" ht="75" x14ac:dyDescent="0.25">
      <c r="A6" s="114"/>
      <c r="B6" s="92"/>
      <c r="C6" s="62">
        <v>3</v>
      </c>
      <c r="D6" s="63" t="s">
        <v>57</v>
      </c>
      <c r="E6" s="79" t="s">
        <v>42</v>
      </c>
      <c r="F6" s="62" t="s">
        <v>69</v>
      </c>
      <c r="G6" s="62" t="s">
        <v>43</v>
      </c>
      <c r="H6" s="72">
        <v>190.2</v>
      </c>
      <c r="I6" s="40">
        <f>Reitoria!I6+MUSEU!I6+CEAD!I6+ESAG!I6+FAED!I6+CEART!I6+CEFID!I6+CCT!I6+CEPLAN!I6+CERES!I6+CEAVI!I6+CESFI!I6+CEO!I6+CAV!I6</f>
        <v>2</v>
      </c>
      <c r="J6" s="48">
        <f>(Reitoria!I6-Reitoria!J6)+(MUSEU!I6-MUSEU!J6)+(CEAD!I6-CEAD!J6)+(ESAG!I6-ESAG!J6)+(FAED!I6-FAED!J6)+(CEART!I6-CEART!J6)+(CEFID!I6-CEFID!J6)+(CCT!I6-CCT!J6)+(CEPLAN!I6-CEPLAN!J6)+(CERES!I6-CERES!J6)+(CEAVI!I6-CEAVI!J6)+(CESFI!I6-CESFI!J6)+(CEO!I6-CEO!J6)+(CAV!I6-CAV!J6)</f>
        <v>2</v>
      </c>
      <c r="K6" s="51">
        <f t="shared" si="0"/>
        <v>0</v>
      </c>
      <c r="L6" s="35">
        <f t="shared" si="1"/>
        <v>380.4</v>
      </c>
      <c r="M6" s="36">
        <f t="shared" si="2"/>
        <v>380.4</v>
      </c>
    </row>
    <row r="7" spans="1:13" ht="60" x14ac:dyDescent="0.25">
      <c r="A7" s="114"/>
      <c r="B7" s="92"/>
      <c r="C7" s="62">
        <v>4</v>
      </c>
      <c r="D7" s="63" t="s">
        <v>58</v>
      </c>
      <c r="E7" s="79" t="s">
        <v>42</v>
      </c>
      <c r="F7" s="62" t="s">
        <v>70</v>
      </c>
      <c r="G7" s="62" t="s">
        <v>43</v>
      </c>
      <c r="H7" s="72">
        <v>225.98</v>
      </c>
      <c r="I7" s="40">
        <f>Reitoria!I7+MUSEU!I7+CEAD!I7+ESAG!I7+FAED!I7+CEART!I7+CEFID!I7+CCT!I7+CEPLAN!I7+CERES!I7+CEAVI!I7+CESFI!I7+CEO!I7+CAV!I7</f>
        <v>24</v>
      </c>
      <c r="J7" s="48">
        <f>(Reitoria!I7-Reitoria!J7)+(MUSEU!I7-MUSEU!J7)+(CEAD!I7-CEAD!J7)+(ESAG!I7-ESAG!J7)+(FAED!I7-FAED!J7)+(CEART!I7-CEART!J7)+(CEFID!I7-CEFID!J7)+(CCT!I7-CCT!J7)+(CEPLAN!I7-CEPLAN!J7)+(CERES!I7-CERES!J7)+(CEAVI!I7-CEAVI!J7)+(CESFI!I7-CESFI!J7)+(CEO!I7-CEO!J7)+(CAV!I7-CAV!J7)</f>
        <v>9</v>
      </c>
      <c r="K7" s="51">
        <f t="shared" si="0"/>
        <v>15</v>
      </c>
      <c r="L7" s="35">
        <f t="shared" si="1"/>
        <v>5423.5199999999995</v>
      </c>
      <c r="M7" s="36">
        <f t="shared" si="2"/>
        <v>2033.82</v>
      </c>
    </row>
    <row r="8" spans="1:13" ht="60" x14ac:dyDescent="0.25">
      <c r="A8" s="114"/>
      <c r="B8" s="92"/>
      <c r="C8" s="62">
        <v>5</v>
      </c>
      <c r="D8" s="63" t="s">
        <v>59</v>
      </c>
      <c r="E8" s="79" t="s">
        <v>42</v>
      </c>
      <c r="F8" s="62" t="s">
        <v>71</v>
      </c>
      <c r="G8" s="62" t="s">
        <v>43</v>
      </c>
      <c r="H8" s="72">
        <v>173.36</v>
      </c>
      <c r="I8" s="40">
        <f>Reitoria!I8+MUSEU!I8+CEAD!I8+ESAG!I8+FAED!I8+CEART!I8+CEFID!I8+CCT!I8+CEPLAN!I8+CERES!I8+CEAVI!I8+CESFI!I8+CEO!I8+CAV!I8</f>
        <v>32</v>
      </c>
      <c r="J8" s="48">
        <f>(Reitoria!I8-Reitoria!J8)+(MUSEU!I8-MUSEU!J8)+(CEAD!I8-CEAD!J8)+(ESAG!I8-ESAG!J8)+(FAED!I8-FAED!J8)+(CEART!I8-CEART!J8)+(CEFID!I8-CEFID!J8)+(CCT!I8-CCT!J8)+(CEPLAN!I8-CEPLAN!J8)+(CERES!I8-CERES!J8)+(CEAVI!I8-CEAVI!J8)+(CESFI!I8-CESFI!J8)+(CEO!I8-CEO!J8)+(CAV!I8-CAV!J8)</f>
        <v>6</v>
      </c>
      <c r="K8" s="51">
        <f t="shared" si="0"/>
        <v>26</v>
      </c>
      <c r="L8" s="35">
        <f t="shared" si="1"/>
        <v>5547.52</v>
      </c>
      <c r="M8" s="36">
        <f t="shared" si="2"/>
        <v>1040.1600000000001</v>
      </c>
    </row>
    <row r="9" spans="1:13" ht="60" x14ac:dyDescent="0.25">
      <c r="A9" s="114"/>
      <c r="B9" s="92"/>
      <c r="C9" s="62">
        <v>6</v>
      </c>
      <c r="D9" s="63" t="s">
        <v>60</v>
      </c>
      <c r="E9" s="79" t="s">
        <v>42</v>
      </c>
      <c r="F9" s="62" t="s">
        <v>68</v>
      </c>
      <c r="G9" s="62" t="s">
        <v>43</v>
      </c>
      <c r="H9" s="72">
        <v>205.36</v>
      </c>
      <c r="I9" s="40">
        <f>Reitoria!I9+MUSEU!I9+CEAD!I9+ESAG!I9+FAED!I9+CEART!I9+CEFID!I9+CCT!I9+CEPLAN!I9+CERES!I9+CEAVI!I9+CESFI!I9+CEO!I9+CAV!I9</f>
        <v>110</v>
      </c>
      <c r="J9" s="48">
        <f>(Reitoria!I9-Reitoria!J9)+(MUSEU!I9-MUSEU!J9)+(CEAD!I9-CEAD!J9)+(ESAG!I9-ESAG!J9)+(FAED!I9-FAED!J9)+(CEART!I9-CEART!J9)+(CEFID!I9-CEFID!J9)+(CCT!I9-CCT!J9)+(CEPLAN!I9-CEPLAN!J9)+(CERES!I9-CERES!J9)+(CEAVI!I9-CEAVI!J9)+(CESFI!I9-CESFI!J9)+(CEO!I9-CEO!J9)+(CAV!I9-CAV!J9)</f>
        <v>59</v>
      </c>
      <c r="K9" s="51">
        <f t="shared" si="0"/>
        <v>51</v>
      </c>
      <c r="L9" s="35">
        <f t="shared" si="1"/>
        <v>22589.600000000002</v>
      </c>
      <c r="M9" s="36">
        <f t="shared" si="2"/>
        <v>12116.240000000002</v>
      </c>
    </row>
    <row r="10" spans="1:13" ht="60" x14ac:dyDescent="0.25">
      <c r="A10" s="114"/>
      <c r="B10" s="92"/>
      <c r="C10" s="65">
        <v>7</v>
      </c>
      <c r="D10" s="63" t="s">
        <v>61</v>
      </c>
      <c r="E10" s="79" t="s">
        <v>42</v>
      </c>
      <c r="F10" s="62" t="s">
        <v>72</v>
      </c>
      <c r="G10" s="62" t="s">
        <v>43</v>
      </c>
      <c r="H10" s="74">
        <v>208.83</v>
      </c>
      <c r="I10" s="40">
        <f>Reitoria!I10+MUSEU!I10+CEAD!I10+ESAG!I10+FAED!I10+CEART!I10+CEFID!I10+CCT!I10+CEPLAN!I10+CERES!I10+CEAVI!I10+CESFI!I10+CEO!I10+CAV!I10</f>
        <v>6</v>
      </c>
      <c r="J10" s="48">
        <f>(Reitoria!I10-Reitoria!J10)+(MUSEU!I10-MUSEU!J10)+(CEAD!I10-CEAD!J10)+(ESAG!I10-ESAG!J10)+(FAED!I10-FAED!J10)+(CEART!I10-CEART!J10)+(CEFID!I10-CEFID!J10)+(CCT!I10-CCT!J10)+(CEPLAN!I10-CEPLAN!J10)+(CERES!I10-CERES!J10)+(CEAVI!I10-CEAVI!J10)+(CESFI!I10-CESFI!J10)+(CEO!I10-CEO!J10)+(CAV!I10-CAV!J10)</f>
        <v>4</v>
      </c>
      <c r="K10" s="51">
        <f t="shared" si="0"/>
        <v>2</v>
      </c>
      <c r="L10" s="35">
        <f t="shared" si="1"/>
        <v>1252.98</v>
      </c>
      <c r="M10" s="36">
        <f t="shared" si="2"/>
        <v>835.32</v>
      </c>
    </row>
    <row r="11" spans="1:13" ht="51.75" x14ac:dyDescent="0.25">
      <c r="A11" s="114"/>
      <c r="B11" s="92"/>
      <c r="C11" s="65">
        <v>8</v>
      </c>
      <c r="D11" s="66" t="s">
        <v>62</v>
      </c>
      <c r="E11" s="79" t="s">
        <v>42</v>
      </c>
      <c r="F11" s="68" t="s">
        <v>73</v>
      </c>
      <c r="G11" s="62" t="s">
        <v>43</v>
      </c>
      <c r="H11" s="74">
        <v>492.7</v>
      </c>
      <c r="I11" s="40">
        <f>Reitoria!I11+MUSEU!I11+CEAD!I11+ESAG!I11+FAED!I11+CEART!I11+CEFID!I11+CCT!I11+CEPLAN!I11+CERES!I11+CEAVI!I11+CESFI!I11+CEO!I11+CAV!I11</f>
        <v>4</v>
      </c>
      <c r="J11" s="48">
        <f>(Reitoria!I11-Reitoria!J11)+(MUSEU!I11-MUSEU!J11)+(CEAD!I11-CEAD!J11)+(ESAG!I11-ESAG!J11)+(FAED!I11-FAED!J11)+(CEART!I11-CEART!J11)+(CEFID!I11-CEFID!J11)+(CCT!I11-CCT!J11)+(CEPLAN!I11-CEPLAN!J11)+(CERES!I11-CERES!J11)+(CEAVI!I11-CEAVI!J11)+(CESFI!I11-CESFI!J11)+(CEO!I11-CEO!J11)+(CAV!I11-CAV!J11)</f>
        <v>0</v>
      </c>
      <c r="K11" s="51">
        <f t="shared" si="0"/>
        <v>4</v>
      </c>
      <c r="L11" s="35">
        <f t="shared" si="1"/>
        <v>1970.8</v>
      </c>
      <c r="M11" s="36">
        <f t="shared" si="2"/>
        <v>0</v>
      </c>
    </row>
    <row r="12" spans="1:13" ht="60" x14ac:dyDescent="0.25">
      <c r="A12" s="114"/>
      <c r="B12" s="92"/>
      <c r="C12" s="62">
        <v>9</v>
      </c>
      <c r="D12" s="63" t="s">
        <v>63</v>
      </c>
      <c r="E12" s="79" t="s">
        <v>42</v>
      </c>
      <c r="F12" s="62" t="s">
        <v>74</v>
      </c>
      <c r="G12" s="62" t="s">
        <v>43</v>
      </c>
      <c r="H12" s="72">
        <v>215.26</v>
      </c>
      <c r="I12" s="40">
        <f>Reitoria!I12+MUSEU!I12+CEAD!I12+ESAG!I12+FAED!I12+CEART!I12+CEFID!I12+CCT!I12+CEPLAN!I12+CERES!I12+CEAVI!I12+CESFI!I12+CEO!I12+CAV!I12</f>
        <v>32</v>
      </c>
      <c r="J12" s="48">
        <f>(Reitoria!I12-Reitoria!J12)+(MUSEU!I12-MUSEU!J12)+(CEAD!I12-CEAD!J12)+(ESAG!I12-ESAG!J12)+(FAED!I12-FAED!J12)+(CEART!I12-CEART!J12)+(CEFID!I12-CEFID!J12)+(CCT!I12-CCT!J12)+(CEPLAN!I12-CEPLAN!J12)+(CERES!I12-CERES!J12)+(CEAVI!I12-CEAVI!J12)+(CESFI!I12-CESFI!J12)+(CEO!I12-CEO!J12)+(CAV!I12-CAV!J12)</f>
        <v>24</v>
      </c>
      <c r="K12" s="51">
        <f t="shared" si="0"/>
        <v>8</v>
      </c>
      <c r="L12" s="35">
        <f t="shared" si="1"/>
        <v>6888.32</v>
      </c>
      <c r="M12" s="36">
        <f t="shared" si="2"/>
        <v>5166.24</v>
      </c>
    </row>
    <row r="13" spans="1:13" ht="60" x14ac:dyDescent="0.25">
      <c r="A13" s="114"/>
      <c r="B13" s="92"/>
      <c r="C13" s="62">
        <v>10</v>
      </c>
      <c r="D13" s="63" t="s">
        <v>64</v>
      </c>
      <c r="E13" s="79" t="s">
        <v>42</v>
      </c>
      <c r="F13" s="62" t="s">
        <v>75</v>
      </c>
      <c r="G13" s="62" t="s">
        <v>43</v>
      </c>
      <c r="H13" s="72">
        <v>308.8</v>
      </c>
      <c r="I13" s="40">
        <f>Reitoria!I13+MUSEU!I13+CEAD!I13+ESAG!I13+FAED!I13+CEART!I13+CEFID!I13+CCT!I13+CEPLAN!I13+CERES!I13+CEAVI!I13+CESFI!I13+CEO!I13+CAV!I13</f>
        <v>14</v>
      </c>
      <c r="J13" s="48">
        <f>(Reitoria!I13-Reitoria!J13)+(MUSEU!I13-MUSEU!J13)+(CEAD!I13-CEAD!J13)+(ESAG!I13-ESAG!J13)+(FAED!I13-FAED!J13)+(CEART!I13-CEART!J13)+(CEFID!I13-CEFID!J13)+(CCT!I13-CCT!J13)+(CEPLAN!I13-CEPLAN!J13)+(CERES!I13-CERES!J13)+(CEAVI!I13-CEAVI!J13)+(CESFI!I13-CESFI!J13)+(CEO!I13-CEO!J13)+(CAV!I13-CAV!J13)</f>
        <v>0</v>
      </c>
      <c r="K13" s="51">
        <f t="shared" si="0"/>
        <v>14</v>
      </c>
      <c r="L13" s="35">
        <f t="shared" si="1"/>
        <v>4323.2</v>
      </c>
      <c r="M13" s="36">
        <f t="shared" si="2"/>
        <v>0</v>
      </c>
    </row>
    <row r="14" spans="1:13" ht="60" x14ac:dyDescent="0.25">
      <c r="A14" s="114"/>
      <c r="B14" s="92"/>
      <c r="C14" s="62">
        <v>11</v>
      </c>
      <c r="D14" s="63" t="s">
        <v>65</v>
      </c>
      <c r="E14" s="79" t="s">
        <v>42</v>
      </c>
      <c r="F14" s="62" t="s">
        <v>72</v>
      </c>
      <c r="G14" s="62" t="s">
        <v>43</v>
      </c>
      <c r="H14" s="72">
        <v>307.76</v>
      </c>
      <c r="I14" s="40">
        <f>Reitoria!I14+MUSEU!I14+CEAD!I14+ESAG!I14+FAED!I14+CEART!I14+CEFID!I14+CCT!I14+CEPLAN!I14+CERES!I14+CEAVI!I14+CESFI!I14+CEO!I14+CAV!I14</f>
        <v>10</v>
      </c>
      <c r="J14" s="48">
        <f>(Reitoria!I14-Reitoria!J14)+(MUSEU!I14-MUSEU!J14)+(CEAD!I14-CEAD!J14)+(ESAG!I14-ESAG!J14)+(FAED!I14-FAED!J14)+(CEART!I14-CEART!J14)+(CEFID!I14-CEFID!J14)+(CCT!I14-CCT!J14)+(CEPLAN!I14-CEPLAN!J14)+(CERES!I14-CERES!J14)+(CEAVI!I14-CEAVI!J14)+(CESFI!I14-CESFI!J14)+(CEO!I14-CEO!J14)+(CAV!I14-CAV!J14)</f>
        <v>8</v>
      </c>
      <c r="K14" s="51">
        <f t="shared" si="0"/>
        <v>2</v>
      </c>
      <c r="L14" s="35">
        <f t="shared" si="1"/>
        <v>3077.6</v>
      </c>
      <c r="M14" s="36">
        <f t="shared" si="2"/>
        <v>2462.08</v>
      </c>
    </row>
    <row r="15" spans="1:13" ht="60" x14ac:dyDescent="0.25">
      <c r="A15" s="114"/>
      <c r="B15" s="93"/>
      <c r="C15" s="62">
        <v>12</v>
      </c>
      <c r="D15" s="67" t="s">
        <v>66</v>
      </c>
      <c r="E15" s="79" t="s">
        <v>42</v>
      </c>
      <c r="F15" s="69" t="s">
        <v>70</v>
      </c>
      <c r="G15" s="62" t="s">
        <v>43</v>
      </c>
      <c r="H15" s="74">
        <v>312.5</v>
      </c>
      <c r="I15" s="40">
        <f>Reitoria!I15+MUSEU!I15+CEAD!I15+ESAG!I15+FAED!I15+CEART!I15+CEFID!I15+CCT!I15+CEPLAN!I15+CERES!I15+CEAVI!I15+CESFI!I15+CEO!I15+CAV!I15</f>
        <v>8</v>
      </c>
      <c r="J15" s="48">
        <f>(Reitoria!I15-Reitoria!J15)+(MUSEU!I15-MUSEU!J15)+(CEAD!I15-CEAD!J15)+(ESAG!I15-ESAG!J15)+(FAED!I15-FAED!J15)+(CEART!I15-CEART!J15)+(CEFID!I15-CEFID!J15)+(CCT!I15-CCT!J15)+(CEPLAN!I15-CEPLAN!J15)+(CERES!I15-CERES!J15)+(CEAVI!I15-CEAVI!J15)+(CESFI!I15-CESFI!J15)+(CEO!I15-CEO!J15)+(CAV!I15-CAV!J15)</f>
        <v>6</v>
      </c>
      <c r="K15" s="51">
        <f t="shared" si="0"/>
        <v>2</v>
      </c>
      <c r="L15" s="35">
        <f t="shared" si="1"/>
        <v>2500</v>
      </c>
      <c r="M15" s="36">
        <f t="shared" si="2"/>
        <v>1875</v>
      </c>
    </row>
    <row r="16" spans="1:13" ht="60" x14ac:dyDescent="0.25">
      <c r="A16" s="114"/>
      <c r="B16" s="91">
        <v>2</v>
      </c>
      <c r="C16" s="65">
        <v>13</v>
      </c>
      <c r="D16" s="63" t="s">
        <v>47</v>
      </c>
      <c r="E16" s="79" t="s">
        <v>42</v>
      </c>
      <c r="F16" s="62" t="s">
        <v>72</v>
      </c>
      <c r="G16" s="62" t="s">
        <v>43</v>
      </c>
      <c r="H16" s="74">
        <v>416.83</v>
      </c>
      <c r="I16" s="40">
        <f>Reitoria!I16+MUSEU!I16+CEAD!I16+ESAG!I16+FAED!I16+CEART!I16+CEFID!I16+CCT!I16+CEPLAN!I16+CERES!I16+CEAVI!I16+CESFI!I16+CEO!I16+CAV!I16</f>
        <v>14</v>
      </c>
      <c r="J16" s="48">
        <f>(Reitoria!I16-Reitoria!J16)+(MUSEU!I16-MUSEU!J16)+(CEAD!I16-CEAD!J16)+(ESAG!I16-ESAG!J16)+(FAED!I16-FAED!J16)+(CEART!I16-CEART!J16)+(CEFID!I16-CEFID!J16)+(CCT!I16-CCT!J16)+(CEPLAN!I16-CEPLAN!J16)+(CERES!I16-CERES!J16)+(CEAVI!I16-CEAVI!J16)+(CESFI!I16-CESFI!J16)+(CEO!I16-CEO!J16)+(CAV!I16-CAV!J16)</f>
        <v>14</v>
      </c>
      <c r="K16" s="51">
        <f t="shared" si="0"/>
        <v>0</v>
      </c>
      <c r="L16" s="35">
        <f t="shared" si="1"/>
        <v>5835.62</v>
      </c>
      <c r="M16" s="36">
        <f t="shared" si="2"/>
        <v>5835.62</v>
      </c>
    </row>
    <row r="17" spans="1:13" ht="75" x14ac:dyDescent="0.25">
      <c r="A17" s="114"/>
      <c r="B17" s="92"/>
      <c r="C17" s="62">
        <v>14</v>
      </c>
      <c r="D17" s="63" t="s">
        <v>48</v>
      </c>
      <c r="E17" s="79" t="s">
        <v>42</v>
      </c>
      <c r="F17" s="62" t="s">
        <v>76</v>
      </c>
      <c r="G17" s="62" t="s">
        <v>43</v>
      </c>
      <c r="H17" s="72">
        <v>297.7</v>
      </c>
      <c r="I17" s="40">
        <f>Reitoria!I17+MUSEU!I17+CEAD!I17+ESAG!I17+FAED!I17+CEART!I17+CEFID!I17+CCT!I17+CEPLAN!I17+CERES!I17+CEAVI!I17+CESFI!I17+CEO!I17+CAV!I17</f>
        <v>29</v>
      </c>
      <c r="J17" s="48">
        <f>(Reitoria!I17-Reitoria!J17)+(MUSEU!I17-MUSEU!J17)+(CEAD!I17-CEAD!J17)+(ESAG!I17-ESAG!J17)+(FAED!I17-FAED!J17)+(CEART!I17-CEART!J17)+(CEFID!I17-CEFID!J17)+(CCT!I17-CCT!J17)+(CEPLAN!I17-CEPLAN!J17)+(CERES!I17-CERES!J17)+(CEAVI!I17-CEAVI!J17)+(CESFI!I17-CESFI!J17)+(CEO!I17-CEO!J17)+(CAV!I17-CAV!J17)</f>
        <v>12</v>
      </c>
      <c r="K17" s="51">
        <f t="shared" si="0"/>
        <v>17</v>
      </c>
      <c r="L17" s="35">
        <f t="shared" si="1"/>
        <v>8633.2999999999993</v>
      </c>
      <c r="M17" s="36">
        <f t="shared" si="2"/>
        <v>3572.3999999999996</v>
      </c>
    </row>
    <row r="18" spans="1:13" ht="75" x14ac:dyDescent="0.25">
      <c r="A18" s="114"/>
      <c r="B18" s="92"/>
      <c r="C18" s="62">
        <v>15</v>
      </c>
      <c r="D18" s="63" t="s">
        <v>49</v>
      </c>
      <c r="E18" s="79" t="s">
        <v>42</v>
      </c>
      <c r="F18" s="62" t="s">
        <v>75</v>
      </c>
      <c r="G18" s="62" t="s">
        <v>43</v>
      </c>
      <c r="H18" s="72">
        <v>352.6</v>
      </c>
      <c r="I18" s="40">
        <f>Reitoria!I18+MUSEU!I18+CEAD!I18+ESAG!I18+FAED!I18+CEART!I18+CEFID!I18+CCT!I18+CEPLAN!I18+CERES!I18+CEAVI!I18+CESFI!I18+CEO!I18+CAV!I18</f>
        <v>62</v>
      </c>
      <c r="J18" s="48">
        <f>(Reitoria!I18-Reitoria!J18)+(MUSEU!I18-MUSEU!J18)+(CEAD!I18-CEAD!J18)+(ESAG!I18-ESAG!J18)+(FAED!I18-FAED!J18)+(CEART!I18-CEART!J18)+(CEFID!I18-CEFID!J18)+(CCT!I18-CCT!J18)+(CEPLAN!I18-CEPLAN!J18)+(CERES!I18-CERES!J18)+(CEAVI!I18-CEAVI!J18)+(CESFI!I18-CESFI!J18)+(CEO!I18-CEO!J18)+(CAV!I18-CAV!J18)</f>
        <v>32</v>
      </c>
      <c r="K18" s="51">
        <f t="shared" si="0"/>
        <v>30</v>
      </c>
      <c r="L18" s="35">
        <f t="shared" si="1"/>
        <v>21861.200000000001</v>
      </c>
      <c r="M18" s="36">
        <f t="shared" si="2"/>
        <v>11283.2</v>
      </c>
    </row>
    <row r="19" spans="1:13" ht="75" x14ac:dyDescent="0.25">
      <c r="A19" s="114"/>
      <c r="B19" s="92"/>
      <c r="C19" s="62">
        <v>16</v>
      </c>
      <c r="D19" s="63" t="s">
        <v>50</v>
      </c>
      <c r="E19" s="79" t="s">
        <v>42</v>
      </c>
      <c r="F19" s="62" t="s">
        <v>77</v>
      </c>
      <c r="G19" s="62" t="s">
        <v>43</v>
      </c>
      <c r="H19" s="72">
        <v>529.76</v>
      </c>
      <c r="I19" s="40">
        <f>Reitoria!I19+MUSEU!I19+CEAD!I19+ESAG!I19+FAED!I19+CEART!I19+CEFID!I19+CCT!I19+CEPLAN!I19+CERES!I19+CEAVI!I19+CESFI!I19+CEO!I19+CAV!I19</f>
        <v>8</v>
      </c>
      <c r="J19" s="48">
        <f>(Reitoria!I19-Reitoria!J19)+(MUSEU!I19-MUSEU!J19)+(CEAD!I19-CEAD!J19)+(ESAG!I19-ESAG!J19)+(FAED!I19-FAED!J19)+(CEART!I19-CEART!J19)+(CEFID!I19-CEFID!J19)+(CCT!I19-CCT!J19)+(CEPLAN!I19-CEPLAN!J19)+(CERES!I19-CERES!J19)+(CEAVI!I19-CEAVI!J19)+(CESFI!I19-CESFI!J19)+(CEO!I19-CEO!J19)+(CAV!I19-CAV!J19)</f>
        <v>4</v>
      </c>
      <c r="K19" s="51">
        <f t="shared" si="0"/>
        <v>4</v>
      </c>
      <c r="L19" s="35">
        <f t="shared" si="1"/>
        <v>4238.08</v>
      </c>
      <c r="M19" s="36">
        <f t="shared" si="2"/>
        <v>2119.04</v>
      </c>
    </row>
    <row r="20" spans="1:13" ht="51" x14ac:dyDescent="0.25">
      <c r="A20" s="114"/>
      <c r="B20" s="92"/>
      <c r="C20" s="80">
        <v>17</v>
      </c>
      <c r="D20" s="81" t="s">
        <v>51</v>
      </c>
      <c r="E20" s="79" t="s">
        <v>42</v>
      </c>
      <c r="F20" s="68" t="s">
        <v>78</v>
      </c>
      <c r="G20" s="62" t="s">
        <v>43</v>
      </c>
      <c r="H20" s="74">
        <v>567.58000000000004</v>
      </c>
      <c r="I20" s="40">
        <f>Reitoria!I20+MUSEU!I20+CEAD!I20+ESAG!I20+FAED!I20+CEART!I20+CEFID!I20+CCT!I20+CEPLAN!I20+CERES!I20+CEAVI!I20+CESFI!I20+CEO!I20+CAV!I20</f>
        <v>20</v>
      </c>
      <c r="J20" s="48">
        <f>(Reitoria!I20-Reitoria!J20)+(MUSEU!I20-MUSEU!J20)+(CEAD!I20-CEAD!J20)+(ESAG!I20-ESAG!J20)+(FAED!I20-FAED!J20)+(CEART!I20-CEART!J20)+(CEFID!I20-CEFID!J20)+(CCT!I20-CCT!J20)+(CEPLAN!I20-CEPLAN!J20)+(CERES!I20-CERES!J20)+(CEAVI!I20-CEAVI!J20)+(CESFI!I20-CESFI!J20)+(CEO!I20-CEO!J20)+(CAV!I20-CAV!J20)</f>
        <v>12</v>
      </c>
      <c r="K20" s="51">
        <f t="shared" si="0"/>
        <v>8</v>
      </c>
      <c r="L20" s="35">
        <f t="shared" si="1"/>
        <v>11351.6</v>
      </c>
      <c r="M20" s="36">
        <f t="shared" si="2"/>
        <v>6810.9600000000009</v>
      </c>
    </row>
    <row r="21" spans="1:13" ht="63.75" x14ac:dyDescent="0.25">
      <c r="A21" s="114"/>
      <c r="B21" s="92"/>
      <c r="C21" s="82">
        <v>18</v>
      </c>
      <c r="D21" s="83" t="s">
        <v>52</v>
      </c>
      <c r="E21" s="79" t="s">
        <v>42</v>
      </c>
      <c r="F21" s="84" t="s">
        <v>79</v>
      </c>
      <c r="G21" s="62" t="s">
        <v>43</v>
      </c>
      <c r="H21" s="85">
        <v>445.02</v>
      </c>
      <c r="I21" s="40">
        <f>Reitoria!I21+MUSEU!I21+CEAD!I21+ESAG!I21+FAED!I21+CEART!I21+CEFID!I21+CCT!I21+CEPLAN!I21+CERES!I21+CEAVI!I21+CESFI!I21+CEO!I21+CAV!I21</f>
        <v>36</v>
      </c>
      <c r="J21" s="48">
        <f>(Reitoria!I21-Reitoria!J21)+(MUSEU!I21-MUSEU!J21)+(CEAD!I21-CEAD!J21)+(ESAG!I21-ESAG!J21)+(FAED!I21-FAED!J21)+(CEART!I21-CEART!J21)+(CEFID!I21-CEFID!J21)+(CCT!I21-CCT!J21)+(CEPLAN!I21-CEPLAN!J21)+(CERES!I21-CERES!J21)+(CEAVI!I21-CEAVI!J21)+(CESFI!I21-CESFI!J21)+(CEO!I21-CEO!J21)+(CAV!I21-CAV!J21)</f>
        <v>26</v>
      </c>
      <c r="K21" s="51">
        <f t="shared" si="0"/>
        <v>10</v>
      </c>
      <c r="L21" s="35">
        <f t="shared" ref="L21:L23" si="3">H21*I21</f>
        <v>16020.72</v>
      </c>
      <c r="M21" s="36">
        <f t="shared" ref="M21:M23" si="4">H21*J21</f>
        <v>11570.52</v>
      </c>
    </row>
    <row r="22" spans="1:13" ht="68.25" x14ac:dyDescent="0.25">
      <c r="A22" s="114"/>
      <c r="B22" s="92"/>
      <c r="C22" s="65">
        <v>19</v>
      </c>
      <c r="D22" s="86" t="s">
        <v>53</v>
      </c>
      <c r="E22" s="79" t="s">
        <v>42</v>
      </c>
      <c r="F22" s="68" t="s">
        <v>80</v>
      </c>
      <c r="G22" s="62" t="s">
        <v>43</v>
      </c>
      <c r="H22" s="74">
        <v>1028</v>
      </c>
      <c r="I22" s="40">
        <f>Reitoria!I22+MUSEU!I22+CEAD!I22+ESAG!I22+FAED!I22+CEART!I22+CEFID!I22+CCT!I22+CEPLAN!I22+CERES!I22+CEAVI!I22+CESFI!I22+CEO!I22+CAV!I22</f>
        <v>2</v>
      </c>
      <c r="J22" s="48">
        <f>(Reitoria!I22-Reitoria!J22)+(MUSEU!I22-MUSEU!J22)+(CEAD!I22-CEAD!J22)+(ESAG!I22-ESAG!J22)+(FAED!I22-FAED!J22)+(CEART!I22-CEART!J22)+(CEFID!I22-CEFID!J22)+(CCT!I22-CCT!J22)+(CEPLAN!I22-CEPLAN!J22)+(CERES!I22-CERES!J22)+(CEAVI!I22-CEAVI!J22)+(CESFI!I22-CESFI!J22)+(CEO!I22-CEO!J22)+(CAV!I22-CAV!J22)</f>
        <v>0</v>
      </c>
      <c r="K22" s="51">
        <f t="shared" si="0"/>
        <v>2</v>
      </c>
      <c r="L22" s="35">
        <f t="shared" si="3"/>
        <v>2056</v>
      </c>
      <c r="M22" s="36">
        <f t="shared" si="4"/>
        <v>0</v>
      </c>
    </row>
    <row r="23" spans="1:13" ht="60" x14ac:dyDescent="0.25">
      <c r="A23" s="114"/>
      <c r="B23" s="93"/>
      <c r="C23" s="82">
        <v>20</v>
      </c>
      <c r="D23" s="87" t="s">
        <v>54</v>
      </c>
      <c r="E23" s="79" t="s">
        <v>42</v>
      </c>
      <c r="F23" s="82" t="s">
        <v>81</v>
      </c>
      <c r="G23" s="62" t="s">
        <v>43</v>
      </c>
      <c r="H23" s="85">
        <v>1100.3599999999999</v>
      </c>
      <c r="I23" s="40">
        <f>Reitoria!I23+MUSEU!I23+CEAD!I23+ESAG!I23+FAED!I23+CEART!I23+CEFID!I23+CCT!I23+CEPLAN!I23+CERES!I23+CEAVI!I23+CESFI!I23+CEO!I23+CAV!I23</f>
        <v>8</v>
      </c>
      <c r="J23" s="48">
        <f>(Reitoria!I23-Reitoria!J23)+(MUSEU!I23-MUSEU!J23)+(CEAD!I23-CEAD!J23)+(ESAG!I23-ESAG!J23)+(FAED!I23-FAED!J23)+(CEART!I23-CEART!J23)+(CEFID!I23-CEFID!J23)+(CCT!I23-CCT!J23)+(CEPLAN!I23-CEPLAN!J23)+(CERES!I23-CERES!J23)+(CEAVI!I23-CEAVI!J23)+(CESFI!I23-CESFI!J23)+(CEO!I23-CEO!J23)+(CAV!I23-CAV!J23)</f>
        <v>8</v>
      </c>
      <c r="K23" s="51">
        <f t="shared" si="0"/>
        <v>0</v>
      </c>
      <c r="L23" s="35">
        <f t="shared" si="3"/>
        <v>8802.8799999999992</v>
      </c>
      <c r="M23" s="36">
        <f t="shared" si="4"/>
        <v>8802.8799999999992</v>
      </c>
    </row>
    <row r="24" spans="1:13" x14ac:dyDescent="0.25">
      <c r="K24" s="38"/>
      <c r="L24" s="35">
        <f>SUM(L4:L23)</f>
        <v>137189.32</v>
      </c>
      <c r="M24" s="36">
        <f>SUM(M4:M23)</f>
        <v>77750.920000000013</v>
      </c>
    </row>
    <row r="25" spans="1:13" x14ac:dyDescent="0.25">
      <c r="D25" s="23" t="s">
        <v>39</v>
      </c>
    </row>
    <row r="26" spans="1:13" ht="15.75" x14ac:dyDescent="0.25">
      <c r="I26" s="107" t="s">
        <v>85</v>
      </c>
      <c r="J26" s="108"/>
      <c r="K26" s="108"/>
      <c r="L26" s="108"/>
      <c r="M26" s="109"/>
    </row>
    <row r="27" spans="1:13" ht="15.75" x14ac:dyDescent="0.25">
      <c r="I27" s="110" t="s">
        <v>45</v>
      </c>
      <c r="J27" s="111"/>
      <c r="K27" s="111"/>
      <c r="L27" s="111"/>
      <c r="M27" s="112"/>
    </row>
    <row r="28" spans="1:13" ht="15.75" x14ac:dyDescent="0.25">
      <c r="I28" s="101" t="s">
        <v>86</v>
      </c>
      <c r="J28" s="102"/>
      <c r="K28" s="102"/>
      <c r="L28" s="102"/>
      <c r="M28" s="103"/>
    </row>
    <row r="29" spans="1:13" ht="15.75" x14ac:dyDescent="0.25">
      <c r="I29" s="29" t="s">
        <v>33</v>
      </c>
      <c r="J29" s="30"/>
      <c r="K29" s="30"/>
      <c r="L29" s="30"/>
      <c r="M29" s="25">
        <f>L24</f>
        <v>137189.32</v>
      </c>
    </row>
    <row r="30" spans="1:13" ht="15.75" x14ac:dyDescent="0.25">
      <c r="I30" s="31" t="s">
        <v>34</v>
      </c>
      <c r="J30" s="32"/>
      <c r="K30" s="32"/>
      <c r="L30" s="32"/>
      <c r="M30" s="26">
        <f>M24</f>
        <v>77750.920000000013</v>
      </c>
    </row>
    <row r="31" spans="1:13" ht="15.75" x14ac:dyDescent="0.25">
      <c r="I31" s="31" t="s">
        <v>35</v>
      </c>
      <c r="J31" s="32"/>
      <c r="K31" s="32"/>
      <c r="L31" s="32"/>
      <c r="M31" s="28"/>
    </row>
    <row r="32" spans="1:13" ht="15.75" x14ac:dyDescent="0.25">
      <c r="I32" s="33" t="s">
        <v>36</v>
      </c>
      <c r="J32" s="34"/>
      <c r="K32" s="34"/>
      <c r="L32" s="34"/>
      <c r="M32" s="27">
        <f>M30/M29</f>
        <v>0.56674178427300326</v>
      </c>
    </row>
    <row r="33" spans="9:13" ht="15.75" x14ac:dyDescent="0.25">
      <c r="I33" s="104" t="s">
        <v>115</v>
      </c>
      <c r="J33" s="105"/>
      <c r="K33" s="105"/>
      <c r="L33" s="105"/>
      <c r="M33" s="106"/>
    </row>
  </sheetData>
  <mergeCells count="11">
    <mergeCell ref="B16:B23"/>
    <mergeCell ref="I28:M28"/>
    <mergeCell ref="I33:M33"/>
    <mergeCell ref="I1:M1"/>
    <mergeCell ref="A2:M2"/>
    <mergeCell ref="I26:M26"/>
    <mergeCell ref="I27:M27"/>
    <mergeCell ref="A1:C1"/>
    <mergeCell ref="D1:H1"/>
    <mergeCell ref="A4:A23"/>
    <mergeCell ref="B4:B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J11" sqref="J11"/>
    </sheetView>
  </sheetViews>
  <sheetFormatPr defaultRowHeight="12.75" x14ac:dyDescent="0.2"/>
  <cols>
    <col min="1" max="1" width="4.5703125" style="4" customWidth="1"/>
    <col min="2" max="2" width="6.85546875" style="4" customWidth="1"/>
    <col min="3" max="3" width="31" style="4" customWidth="1"/>
    <col min="4" max="4" width="8.5703125" style="4" bestFit="1" customWidth="1"/>
    <col min="5" max="5" width="9.5703125" style="4" customWidth="1"/>
    <col min="6" max="6" width="14.7109375" style="4" customWidth="1"/>
    <col min="7" max="7" width="16" style="4" customWidth="1"/>
    <col min="8" max="8" width="11.140625" style="4" customWidth="1"/>
    <col min="9" max="16384" width="9.140625" style="4"/>
  </cols>
  <sheetData>
    <row r="1" spans="1:8" ht="20.25" customHeight="1" x14ac:dyDescent="0.2">
      <c r="A1" s="116" t="s">
        <v>11</v>
      </c>
      <c r="B1" s="116"/>
      <c r="C1" s="116"/>
      <c r="D1" s="116"/>
      <c r="E1" s="116"/>
      <c r="F1" s="116"/>
      <c r="G1" s="116"/>
      <c r="H1" s="116"/>
    </row>
    <row r="2" spans="1:8" ht="20.25" x14ac:dyDescent="0.2">
      <c r="B2" s="5"/>
    </row>
    <row r="3" spans="1:8" ht="47.25" customHeight="1" x14ac:dyDescent="0.2">
      <c r="A3" s="117" t="s">
        <v>12</v>
      </c>
      <c r="B3" s="117"/>
      <c r="C3" s="117"/>
      <c r="D3" s="117"/>
      <c r="E3" s="117"/>
      <c r="F3" s="117"/>
      <c r="G3" s="117"/>
      <c r="H3" s="117"/>
    </row>
    <row r="4" spans="1:8" ht="35.25" customHeight="1" x14ac:dyDescent="0.2">
      <c r="B4" s="6"/>
    </row>
    <row r="5" spans="1:8" ht="15" customHeight="1" x14ac:dyDescent="0.2">
      <c r="A5" s="118" t="s">
        <v>13</v>
      </c>
      <c r="B5" s="118"/>
      <c r="C5" s="118"/>
      <c r="D5" s="118"/>
      <c r="E5" s="118"/>
      <c r="F5" s="118"/>
      <c r="G5" s="118"/>
      <c r="H5" s="118"/>
    </row>
    <row r="6" spans="1:8" ht="15" customHeight="1" x14ac:dyDescent="0.2">
      <c r="A6" s="118" t="s">
        <v>14</v>
      </c>
      <c r="B6" s="118"/>
      <c r="C6" s="118"/>
      <c r="D6" s="118"/>
      <c r="E6" s="118"/>
      <c r="F6" s="118"/>
      <c r="G6" s="118"/>
      <c r="H6" s="118"/>
    </row>
    <row r="7" spans="1:8" ht="15" customHeight="1" x14ac:dyDescent="0.2">
      <c r="A7" s="118" t="s">
        <v>15</v>
      </c>
      <c r="B7" s="118"/>
      <c r="C7" s="118"/>
      <c r="D7" s="118"/>
      <c r="E7" s="118"/>
      <c r="F7" s="118"/>
      <c r="G7" s="118"/>
      <c r="H7" s="118"/>
    </row>
    <row r="8" spans="1:8" ht="15" customHeight="1" x14ac:dyDescent="0.2">
      <c r="A8" s="118" t="s">
        <v>16</v>
      </c>
      <c r="B8" s="118"/>
      <c r="C8" s="118"/>
      <c r="D8" s="118"/>
      <c r="E8" s="118"/>
      <c r="F8" s="118"/>
      <c r="G8" s="118"/>
      <c r="H8" s="118"/>
    </row>
    <row r="9" spans="1:8" ht="30" customHeight="1" x14ac:dyDescent="0.2">
      <c r="B9" s="7"/>
    </row>
    <row r="10" spans="1:8" ht="105" customHeight="1" x14ac:dyDescent="0.2">
      <c r="A10" s="119" t="s">
        <v>17</v>
      </c>
      <c r="B10" s="119"/>
      <c r="C10" s="119"/>
      <c r="D10" s="119"/>
      <c r="E10" s="119"/>
      <c r="F10" s="119"/>
      <c r="G10" s="119"/>
      <c r="H10" s="119"/>
    </row>
    <row r="11" spans="1:8" ht="15.75" thickBot="1" x14ac:dyDescent="0.25">
      <c r="B11" s="8"/>
    </row>
    <row r="12" spans="1:8" ht="48.75" thickBot="1" x14ac:dyDescent="0.25">
      <c r="A12" s="9" t="s">
        <v>10</v>
      </c>
      <c r="B12" s="9" t="s">
        <v>8</v>
      </c>
      <c r="C12" s="10" t="s">
        <v>18</v>
      </c>
      <c r="D12" s="10" t="s">
        <v>9</v>
      </c>
      <c r="E12" s="10" t="s">
        <v>19</v>
      </c>
      <c r="F12" s="10" t="s">
        <v>20</v>
      </c>
      <c r="G12" s="10" t="s">
        <v>21</v>
      </c>
      <c r="H12" s="10" t="s">
        <v>22</v>
      </c>
    </row>
    <row r="13" spans="1:8" ht="15.75" thickBot="1" x14ac:dyDescent="0.25">
      <c r="A13" s="11"/>
      <c r="B13" s="11"/>
      <c r="C13" s="12"/>
      <c r="D13" s="12"/>
      <c r="E13" s="12"/>
      <c r="F13" s="12"/>
      <c r="G13" s="12"/>
      <c r="H13" s="12"/>
    </row>
    <row r="14" spans="1:8" ht="15.75" thickBot="1" x14ac:dyDescent="0.25">
      <c r="A14" s="11"/>
      <c r="B14" s="11"/>
      <c r="C14" s="12"/>
      <c r="D14" s="12"/>
      <c r="E14" s="12"/>
      <c r="F14" s="12"/>
      <c r="G14" s="12"/>
      <c r="H14" s="12"/>
    </row>
    <row r="15" spans="1:8" ht="15.75" thickBot="1" x14ac:dyDescent="0.25">
      <c r="A15" s="11"/>
      <c r="B15" s="11"/>
      <c r="C15" s="12"/>
      <c r="D15" s="12"/>
      <c r="E15" s="12"/>
      <c r="F15" s="12"/>
      <c r="G15" s="12"/>
      <c r="H15" s="12"/>
    </row>
    <row r="16" spans="1:8" ht="15.75" thickBot="1" x14ac:dyDescent="0.25">
      <c r="A16" s="11"/>
      <c r="B16" s="11"/>
      <c r="C16" s="12"/>
      <c r="D16" s="12"/>
      <c r="E16" s="12"/>
      <c r="F16" s="12"/>
      <c r="G16" s="12"/>
      <c r="H16" s="12"/>
    </row>
    <row r="17" spans="1:8" ht="15.75" thickBot="1" x14ac:dyDescent="0.25">
      <c r="A17" s="13"/>
      <c r="B17" s="13"/>
      <c r="C17" s="14"/>
      <c r="D17" s="14"/>
      <c r="E17" s="14"/>
      <c r="F17" s="14"/>
      <c r="G17" s="14"/>
      <c r="H17" s="14"/>
    </row>
    <row r="18" spans="1:8" ht="42" customHeight="1" x14ac:dyDescent="0.2">
      <c r="B18" s="15"/>
      <c r="C18" s="16"/>
      <c r="D18" s="16"/>
      <c r="E18" s="16"/>
      <c r="F18" s="16"/>
      <c r="G18" s="16"/>
      <c r="H18" s="16"/>
    </row>
    <row r="19" spans="1:8" ht="15" customHeight="1" x14ac:dyDescent="0.2">
      <c r="A19" s="120" t="s">
        <v>23</v>
      </c>
      <c r="B19" s="120"/>
      <c r="C19" s="120"/>
      <c r="D19" s="120"/>
      <c r="E19" s="120"/>
      <c r="F19" s="120"/>
      <c r="G19" s="120"/>
      <c r="H19" s="120"/>
    </row>
    <row r="20" spans="1:8" ht="14.25" x14ac:dyDescent="0.2">
      <c r="A20" s="121" t="s">
        <v>24</v>
      </c>
      <c r="B20" s="121"/>
      <c r="C20" s="121"/>
      <c r="D20" s="121"/>
      <c r="E20" s="121"/>
      <c r="F20" s="121"/>
      <c r="G20" s="121"/>
      <c r="H20" s="121"/>
    </row>
    <row r="21" spans="1:8" ht="15" x14ac:dyDescent="0.2">
      <c r="B21" s="8"/>
    </row>
    <row r="22" spans="1:8" ht="15" x14ac:dyDescent="0.2">
      <c r="B22" s="8"/>
    </row>
    <row r="23" spans="1:8" ht="15" x14ac:dyDescent="0.2">
      <c r="B23" s="8"/>
    </row>
    <row r="24" spans="1:8" ht="15" customHeight="1" x14ac:dyDescent="0.2">
      <c r="A24" s="122" t="s">
        <v>25</v>
      </c>
      <c r="B24" s="122"/>
      <c r="C24" s="122"/>
      <c r="D24" s="122"/>
      <c r="E24" s="122"/>
      <c r="F24" s="122"/>
      <c r="G24" s="122"/>
      <c r="H24" s="122"/>
    </row>
    <row r="25" spans="1:8" ht="15" customHeight="1" x14ac:dyDescent="0.2">
      <c r="A25" s="122" t="s">
        <v>26</v>
      </c>
      <c r="B25" s="122"/>
      <c r="C25" s="122"/>
      <c r="D25" s="122"/>
      <c r="E25" s="122"/>
      <c r="F25" s="122"/>
      <c r="G25" s="122"/>
      <c r="H25" s="122"/>
    </row>
    <row r="26" spans="1:8" ht="15" customHeight="1" x14ac:dyDescent="0.2">
      <c r="A26" s="115" t="s">
        <v>27</v>
      </c>
      <c r="B26" s="115"/>
      <c r="C26" s="115"/>
      <c r="D26" s="115"/>
      <c r="E26" s="115"/>
      <c r="F26" s="115"/>
      <c r="G26" s="115"/>
      <c r="H26" s="11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opLeftCell="A10" zoomScale="80" zoomScaleNormal="80" workbookViewId="0">
      <selection activeCell="O25" sqref="O25"/>
    </sheetView>
  </sheetViews>
  <sheetFormatPr defaultColWidth="9.7109375" defaultRowHeight="15" x14ac:dyDescent="0.25"/>
  <cols>
    <col min="1" max="1" width="14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8" style="2" customWidth="1"/>
    <col min="7" max="7" width="11.28515625" style="2" customWidth="1"/>
    <col min="8" max="8" width="12.7109375" style="18" bestFit="1" customWidth="1"/>
    <col min="9" max="9" width="12.42578125" style="20" customWidth="1"/>
    <col min="10" max="10" width="13.28515625" style="3" customWidth="1"/>
    <col min="11" max="11" width="12.5703125" style="21" customWidth="1"/>
    <col min="12" max="23" width="12" style="22" customWidth="1"/>
    <col min="24" max="16384" width="9.7109375" style="17"/>
  </cols>
  <sheetData>
    <row r="1" spans="1:23" ht="33" customHeight="1" x14ac:dyDescent="0.25">
      <c r="A1" s="100" t="s">
        <v>82</v>
      </c>
      <c r="B1" s="100"/>
      <c r="C1" s="100"/>
      <c r="D1" s="100" t="s">
        <v>41</v>
      </c>
      <c r="E1" s="100"/>
      <c r="F1" s="100"/>
      <c r="G1" s="100"/>
      <c r="H1" s="100"/>
      <c r="I1" s="100" t="s">
        <v>83</v>
      </c>
      <c r="J1" s="100"/>
      <c r="K1" s="100"/>
      <c r="L1" s="99" t="s">
        <v>108</v>
      </c>
      <c r="M1" s="99" t="s">
        <v>46</v>
      </c>
      <c r="N1" s="99" t="s">
        <v>46</v>
      </c>
      <c r="O1" s="99" t="s">
        <v>46</v>
      </c>
      <c r="P1" s="99" t="s">
        <v>46</v>
      </c>
      <c r="Q1" s="99" t="s">
        <v>46</v>
      </c>
      <c r="R1" s="99" t="s">
        <v>46</v>
      </c>
      <c r="S1" s="99" t="s">
        <v>46</v>
      </c>
      <c r="T1" s="99" t="s">
        <v>46</v>
      </c>
      <c r="U1" s="99" t="s">
        <v>46</v>
      </c>
      <c r="V1" s="99" t="s">
        <v>46</v>
      </c>
      <c r="W1" s="99" t="s">
        <v>46</v>
      </c>
    </row>
    <row r="2" spans="1:23" ht="21.75" customHeight="1" x14ac:dyDescent="0.25">
      <c r="A2" s="100" t="s">
        <v>88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8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37</v>
      </c>
      <c r="F3" s="43" t="s">
        <v>38</v>
      </c>
      <c r="G3" s="43" t="s">
        <v>28</v>
      </c>
      <c r="H3" s="44" t="s">
        <v>5</v>
      </c>
      <c r="I3" s="45" t="s">
        <v>30</v>
      </c>
      <c r="J3" s="46" t="s">
        <v>0</v>
      </c>
      <c r="K3" s="42" t="s">
        <v>7</v>
      </c>
      <c r="L3" s="88">
        <v>42878</v>
      </c>
      <c r="M3" s="47" t="s">
        <v>2</v>
      </c>
      <c r="N3" s="47" t="s">
        <v>2</v>
      </c>
      <c r="O3" s="47" t="s">
        <v>2</v>
      </c>
      <c r="P3" s="47" t="s">
        <v>2</v>
      </c>
      <c r="Q3" s="47" t="s">
        <v>2</v>
      </c>
      <c r="R3" s="47" t="s">
        <v>2</v>
      </c>
      <c r="S3" s="47" t="s">
        <v>2</v>
      </c>
      <c r="T3" s="47" t="s">
        <v>2</v>
      </c>
      <c r="U3" s="47" t="s">
        <v>2</v>
      </c>
      <c r="V3" s="47" t="s">
        <v>2</v>
      </c>
      <c r="W3" s="47" t="s">
        <v>2</v>
      </c>
    </row>
    <row r="4" spans="1:23" ht="60" x14ac:dyDescent="0.25">
      <c r="A4" s="97" t="s">
        <v>67</v>
      </c>
      <c r="B4" s="91">
        <v>1</v>
      </c>
      <c r="C4" s="62">
        <v>1</v>
      </c>
      <c r="D4" s="63" t="s">
        <v>55</v>
      </c>
      <c r="E4" s="37" t="s">
        <v>42</v>
      </c>
      <c r="F4" s="62" t="s">
        <v>68</v>
      </c>
      <c r="G4" s="62" t="s">
        <v>43</v>
      </c>
      <c r="H4" s="72">
        <v>148.38</v>
      </c>
      <c r="I4" s="40">
        <v>4</v>
      </c>
      <c r="J4" s="48">
        <f>I4-(SUM(L4:W4))</f>
        <v>0</v>
      </c>
      <c r="K4" s="49" t="str">
        <f>IF(J4&lt;0,"ATENÇÃO","OK")</f>
        <v>OK</v>
      </c>
      <c r="L4" s="39">
        <v>4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60" x14ac:dyDescent="0.25">
      <c r="A5" s="98"/>
      <c r="B5" s="92"/>
      <c r="C5" s="62">
        <v>2</v>
      </c>
      <c r="D5" s="63" t="s">
        <v>56</v>
      </c>
      <c r="E5" s="37" t="s">
        <v>42</v>
      </c>
      <c r="F5" s="62" t="s">
        <v>68</v>
      </c>
      <c r="G5" s="62" t="s">
        <v>43</v>
      </c>
      <c r="H5" s="72">
        <v>159.46</v>
      </c>
      <c r="I5" s="40"/>
      <c r="J5" s="48">
        <f t="shared" ref="J5:J23" si="0">I5-(SUM(L5:W5))</f>
        <v>0</v>
      </c>
      <c r="K5" s="49" t="str">
        <f t="shared" ref="K5:K23" si="1">IF(J5&lt;0,"ATENÇÃO","OK")</f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75" x14ac:dyDescent="0.25">
      <c r="A6" s="98"/>
      <c r="B6" s="92"/>
      <c r="C6" s="62">
        <v>3</v>
      </c>
      <c r="D6" s="63" t="s">
        <v>57</v>
      </c>
      <c r="E6" s="52" t="s">
        <v>42</v>
      </c>
      <c r="F6" s="62" t="s">
        <v>69</v>
      </c>
      <c r="G6" s="62" t="s">
        <v>43</v>
      </c>
      <c r="H6" s="72">
        <v>190.2</v>
      </c>
      <c r="I6" s="41"/>
      <c r="J6" s="48">
        <f t="shared" si="0"/>
        <v>0</v>
      </c>
      <c r="K6" s="49" t="str">
        <f t="shared" si="1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60" x14ac:dyDescent="0.25">
      <c r="A7" s="98"/>
      <c r="B7" s="92"/>
      <c r="C7" s="62">
        <v>4</v>
      </c>
      <c r="D7" s="63" t="s">
        <v>58</v>
      </c>
      <c r="E7" s="52" t="s">
        <v>42</v>
      </c>
      <c r="F7" s="62" t="s">
        <v>70</v>
      </c>
      <c r="G7" s="62" t="s">
        <v>43</v>
      </c>
      <c r="H7" s="72">
        <v>225.98</v>
      </c>
      <c r="I7" s="41"/>
      <c r="J7" s="48">
        <f t="shared" si="0"/>
        <v>0</v>
      </c>
      <c r="K7" s="49" t="str">
        <f t="shared" si="1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60" x14ac:dyDescent="0.25">
      <c r="A8" s="98"/>
      <c r="B8" s="92"/>
      <c r="C8" s="62">
        <v>5</v>
      </c>
      <c r="D8" s="63" t="s">
        <v>59</v>
      </c>
      <c r="E8" s="52" t="s">
        <v>42</v>
      </c>
      <c r="F8" s="62" t="s">
        <v>71</v>
      </c>
      <c r="G8" s="62" t="s">
        <v>43</v>
      </c>
      <c r="H8" s="72">
        <v>173.36</v>
      </c>
      <c r="I8" s="41"/>
      <c r="J8" s="48">
        <f t="shared" si="0"/>
        <v>0</v>
      </c>
      <c r="K8" s="49" t="str">
        <f t="shared" si="1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60" x14ac:dyDescent="0.25">
      <c r="A9" s="98"/>
      <c r="B9" s="92"/>
      <c r="C9" s="62">
        <v>6</v>
      </c>
      <c r="D9" s="63" t="s">
        <v>60</v>
      </c>
      <c r="E9" s="52" t="s">
        <v>42</v>
      </c>
      <c r="F9" s="62" t="s">
        <v>68</v>
      </c>
      <c r="G9" s="62" t="s">
        <v>43</v>
      </c>
      <c r="H9" s="72">
        <v>205.36</v>
      </c>
      <c r="I9" s="41"/>
      <c r="J9" s="48">
        <f t="shared" si="0"/>
        <v>0</v>
      </c>
      <c r="K9" s="49" t="str">
        <f t="shared" si="1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60" x14ac:dyDescent="0.25">
      <c r="A10" s="98"/>
      <c r="B10" s="92"/>
      <c r="C10" s="64">
        <v>7</v>
      </c>
      <c r="D10" s="63" t="s">
        <v>61</v>
      </c>
      <c r="E10" s="52" t="s">
        <v>42</v>
      </c>
      <c r="F10" s="62" t="s">
        <v>72</v>
      </c>
      <c r="G10" s="62" t="s">
        <v>43</v>
      </c>
      <c r="H10" s="73">
        <v>208.83</v>
      </c>
      <c r="I10" s="41"/>
      <c r="J10" s="48">
        <f t="shared" si="0"/>
        <v>0</v>
      </c>
      <c r="K10" s="49" t="str">
        <f t="shared" si="1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51.75" x14ac:dyDescent="0.25">
      <c r="A11" s="98"/>
      <c r="B11" s="92"/>
      <c r="C11" s="65">
        <v>8</v>
      </c>
      <c r="D11" s="66" t="s">
        <v>62</v>
      </c>
      <c r="E11" s="52" t="s">
        <v>42</v>
      </c>
      <c r="F11" s="68" t="s">
        <v>73</v>
      </c>
      <c r="G11" s="62" t="s">
        <v>43</v>
      </c>
      <c r="H11" s="74">
        <v>492.7</v>
      </c>
      <c r="I11" s="41"/>
      <c r="J11" s="48">
        <f t="shared" si="0"/>
        <v>0</v>
      </c>
      <c r="K11" s="49" t="str">
        <f t="shared" si="1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60" x14ac:dyDescent="0.25">
      <c r="A12" s="98"/>
      <c r="B12" s="92"/>
      <c r="C12" s="62">
        <v>9</v>
      </c>
      <c r="D12" s="63" t="s">
        <v>63</v>
      </c>
      <c r="E12" s="52" t="s">
        <v>42</v>
      </c>
      <c r="F12" s="62" t="s">
        <v>74</v>
      </c>
      <c r="G12" s="62" t="s">
        <v>43</v>
      </c>
      <c r="H12" s="72">
        <v>215.26</v>
      </c>
      <c r="I12" s="41"/>
      <c r="J12" s="48">
        <f t="shared" si="0"/>
        <v>0</v>
      </c>
      <c r="K12" s="49" t="str">
        <f t="shared" si="1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60" x14ac:dyDescent="0.25">
      <c r="A13" s="98"/>
      <c r="B13" s="92"/>
      <c r="C13" s="62">
        <v>10</v>
      </c>
      <c r="D13" s="63" t="s">
        <v>64</v>
      </c>
      <c r="E13" s="52" t="s">
        <v>42</v>
      </c>
      <c r="F13" s="62" t="s">
        <v>75</v>
      </c>
      <c r="G13" s="62" t="s">
        <v>43</v>
      </c>
      <c r="H13" s="72">
        <v>308.8</v>
      </c>
      <c r="I13" s="41"/>
      <c r="J13" s="48">
        <f t="shared" si="0"/>
        <v>0</v>
      </c>
      <c r="K13" s="49" t="str">
        <f t="shared" si="1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60" x14ac:dyDescent="0.25">
      <c r="A14" s="98"/>
      <c r="B14" s="92"/>
      <c r="C14" s="62">
        <v>11</v>
      </c>
      <c r="D14" s="63" t="s">
        <v>65</v>
      </c>
      <c r="E14" s="52" t="s">
        <v>42</v>
      </c>
      <c r="F14" s="62" t="s">
        <v>72</v>
      </c>
      <c r="G14" s="62" t="s">
        <v>43</v>
      </c>
      <c r="H14" s="72">
        <v>307.76</v>
      </c>
      <c r="I14" s="41"/>
      <c r="J14" s="48">
        <f t="shared" si="0"/>
        <v>0</v>
      </c>
      <c r="K14" s="49" t="str">
        <f t="shared" si="1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60" x14ac:dyDescent="0.25">
      <c r="A15" s="98"/>
      <c r="B15" s="93"/>
      <c r="C15" s="62">
        <v>12</v>
      </c>
      <c r="D15" s="67" t="s">
        <v>66</v>
      </c>
      <c r="E15" s="52" t="s">
        <v>42</v>
      </c>
      <c r="F15" s="69" t="s">
        <v>70</v>
      </c>
      <c r="G15" s="62" t="s">
        <v>43</v>
      </c>
      <c r="H15" s="74">
        <v>312.5</v>
      </c>
      <c r="I15" s="41"/>
      <c r="J15" s="48">
        <f t="shared" si="0"/>
        <v>0</v>
      </c>
      <c r="K15" s="49" t="str">
        <f t="shared" si="1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60" x14ac:dyDescent="0.25">
      <c r="A16" s="98"/>
      <c r="B16" s="94">
        <v>2</v>
      </c>
      <c r="C16" s="53">
        <v>13</v>
      </c>
      <c r="D16" s="54" t="s">
        <v>47</v>
      </c>
      <c r="E16" s="52" t="s">
        <v>42</v>
      </c>
      <c r="F16" s="55" t="s">
        <v>72</v>
      </c>
      <c r="G16" s="55" t="s">
        <v>43</v>
      </c>
      <c r="H16" s="75">
        <v>416.83</v>
      </c>
      <c r="I16" s="41"/>
      <c r="J16" s="48">
        <f t="shared" si="0"/>
        <v>0</v>
      </c>
      <c r="K16" s="49" t="str">
        <f t="shared" si="1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75" x14ac:dyDescent="0.25">
      <c r="A17" s="98"/>
      <c r="B17" s="95"/>
      <c r="C17" s="55">
        <v>14</v>
      </c>
      <c r="D17" s="54" t="s">
        <v>48</v>
      </c>
      <c r="E17" s="52" t="s">
        <v>42</v>
      </c>
      <c r="F17" s="55" t="s">
        <v>76</v>
      </c>
      <c r="G17" s="55" t="s">
        <v>43</v>
      </c>
      <c r="H17" s="76">
        <v>297.7</v>
      </c>
      <c r="I17" s="41"/>
      <c r="J17" s="48">
        <f t="shared" si="0"/>
        <v>0</v>
      </c>
      <c r="K17" s="49" t="str">
        <f t="shared" si="1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75" x14ac:dyDescent="0.25">
      <c r="A18" s="98"/>
      <c r="B18" s="95"/>
      <c r="C18" s="55">
        <v>15</v>
      </c>
      <c r="D18" s="54" t="s">
        <v>49</v>
      </c>
      <c r="E18" s="52" t="s">
        <v>42</v>
      </c>
      <c r="F18" s="55" t="s">
        <v>75</v>
      </c>
      <c r="G18" s="55" t="s">
        <v>43</v>
      </c>
      <c r="H18" s="76">
        <v>352.6</v>
      </c>
      <c r="I18" s="41"/>
      <c r="J18" s="48">
        <f t="shared" si="0"/>
        <v>0</v>
      </c>
      <c r="K18" s="49" t="str">
        <f t="shared" si="1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75" x14ac:dyDescent="0.25">
      <c r="A19" s="98"/>
      <c r="B19" s="95"/>
      <c r="C19" s="55">
        <v>16</v>
      </c>
      <c r="D19" s="54" t="s">
        <v>50</v>
      </c>
      <c r="E19" s="52" t="s">
        <v>42</v>
      </c>
      <c r="F19" s="55" t="s">
        <v>77</v>
      </c>
      <c r="G19" s="55" t="s">
        <v>43</v>
      </c>
      <c r="H19" s="76">
        <v>529.76</v>
      </c>
      <c r="I19" s="41"/>
      <c r="J19" s="48">
        <f t="shared" si="0"/>
        <v>0</v>
      </c>
      <c r="K19" s="49" t="str">
        <f t="shared" si="1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51" x14ac:dyDescent="0.25">
      <c r="A20" s="98"/>
      <c r="B20" s="95"/>
      <c r="C20" s="56">
        <v>17</v>
      </c>
      <c r="D20" s="57" t="s">
        <v>51</v>
      </c>
      <c r="E20" s="52" t="s">
        <v>42</v>
      </c>
      <c r="F20" s="70" t="s">
        <v>78</v>
      </c>
      <c r="G20" s="55" t="s">
        <v>43</v>
      </c>
      <c r="H20" s="75">
        <v>567.58000000000004</v>
      </c>
      <c r="I20" s="41"/>
      <c r="J20" s="48">
        <f t="shared" si="0"/>
        <v>0</v>
      </c>
      <c r="K20" s="49" t="str">
        <f t="shared" si="1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63.75" x14ac:dyDescent="0.25">
      <c r="A21" s="98"/>
      <c r="B21" s="95"/>
      <c r="C21" s="58">
        <v>18</v>
      </c>
      <c r="D21" s="59" t="s">
        <v>52</v>
      </c>
      <c r="E21" s="52" t="s">
        <v>42</v>
      </c>
      <c r="F21" s="71" t="s">
        <v>79</v>
      </c>
      <c r="G21" s="55" t="s">
        <v>43</v>
      </c>
      <c r="H21" s="77">
        <v>445.02</v>
      </c>
      <c r="I21" s="41"/>
      <c r="J21" s="48">
        <f t="shared" si="0"/>
        <v>0</v>
      </c>
      <c r="K21" s="49" t="str">
        <f t="shared" si="1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68.25" x14ac:dyDescent="0.25">
      <c r="A22" s="98"/>
      <c r="B22" s="95"/>
      <c r="C22" s="53">
        <v>19</v>
      </c>
      <c r="D22" s="60" t="s">
        <v>53</v>
      </c>
      <c r="E22" s="52" t="s">
        <v>42</v>
      </c>
      <c r="F22" s="70" t="s">
        <v>80</v>
      </c>
      <c r="G22" s="55" t="s">
        <v>43</v>
      </c>
      <c r="H22" s="75">
        <v>1028</v>
      </c>
      <c r="I22" s="41"/>
      <c r="J22" s="48">
        <f t="shared" si="0"/>
        <v>0</v>
      </c>
      <c r="K22" s="49" t="str">
        <f t="shared" si="1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60" x14ac:dyDescent="0.25">
      <c r="A23" s="98"/>
      <c r="B23" s="96"/>
      <c r="C23" s="58">
        <v>20</v>
      </c>
      <c r="D23" s="61" t="s">
        <v>54</v>
      </c>
      <c r="E23" s="52" t="s">
        <v>42</v>
      </c>
      <c r="F23" s="58" t="s">
        <v>81</v>
      </c>
      <c r="G23" s="55" t="s">
        <v>43</v>
      </c>
      <c r="H23" s="77">
        <v>1100.3599999999999</v>
      </c>
      <c r="I23" s="41"/>
      <c r="J23" s="48">
        <f t="shared" si="0"/>
        <v>0</v>
      </c>
      <c r="K23" s="49" t="str">
        <f t="shared" si="1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x14ac:dyDescent="0.25">
      <c r="L24" s="90"/>
    </row>
    <row r="25" spans="1:23" x14ac:dyDescent="0.25">
      <c r="D25" s="23" t="s">
        <v>39</v>
      </c>
    </row>
  </sheetData>
  <mergeCells count="19">
    <mergeCell ref="U1:U2"/>
    <mergeCell ref="V1:V2"/>
    <mergeCell ref="W1:W2"/>
    <mergeCell ref="A2:K2"/>
    <mergeCell ref="Q1:Q2"/>
    <mergeCell ref="R1:R2"/>
    <mergeCell ref="S1:S2"/>
    <mergeCell ref="T1:T2"/>
    <mergeCell ref="A4:A23"/>
    <mergeCell ref="B4:B15"/>
    <mergeCell ref="B16:B23"/>
    <mergeCell ref="O1:O2"/>
    <mergeCell ref="P1:P2"/>
    <mergeCell ref="A1:C1"/>
    <mergeCell ref="D1:H1"/>
    <mergeCell ref="I1:K1"/>
    <mergeCell ref="L1:L2"/>
    <mergeCell ref="M1:M2"/>
    <mergeCell ref="N1:N2"/>
  </mergeCells>
  <conditionalFormatting sqref="O4:W4">
    <cfRule type="cellIs" dxfId="251" priority="22" stopIfTrue="1" operator="greaterThan">
      <formula>0</formula>
    </cfRule>
    <cfRule type="cellIs" dxfId="250" priority="23" stopIfTrue="1" operator="greaterThan">
      <formula>0</formula>
    </cfRule>
    <cfRule type="cellIs" dxfId="249" priority="24" stopIfTrue="1" operator="greaterThan">
      <formula>0</formula>
    </cfRule>
  </conditionalFormatting>
  <conditionalFormatting sqref="O5:W23">
    <cfRule type="cellIs" dxfId="248" priority="19" stopIfTrue="1" operator="greaterThan">
      <formula>0</formula>
    </cfRule>
    <cfRule type="cellIs" dxfId="247" priority="20" stopIfTrue="1" operator="greaterThan">
      <formula>0</formula>
    </cfRule>
    <cfRule type="cellIs" dxfId="246" priority="21" stopIfTrue="1" operator="greaterThan">
      <formula>0</formula>
    </cfRule>
  </conditionalFormatting>
  <conditionalFormatting sqref="M4:N4">
    <cfRule type="cellIs" dxfId="245" priority="10" stopIfTrue="1" operator="greaterThan">
      <formula>0</formula>
    </cfRule>
    <cfRule type="cellIs" dxfId="244" priority="11" stopIfTrue="1" operator="greaterThan">
      <formula>0</formula>
    </cfRule>
    <cfRule type="cellIs" dxfId="243" priority="12" stopIfTrue="1" operator="greaterThan">
      <formula>0</formula>
    </cfRule>
  </conditionalFormatting>
  <conditionalFormatting sqref="M5:N23">
    <cfRule type="cellIs" dxfId="242" priority="7" stopIfTrue="1" operator="greaterThan">
      <formula>0</formula>
    </cfRule>
    <cfRule type="cellIs" dxfId="241" priority="8" stopIfTrue="1" operator="greaterThan">
      <formula>0</formula>
    </cfRule>
    <cfRule type="cellIs" dxfId="240" priority="9" stopIfTrue="1" operator="greaterThan">
      <formula>0</formula>
    </cfRule>
  </conditionalFormatting>
  <conditionalFormatting sqref="L4">
    <cfRule type="cellIs" dxfId="239" priority="4" stopIfTrue="1" operator="greaterThan">
      <formula>0</formula>
    </cfRule>
    <cfRule type="cellIs" dxfId="238" priority="5" stopIfTrue="1" operator="greaterThan">
      <formula>0</formula>
    </cfRule>
    <cfRule type="cellIs" dxfId="237" priority="6" stopIfTrue="1" operator="greaterThan">
      <formula>0</formula>
    </cfRule>
  </conditionalFormatting>
  <conditionalFormatting sqref="L5:L23">
    <cfRule type="cellIs" dxfId="236" priority="1" stopIfTrue="1" operator="greaterThan">
      <formula>0</formula>
    </cfRule>
    <cfRule type="cellIs" dxfId="235" priority="2" stopIfTrue="1" operator="greaterThan">
      <formula>0</formula>
    </cfRule>
    <cfRule type="cellIs" dxfId="23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80" zoomScaleNormal="80" workbookViewId="0">
      <selection activeCell="N5" sqref="N5"/>
    </sheetView>
  </sheetViews>
  <sheetFormatPr defaultColWidth="9.7109375" defaultRowHeight="15" x14ac:dyDescent="0.25"/>
  <cols>
    <col min="1" max="1" width="14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8" style="2" customWidth="1"/>
    <col min="7" max="7" width="11.28515625" style="2" customWidth="1"/>
    <col min="8" max="8" width="12.7109375" style="18" bestFit="1" customWidth="1"/>
    <col min="9" max="9" width="11.28515625" style="20" customWidth="1"/>
    <col min="10" max="10" width="13.28515625" style="3" customWidth="1"/>
    <col min="11" max="11" width="12.5703125" style="21" customWidth="1"/>
    <col min="12" max="23" width="12" style="22" customWidth="1"/>
    <col min="24" max="16384" width="9.7109375" style="17"/>
  </cols>
  <sheetData>
    <row r="1" spans="1:23" ht="33" customHeight="1" x14ac:dyDescent="0.25">
      <c r="A1" s="100" t="s">
        <v>82</v>
      </c>
      <c r="B1" s="100"/>
      <c r="C1" s="100"/>
      <c r="D1" s="100" t="s">
        <v>41</v>
      </c>
      <c r="E1" s="100"/>
      <c r="F1" s="100"/>
      <c r="G1" s="100"/>
      <c r="H1" s="100"/>
      <c r="I1" s="100" t="s">
        <v>83</v>
      </c>
      <c r="J1" s="100"/>
      <c r="K1" s="100"/>
      <c r="L1" s="99" t="s">
        <v>46</v>
      </c>
      <c r="M1" s="99" t="s">
        <v>46</v>
      </c>
      <c r="N1" s="99" t="s">
        <v>46</v>
      </c>
      <c r="O1" s="99" t="s">
        <v>46</v>
      </c>
      <c r="P1" s="99" t="s">
        <v>46</v>
      </c>
      <c r="Q1" s="99" t="s">
        <v>46</v>
      </c>
      <c r="R1" s="99" t="s">
        <v>46</v>
      </c>
      <c r="S1" s="99" t="s">
        <v>46</v>
      </c>
      <c r="T1" s="99" t="s">
        <v>46</v>
      </c>
      <c r="U1" s="99" t="s">
        <v>46</v>
      </c>
      <c r="V1" s="99" t="s">
        <v>46</v>
      </c>
      <c r="W1" s="99" t="s">
        <v>46</v>
      </c>
    </row>
    <row r="2" spans="1:23" ht="21.75" customHeight="1" x14ac:dyDescent="0.25">
      <c r="A2" s="100" t="s">
        <v>89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8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37</v>
      </c>
      <c r="F3" s="43" t="s">
        <v>38</v>
      </c>
      <c r="G3" s="43" t="s">
        <v>28</v>
      </c>
      <c r="H3" s="44" t="s">
        <v>5</v>
      </c>
      <c r="I3" s="45" t="s">
        <v>30</v>
      </c>
      <c r="J3" s="46" t="s">
        <v>0</v>
      </c>
      <c r="K3" s="42" t="s">
        <v>7</v>
      </c>
      <c r="L3" s="47" t="s">
        <v>2</v>
      </c>
      <c r="M3" s="47" t="s">
        <v>2</v>
      </c>
      <c r="N3" s="47" t="s">
        <v>2</v>
      </c>
      <c r="O3" s="47" t="s">
        <v>2</v>
      </c>
      <c r="P3" s="47" t="s">
        <v>2</v>
      </c>
      <c r="Q3" s="47" t="s">
        <v>2</v>
      </c>
      <c r="R3" s="47" t="s">
        <v>2</v>
      </c>
      <c r="S3" s="47" t="s">
        <v>2</v>
      </c>
      <c r="T3" s="47" t="s">
        <v>2</v>
      </c>
      <c r="U3" s="47" t="s">
        <v>2</v>
      </c>
      <c r="V3" s="47" t="s">
        <v>2</v>
      </c>
      <c r="W3" s="47" t="s">
        <v>2</v>
      </c>
    </row>
    <row r="4" spans="1:23" ht="60" x14ac:dyDescent="0.25">
      <c r="A4" s="97" t="s">
        <v>67</v>
      </c>
      <c r="B4" s="91">
        <v>1</v>
      </c>
      <c r="C4" s="62">
        <v>1</v>
      </c>
      <c r="D4" s="63" t="s">
        <v>55</v>
      </c>
      <c r="E4" s="37" t="s">
        <v>42</v>
      </c>
      <c r="F4" s="62" t="s">
        <v>68</v>
      </c>
      <c r="G4" s="62" t="s">
        <v>43</v>
      </c>
      <c r="H4" s="72">
        <v>148.38</v>
      </c>
      <c r="I4" s="40"/>
      <c r="J4" s="48">
        <f>I4-(SUM(L4:W4))</f>
        <v>0</v>
      </c>
      <c r="K4" s="49" t="str">
        <f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60" x14ac:dyDescent="0.25">
      <c r="A5" s="98"/>
      <c r="B5" s="92"/>
      <c r="C5" s="62">
        <v>2</v>
      </c>
      <c r="D5" s="63" t="s">
        <v>56</v>
      </c>
      <c r="E5" s="37" t="s">
        <v>42</v>
      </c>
      <c r="F5" s="62" t="s">
        <v>68</v>
      </c>
      <c r="G5" s="62" t="s">
        <v>43</v>
      </c>
      <c r="H5" s="72">
        <v>159.46</v>
      </c>
      <c r="I5" s="40"/>
      <c r="J5" s="48">
        <f t="shared" ref="J5:J23" si="0">I5-(SUM(L5:W5))</f>
        <v>0</v>
      </c>
      <c r="K5" s="49" t="str">
        <f t="shared" ref="K5:K23" si="1">IF(J5&lt;0,"ATENÇÃO","OK")</f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75" x14ac:dyDescent="0.25">
      <c r="A6" s="98"/>
      <c r="B6" s="92"/>
      <c r="C6" s="62">
        <v>3</v>
      </c>
      <c r="D6" s="63" t="s">
        <v>57</v>
      </c>
      <c r="E6" s="52" t="s">
        <v>42</v>
      </c>
      <c r="F6" s="62" t="s">
        <v>69</v>
      </c>
      <c r="G6" s="62" t="s">
        <v>43</v>
      </c>
      <c r="H6" s="72">
        <v>190.2</v>
      </c>
      <c r="I6" s="41"/>
      <c r="J6" s="48">
        <f t="shared" si="0"/>
        <v>0</v>
      </c>
      <c r="K6" s="49" t="str">
        <f t="shared" si="1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60" x14ac:dyDescent="0.25">
      <c r="A7" s="98"/>
      <c r="B7" s="92"/>
      <c r="C7" s="62">
        <v>4</v>
      </c>
      <c r="D7" s="63" t="s">
        <v>58</v>
      </c>
      <c r="E7" s="52" t="s">
        <v>42</v>
      </c>
      <c r="F7" s="62" t="s">
        <v>70</v>
      </c>
      <c r="G7" s="62" t="s">
        <v>43</v>
      </c>
      <c r="H7" s="72">
        <v>225.98</v>
      </c>
      <c r="I7" s="41"/>
      <c r="J7" s="48">
        <f t="shared" si="0"/>
        <v>0</v>
      </c>
      <c r="K7" s="49" t="str">
        <f t="shared" si="1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60" x14ac:dyDescent="0.25">
      <c r="A8" s="98"/>
      <c r="B8" s="92"/>
      <c r="C8" s="62">
        <v>5</v>
      </c>
      <c r="D8" s="63" t="s">
        <v>59</v>
      </c>
      <c r="E8" s="52" t="s">
        <v>42</v>
      </c>
      <c r="F8" s="62" t="s">
        <v>71</v>
      </c>
      <c r="G8" s="62" t="s">
        <v>43</v>
      </c>
      <c r="H8" s="72">
        <v>173.36</v>
      </c>
      <c r="I8" s="41">
        <v>8</v>
      </c>
      <c r="J8" s="48">
        <f t="shared" si="0"/>
        <v>8</v>
      </c>
      <c r="K8" s="49" t="str">
        <f t="shared" si="1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60" x14ac:dyDescent="0.25">
      <c r="A9" s="98"/>
      <c r="B9" s="92"/>
      <c r="C9" s="62">
        <v>6</v>
      </c>
      <c r="D9" s="63" t="s">
        <v>60</v>
      </c>
      <c r="E9" s="52" t="s">
        <v>42</v>
      </c>
      <c r="F9" s="62" t="s">
        <v>68</v>
      </c>
      <c r="G9" s="62" t="s">
        <v>43</v>
      </c>
      <c r="H9" s="72">
        <v>205.36</v>
      </c>
      <c r="I9" s="41">
        <v>4</v>
      </c>
      <c r="J9" s="48">
        <f t="shared" si="0"/>
        <v>4</v>
      </c>
      <c r="K9" s="49" t="str">
        <f t="shared" si="1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60" x14ac:dyDescent="0.25">
      <c r="A10" s="98"/>
      <c r="B10" s="92"/>
      <c r="C10" s="64">
        <v>7</v>
      </c>
      <c r="D10" s="63" t="s">
        <v>61</v>
      </c>
      <c r="E10" s="52" t="s">
        <v>42</v>
      </c>
      <c r="F10" s="62" t="s">
        <v>72</v>
      </c>
      <c r="G10" s="62" t="s">
        <v>43</v>
      </c>
      <c r="H10" s="73">
        <v>208.83</v>
      </c>
      <c r="I10" s="41"/>
      <c r="J10" s="48">
        <f t="shared" si="0"/>
        <v>0</v>
      </c>
      <c r="K10" s="49" t="str">
        <f t="shared" si="1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51.75" x14ac:dyDescent="0.25">
      <c r="A11" s="98"/>
      <c r="B11" s="92"/>
      <c r="C11" s="65">
        <v>8</v>
      </c>
      <c r="D11" s="66" t="s">
        <v>62</v>
      </c>
      <c r="E11" s="52" t="s">
        <v>42</v>
      </c>
      <c r="F11" s="68" t="s">
        <v>73</v>
      </c>
      <c r="G11" s="62" t="s">
        <v>43</v>
      </c>
      <c r="H11" s="74">
        <v>492.7</v>
      </c>
      <c r="I11" s="41"/>
      <c r="J11" s="48">
        <f t="shared" si="0"/>
        <v>0</v>
      </c>
      <c r="K11" s="49" t="str">
        <f t="shared" si="1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60" x14ac:dyDescent="0.25">
      <c r="A12" s="98"/>
      <c r="B12" s="92"/>
      <c r="C12" s="62">
        <v>9</v>
      </c>
      <c r="D12" s="63" t="s">
        <v>63</v>
      </c>
      <c r="E12" s="52" t="s">
        <v>42</v>
      </c>
      <c r="F12" s="62" t="s">
        <v>74</v>
      </c>
      <c r="G12" s="62" t="s">
        <v>43</v>
      </c>
      <c r="H12" s="72">
        <v>215.26</v>
      </c>
      <c r="I12" s="41"/>
      <c r="J12" s="48">
        <f t="shared" si="0"/>
        <v>0</v>
      </c>
      <c r="K12" s="49" t="str">
        <f t="shared" si="1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60" x14ac:dyDescent="0.25">
      <c r="A13" s="98"/>
      <c r="B13" s="92"/>
      <c r="C13" s="62">
        <v>10</v>
      </c>
      <c r="D13" s="63" t="s">
        <v>64</v>
      </c>
      <c r="E13" s="52" t="s">
        <v>42</v>
      </c>
      <c r="F13" s="62" t="s">
        <v>75</v>
      </c>
      <c r="G13" s="62" t="s">
        <v>43</v>
      </c>
      <c r="H13" s="72">
        <v>308.8</v>
      </c>
      <c r="I13" s="41"/>
      <c r="J13" s="48">
        <f t="shared" si="0"/>
        <v>0</v>
      </c>
      <c r="K13" s="49" t="str">
        <f t="shared" si="1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60" x14ac:dyDescent="0.25">
      <c r="A14" s="98"/>
      <c r="B14" s="92"/>
      <c r="C14" s="62">
        <v>11</v>
      </c>
      <c r="D14" s="63" t="s">
        <v>65</v>
      </c>
      <c r="E14" s="52" t="s">
        <v>42</v>
      </c>
      <c r="F14" s="62" t="s">
        <v>72</v>
      </c>
      <c r="G14" s="62" t="s">
        <v>43</v>
      </c>
      <c r="H14" s="72">
        <v>307.76</v>
      </c>
      <c r="I14" s="41"/>
      <c r="J14" s="48">
        <f t="shared" si="0"/>
        <v>0</v>
      </c>
      <c r="K14" s="49" t="str">
        <f t="shared" si="1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60" x14ac:dyDescent="0.25">
      <c r="A15" s="98"/>
      <c r="B15" s="93"/>
      <c r="C15" s="62">
        <v>12</v>
      </c>
      <c r="D15" s="67" t="s">
        <v>66</v>
      </c>
      <c r="E15" s="52" t="s">
        <v>42</v>
      </c>
      <c r="F15" s="69" t="s">
        <v>70</v>
      </c>
      <c r="G15" s="62" t="s">
        <v>43</v>
      </c>
      <c r="H15" s="74">
        <v>312.5</v>
      </c>
      <c r="I15" s="41"/>
      <c r="J15" s="48">
        <f t="shared" si="0"/>
        <v>0</v>
      </c>
      <c r="K15" s="49" t="str">
        <f t="shared" si="1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60" x14ac:dyDescent="0.25">
      <c r="A16" s="98"/>
      <c r="B16" s="94">
        <v>2</v>
      </c>
      <c r="C16" s="53">
        <v>13</v>
      </c>
      <c r="D16" s="54" t="s">
        <v>47</v>
      </c>
      <c r="E16" s="52" t="s">
        <v>42</v>
      </c>
      <c r="F16" s="55" t="s">
        <v>72</v>
      </c>
      <c r="G16" s="55" t="s">
        <v>43</v>
      </c>
      <c r="H16" s="75">
        <v>416.83</v>
      </c>
      <c r="I16" s="41"/>
      <c r="J16" s="48">
        <f t="shared" si="0"/>
        <v>0</v>
      </c>
      <c r="K16" s="49" t="str">
        <f t="shared" si="1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75" x14ac:dyDescent="0.25">
      <c r="A17" s="98"/>
      <c r="B17" s="95"/>
      <c r="C17" s="55">
        <v>14</v>
      </c>
      <c r="D17" s="54" t="s">
        <v>48</v>
      </c>
      <c r="E17" s="52" t="s">
        <v>42</v>
      </c>
      <c r="F17" s="55" t="s">
        <v>76</v>
      </c>
      <c r="G17" s="55" t="s">
        <v>43</v>
      </c>
      <c r="H17" s="76">
        <v>297.7</v>
      </c>
      <c r="I17" s="41">
        <v>4</v>
      </c>
      <c r="J17" s="48">
        <f t="shared" si="0"/>
        <v>4</v>
      </c>
      <c r="K17" s="49" t="str">
        <f t="shared" si="1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75" x14ac:dyDescent="0.25">
      <c r="A18" s="98"/>
      <c r="B18" s="95"/>
      <c r="C18" s="55">
        <v>15</v>
      </c>
      <c r="D18" s="54" t="s">
        <v>49</v>
      </c>
      <c r="E18" s="52" t="s">
        <v>42</v>
      </c>
      <c r="F18" s="55" t="s">
        <v>75</v>
      </c>
      <c r="G18" s="55" t="s">
        <v>43</v>
      </c>
      <c r="H18" s="76">
        <v>352.6</v>
      </c>
      <c r="I18" s="41">
        <v>4</v>
      </c>
      <c r="J18" s="48">
        <f t="shared" si="0"/>
        <v>4</v>
      </c>
      <c r="K18" s="49" t="str">
        <f t="shared" si="1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75" x14ac:dyDescent="0.25">
      <c r="A19" s="98"/>
      <c r="B19" s="95"/>
      <c r="C19" s="55">
        <v>16</v>
      </c>
      <c r="D19" s="54" t="s">
        <v>50</v>
      </c>
      <c r="E19" s="52" t="s">
        <v>42</v>
      </c>
      <c r="F19" s="55" t="s">
        <v>77</v>
      </c>
      <c r="G19" s="55" t="s">
        <v>43</v>
      </c>
      <c r="H19" s="76">
        <v>529.76</v>
      </c>
      <c r="I19" s="41"/>
      <c r="J19" s="48">
        <f t="shared" si="0"/>
        <v>0</v>
      </c>
      <c r="K19" s="49" t="str">
        <f t="shared" si="1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51" x14ac:dyDescent="0.25">
      <c r="A20" s="98"/>
      <c r="B20" s="95"/>
      <c r="C20" s="56">
        <v>17</v>
      </c>
      <c r="D20" s="57" t="s">
        <v>51</v>
      </c>
      <c r="E20" s="52" t="s">
        <v>42</v>
      </c>
      <c r="F20" s="70" t="s">
        <v>78</v>
      </c>
      <c r="G20" s="55" t="s">
        <v>43</v>
      </c>
      <c r="H20" s="75">
        <v>567.58000000000004</v>
      </c>
      <c r="I20" s="41"/>
      <c r="J20" s="48">
        <f t="shared" si="0"/>
        <v>0</v>
      </c>
      <c r="K20" s="49" t="str">
        <f t="shared" si="1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63.75" x14ac:dyDescent="0.25">
      <c r="A21" s="98"/>
      <c r="B21" s="95"/>
      <c r="C21" s="58">
        <v>18</v>
      </c>
      <c r="D21" s="59" t="s">
        <v>52</v>
      </c>
      <c r="E21" s="52" t="s">
        <v>42</v>
      </c>
      <c r="F21" s="71" t="s">
        <v>79</v>
      </c>
      <c r="G21" s="55" t="s">
        <v>43</v>
      </c>
      <c r="H21" s="77">
        <v>445.02</v>
      </c>
      <c r="I21" s="41"/>
      <c r="J21" s="48">
        <f t="shared" si="0"/>
        <v>0</v>
      </c>
      <c r="K21" s="49" t="str">
        <f t="shared" si="1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68.25" x14ac:dyDescent="0.25">
      <c r="A22" s="98"/>
      <c r="B22" s="95"/>
      <c r="C22" s="53">
        <v>19</v>
      </c>
      <c r="D22" s="60" t="s">
        <v>53</v>
      </c>
      <c r="E22" s="52" t="s">
        <v>42</v>
      </c>
      <c r="F22" s="70" t="s">
        <v>80</v>
      </c>
      <c r="G22" s="55" t="s">
        <v>43</v>
      </c>
      <c r="H22" s="75">
        <v>1028</v>
      </c>
      <c r="I22" s="41"/>
      <c r="J22" s="48">
        <f t="shared" si="0"/>
        <v>0</v>
      </c>
      <c r="K22" s="49" t="str">
        <f t="shared" si="1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60" x14ac:dyDescent="0.25">
      <c r="A23" s="98"/>
      <c r="B23" s="96"/>
      <c r="C23" s="58">
        <v>20</v>
      </c>
      <c r="D23" s="61" t="s">
        <v>54</v>
      </c>
      <c r="E23" s="52" t="s">
        <v>42</v>
      </c>
      <c r="F23" s="58" t="s">
        <v>81</v>
      </c>
      <c r="G23" s="55" t="s">
        <v>43</v>
      </c>
      <c r="H23" s="77">
        <v>1100.3599999999999</v>
      </c>
      <c r="I23" s="41"/>
      <c r="J23" s="48">
        <f t="shared" si="0"/>
        <v>0</v>
      </c>
      <c r="K23" s="49" t="str">
        <f t="shared" si="1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5" spans="1:23" x14ac:dyDescent="0.25">
      <c r="D25" s="23" t="s">
        <v>39</v>
      </c>
    </row>
  </sheetData>
  <mergeCells count="19">
    <mergeCell ref="W1:W2"/>
    <mergeCell ref="A2:K2"/>
    <mergeCell ref="S1:S2"/>
    <mergeCell ref="L1:L2"/>
    <mergeCell ref="D1:H1"/>
    <mergeCell ref="I1:K1"/>
    <mergeCell ref="T1:T2"/>
    <mergeCell ref="U1:U2"/>
    <mergeCell ref="M1:M2"/>
    <mergeCell ref="N1:N2"/>
    <mergeCell ref="O1:O2"/>
    <mergeCell ref="P1:P2"/>
    <mergeCell ref="Q1:Q2"/>
    <mergeCell ref="R1:R2"/>
    <mergeCell ref="A1:C1"/>
    <mergeCell ref="V1:V2"/>
    <mergeCell ref="A4:A23"/>
    <mergeCell ref="B4:B15"/>
    <mergeCell ref="B16:B23"/>
  </mergeCells>
  <conditionalFormatting sqref="L4">
    <cfRule type="cellIs" dxfId="233" priority="10" stopIfTrue="1" operator="greaterThan">
      <formula>0</formula>
    </cfRule>
    <cfRule type="cellIs" dxfId="232" priority="11" stopIfTrue="1" operator="greaterThan">
      <formula>0</formula>
    </cfRule>
    <cfRule type="cellIs" dxfId="231" priority="12" stopIfTrue="1" operator="greaterThan">
      <formula>0</formula>
    </cfRule>
  </conditionalFormatting>
  <conditionalFormatting sqref="L5:L23">
    <cfRule type="cellIs" dxfId="230" priority="7" stopIfTrue="1" operator="greaterThan">
      <formula>0</formula>
    </cfRule>
    <cfRule type="cellIs" dxfId="229" priority="8" stopIfTrue="1" operator="greaterThan">
      <formula>0</formula>
    </cfRule>
    <cfRule type="cellIs" dxfId="228" priority="9" stopIfTrue="1" operator="greaterThan">
      <formula>0</formula>
    </cfRule>
  </conditionalFormatting>
  <conditionalFormatting sqref="M4:N4">
    <cfRule type="cellIs" dxfId="227" priority="4" stopIfTrue="1" operator="greaterThan">
      <formula>0</formula>
    </cfRule>
    <cfRule type="cellIs" dxfId="226" priority="5" stopIfTrue="1" operator="greaterThan">
      <formula>0</formula>
    </cfRule>
    <cfRule type="cellIs" dxfId="225" priority="6" stopIfTrue="1" operator="greaterThan">
      <formula>0</formula>
    </cfRule>
  </conditionalFormatting>
  <conditionalFormatting sqref="M5:N23">
    <cfRule type="cellIs" dxfId="224" priority="1" stopIfTrue="1" operator="greaterThan">
      <formula>0</formula>
    </cfRule>
    <cfRule type="cellIs" dxfId="223" priority="2" stopIfTrue="1" operator="greaterThan">
      <formula>0</formula>
    </cfRule>
    <cfRule type="cellIs" dxfId="222" priority="3" stopIfTrue="1" operator="greaterThan">
      <formula>0</formula>
    </cfRule>
  </conditionalFormatting>
  <conditionalFormatting sqref="O4:W4">
    <cfRule type="cellIs" dxfId="221" priority="16" stopIfTrue="1" operator="greaterThan">
      <formula>0</formula>
    </cfRule>
    <cfRule type="cellIs" dxfId="220" priority="17" stopIfTrue="1" operator="greaterThan">
      <formula>0</formula>
    </cfRule>
    <cfRule type="cellIs" dxfId="219" priority="18" stopIfTrue="1" operator="greaterThan">
      <formula>0</formula>
    </cfRule>
  </conditionalFormatting>
  <conditionalFormatting sqref="O5:W23">
    <cfRule type="cellIs" dxfId="218" priority="13" stopIfTrue="1" operator="greaterThan">
      <formula>0</formula>
    </cfRule>
    <cfRule type="cellIs" dxfId="217" priority="14" stopIfTrue="1" operator="greaterThan">
      <formula>0</formula>
    </cfRule>
    <cfRule type="cellIs" dxfId="216" priority="15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80" zoomScaleNormal="80" workbookViewId="0">
      <selection activeCell="I10" sqref="I10"/>
    </sheetView>
  </sheetViews>
  <sheetFormatPr defaultColWidth="9.7109375" defaultRowHeight="15" x14ac:dyDescent="0.25"/>
  <cols>
    <col min="1" max="1" width="14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8" style="2" customWidth="1"/>
    <col min="7" max="7" width="11.28515625" style="2" customWidth="1"/>
    <col min="8" max="8" width="12.7109375" style="18" bestFit="1" customWidth="1"/>
    <col min="9" max="9" width="11.28515625" style="20" customWidth="1"/>
    <col min="10" max="10" width="13.28515625" style="3" customWidth="1"/>
    <col min="11" max="11" width="12.5703125" style="21" customWidth="1"/>
    <col min="12" max="23" width="12" style="22" customWidth="1"/>
    <col min="24" max="16384" width="9.7109375" style="17"/>
  </cols>
  <sheetData>
    <row r="1" spans="1:23" ht="33" customHeight="1" x14ac:dyDescent="0.25">
      <c r="A1" s="100" t="s">
        <v>82</v>
      </c>
      <c r="B1" s="100"/>
      <c r="C1" s="100"/>
      <c r="D1" s="100" t="s">
        <v>41</v>
      </c>
      <c r="E1" s="100"/>
      <c r="F1" s="100"/>
      <c r="G1" s="100"/>
      <c r="H1" s="100"/>
      <c r="I1" s="100" t="s">
        <v>83</v>
      </c>
      <c r="J1" s="100"/>
      <c r="K1" s="100"/>
      <c r="L1" s="99" t="s">
        <v>46</v>
      </c>
      <c r="M1" s="99" t="s">
        <v>46</v>
      </c>
      <c r="N1" s="99" t="s">
        <v>46</v>
      </c>
      <c r="O1" s="99" t="s">
        <v>46</v>
      </c>
      <c r="P1" s="99" t="s">
        <v>46</v>
      </c>
      <c r="Q1" s="99" t="s">
        <v>46</v>
      </c>
      <c r="R1" s="99" t="s">
        <v>46</v>
      </c>
      <c r="S1" s="99" t="s">
        <v>46</v>
      </c>
      <c r="T1" s="99" t="s">
        <v>46</v>
      </c>
      <c r="U1" s="99" t="s">
        <v>46</v>
      </c>
      <c r="V1" s="99" t="s">
        <v>46</v>
      </c>
      <c r="W1" s="99" t="s">
        <v>46</v>
      </c>
    </row>
    <row r="2" spans="1:23" ht="21.75" customHeight="1" x14ac:dyDescent="0.25">
      <c r="A2" s="100" t="s">
        <v>90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8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37</v>
      </c>
      <c r="F3" s="43" t="s">
        <v>38</v>
      </c>
      <c r="G3" s="43" t="s">
        <v>28</v>
      </c>
      <c r="H3" s="44" t="s">
        <v>5</v>
      </c>
      <c r="I3" s="45" t="s">
        <v>30</v>
      </c>
      <c r="J3" s="46" t="s">
        <v>0</v>
      </c>
      <c r="K3" s="42" t="s">
        <v>7</v>
      </c>
      <c r="L3" s="47" t="s">
        <v>2</v>
      </c>
      <c r="M3" s="47" t="s">
        <v>2</v>
      </c>
      <c r="N3" s="47" t="s">
        <v>2</v>
      </c>
      <c r="O3" s="47" t="s">
        <v>2</v>
      </c>
      <c r="P3" s="47" t="s">
        <v>2</v>
      </c>
      <c r="Q3" s="47" t="s">
        <v>2</v>
      </c>
      <c r="R3" s="47" t="s">
        <v>2</v>
      </c>
      <c r="S3" s="47" t="s">
        <v>2</v>
      </c>
      <c r="T3" s="47" t="s">
        <v>2</v>
      </c>
      <c r="U3" s="47" t="s">
        <v>2</v>
      </c>
      <c r="V3" s="47" t="s">
        <v>2</v>
      </c>
      <c r="W3" s="47" t="s">
        <v>2</v>
      </c>
    </row>
    <row r="4" spans="1:23" ht="60" x14ac:dyDescent="0.25">
      <c r="A4" s="97" t="s">
        <v>67</v>
      </c>
      <c r="B4" s="91">
        <v>1</v>
      </c>
      <c r="C4" s="62">
        <v>1</v>
      </c>
      <c r="D4" s="63" t="s">
        <v>55</v>
      </c>
      <c r="E4" s="37" t="s">
        <v>42</v>
      </c>
      <c r="F4" s="62" t="s">
        <v>68</v>
      </c>
      <c r="G4" s="62" t="s">
        <v>43</v>
      </c>
      <c r="H4" s="72">
        <v>148.38</v>
      </c>
      <c r="I4" s="40"/>
      <c r="J4" s="48">
        <f>I4-(SUM(L4:W4))</f>
        <v>0</v>
      </c>
      <c r="K4" s="49" t="str">
        <f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60" x14ac:dyDescent="0.25">
      <c r="A5" s="98"/>
      <c r="B5" s="92"/>
      <c r="C5" s="62">
        <v>2</v>
      </c>
      <c r="D5" s="63" t="s">
        <v>56</v>
      </c>
      <c r="E5" s="37" t="s">
        <v>42</v>
      </c>
      <c r="F5" s="62" t="s">
        <v>68</v>
      </c>
      <c r="G5" s="62" t="s">
        <v>43</v>
      </c>
      <c r="H5" s="72">
        <v>159.46</v>
      </c>
      <c r="I5" s="40"/>
      <c r="J5" s="48">
        <f t="shared" ref="J5:J23" si="0">I5-(SUM(L5:W5))</f>
        <v>0</v>
      </c>
      <c r="K5" s="49" t="str">
        <f t="shared" ref="K5:K23" si="1">IF(J5&lt;0,"ATENÇÃO","OK")</f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75" x14ac:dyDescent="0.25">
      <c r="A6" s="98"/>
      <c r="B6" s="92"/>
      <c r="C6" s="62">
        <v>3</v>
      </c>
      <c r="D6" s="63" t="s">
        <v>57</v>
      </c>
      <c r="E6" s="52" t="s">
        <v>42</v>
      </c>
      <c r="F6" s="62" t="s">
        <v>69</v>
      </c>
      <c r="G6" s="62" t="s">
        <v>43</v>
      </c>
      <c r="H6" s="72">
        <v>190.2</v>
      </c>
      <c r="I6" s="41"/>
      <c r="J6" s="48">
        <f t="shared" si="0"/>
        <v>0</v>
      </c>
      <c r="K6" s="49" t="str">
        <f t="shared" si="1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60" x14ac:dyDescent="0.25">
      <c r="A7" s="98"/>
      <c r="B7" s="92"/>
      <c r="C7" s="62">
        <v>4</v>
      </c>
      <c r="D7" s="63" t="s">
        <v>58</v>
      </c>
      <c r="E7" s="52" t="s">
        <v>42</v>
      </c>
      <c r="F7" s="62" t="s">
        <v>70</v>
      </c>
      <c r="G7" s="62" t="s">
        <v>43</v>
      </c>
      <c r="H7" s="72">
        <v>225.98</v>
      </c>
      <c r="I7" s="41">
        <v>8</v>
      </c>
      <c r="J7" s="48">
        <f t="shared" si="0"/>
        <v>8</v>
      </c>
      <c r="K7" s="49" t="str">
        <f t="shared" si="1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60" x14ac:dyDescent="0.25">
      <c r="A8" s="98"/>
      <c r="B8" s="92"/>
      <c r="C8" s="62">
        <v>5</v>
      </c>
      <c r="D8" s="63" t="s">
        <v>59</v>
      </c>
      <c r="E8" s="52" t="s">
        <v>42</v>
      </c>
      <c r="F8" s="62" t="s">
        <v>71</v>
      </c>
      <c r="G8" s="62" t="s">
        <v>43</v>
      </c>
      <c r="H8" s="72">
        <v>173.36</v>
      </c>
      <c r="I8" s="41">
        <v>8</v>
      </c>
      <c r="J8" s="48">
        <f t="shared" si="0"/>
        <v>8</v>
      </c>
      <c r="K8" s="49" t="str">
        <f t="shared" si="1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60" x14ac:dyDescent="0.25">
      <c r="A9" s="98"/>
      <c r="B9" s="92"/>
      <c r="C9" s="62">
        <v>6</v>
      </c>
      <c r="D9" s="63" t="s">
        <v>60</v>
      </c>
      <c r="E9" s="52" t="s">
        <v>42</v>
      </c>
      <c r="F9" s="62" t="s">
        <v>68</v>
      </c>
      <c r="G9" s="62" t="s">
        <v>43</v>
      </c>
      <c r="H9" s="72">
        <v>205.36</v>
      </c>
      <c r="I9" s="41"/>
      <c r="J9" s="48">
        <f t="shared" si="0"/>
        <v>0</v>
      </c>
      <c r="K9" s="49" t="str">
        <f t="shared" si="1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60" x14ac:dyDescent="0.25">
      <c r="A10" s="98"/>
      <c r="B10" s="92"/>
      <c r="C10" s="64">
        <v>7</v>
      </c>
      <c r="D10" s="63" t="s">
        <v>61</v>
      </c>
      <c r="E10" s="52" t="s">
        <v>42</v>
      </c>
      <c r="F10" s="62" t="s">
        <v>72</v>
      </c>
      <c r="G10" s="62" t="s">
        <v>43</v>
      </c>
      <c r="H10" s="73">
        <v>208.83</v>
      </c>
      <c r="I10" s="41"/>
      <c r="J10" s="48">
        <f t="shared" si="0"/>
        <v>0</v>
      </c>
      <c r="K10" s="49" t="str">
        <f t="shared" si="1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51.75" x14ac:dyDescent="0.25">
      <c r="A11" s="98"/>
      <c r="B11" s="92"/>
      <c r="C11" s="65">
        <v>8</v>
      </c>
      <c r="D11" s="66" t="s">
        <v>62</v>
      </c>
      <c r="E11" s="52" t="s">
        <v>42</v>
      </c>
      <c r="F11" s="68" t="s">
        <v>73</v>
      </c>
      <c r="G11" s="62" t="s">
        <v>43</v>
      </c>
      <c r="H11" s="74">
        <v>492.7</v>
      </c>
      <c r="I11" s="41"/>
      <c r="J11" s="48">
        <f t="shared" si="0"/>
        <v>0</v>
      </c>
      <c r="K11" s="49" t="str">
        <f t="shared" si="1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60" x14ac:dyDescent="0.25">
      <c r="A12" s="98"/>
      <c r="B12" s="92"/>
      <c r="C12" s="62">
        <v>9</v>
      </c>
      <c r="D12" s="63" t="s">
        <v>63</v>
      </c>
      <c r="E12" s="52" t="s">
        <v>42</v>
      </c>
      <c r="F12" s="62" t="s">
        <v>74</v>
      </c>
      <c r="G12" s="62" t="s">
        <v>43</v>
      </c>
      <c r="H12" s="72">
        <v>215.26</v>
      </c>
      <c r="I12" s="41"/>
      <c r="J12" s="48">
        <f t="shared" si="0"/>
        <v>0</v>
      </c>
      <c r="K12" s="49" t="str">
        <f t="shared" si="1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60" x14ac:dyDescent="0.25">
      <c r="A13" s="98"/>
      <c r="B13" s="92"/>
      <c r="C13" s="62">
        <v>10</v>
      </c>
      <c r="D13" s="63" t="s">
        <v>64</v>
      </c>
      <c r="E13" s="52" t="s">
        <v>42</v>
      </c>
      <c r="F13" s="62" t="s">
        <v>75</v>
      </c>
      <c r="G13" s="62" t="s">
        <v>43</v>
      </c>
      <c r="H13" s="72">
        <v>308.8</v>
      </c>
      <c r="I13" s="41"/>
      <c r="J13" s="48">
        <f t="shared" si="0"/>
        <v>0</v>
      </c>
      <c r="K13" s="49" t="str">
        <f t="shared" si="1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60" x14ac:dyDescent="0.25">
      <c r="A14" s="98"/>
      <c r="B14" s="92"/>
      <c r="C14" s="62">
        <v>11</v>
      </c>
      <c r="D14" s="63" t="s">
        <v>65</v>
      </c>
      <c r="E14" s="52" t="s">
        <v>42</v>
      </c>
      <c r="F14" s="62" t="s">
        <v>72</v>
      </c>
      <c r="G14" s="62" t="s">
        <v>43</v>
      </c>
      <c r="H14" s="72">
        <v>307.76</v>
      </c>
      <c r="I14" s="41"/>
      <c r="J14" s="48">
        <f t="shared" si="0"/>
        <v>0</v>
      </c>
      <c r="K14" s="49" t="str">
        <f t="shared" si="1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60" x14ac:dyDescent="0.25">
      <c r="A15" s="98"/>
      <c r="B15" s="93"/>
      <c r="C15" s="62">
        <v>12</v>
      </c>
      <c r="D15" s="67" t="s">
        <v>66</v>
      </c>
      <c r="E15" s="52" t="s">
        <v>42</v>
      </c>
      <c r="F15" s="69" t="s">
        <v>70</v>
      </c>
      <c r="G15" s="62" t="s">
        <v>43</v>
      </c>
      <c r="H15" s="74">
        <v>312.5</v>
      </c>
      <c r="I15" s="41"/>
      <c r="J15" s="48">
        <f t="shared" si="0"/>
        <v>0</v>
      </c>
      <c r="K15" s="49" t="str">
        <f t="shared" si="1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60" x14ac:dyDescent="0.25">
      <c r="A16" s="98"/>
      <c r="B16" s="94">
        <v>2</v>
      </c>
      <c r="C16" s="53">
        <v>13</v>
      </c>
      <c r="D16" s="54" t="s">
        <v>47</v>
      </c>
      <c r="E16" s="52" t="s">
        <v>42</v>
      </c>
      <c r="F16" s="55" t="s">
        <v>72</v>
      </c>
      <c r="G16" s="55" t="s">
        <v>43</v>
      </c>
      <c r="H16" s="75">
        <v>416.83</v>
      </c>
      <c r="I16" s="41"/>
      <c r="J16" s="48">
        <f t="shared" si="0"/>
        <v>0</v>
      </c>
      <c r="K16" s="49" t="str">
        <f t="shared" si="1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75" x14ac:dyDescent="0.25">
      <c r="A17" s="98"/>
      <c r="B17" s="95"/>
      <c r="C17" s="55">
        <v>14</v>
      </c>
      <c r="D17" s="54" t="s">
        <v>48</v>
      </c>
      <c r="E17" s="52" t="s">
        <v>42</v>
      </c>
      <c r="F17" s="55" t="s">
        <v>76</v>
      </c>
      <c r="G17" s="55" t="s">
        <v>43</v>
      </c>
      <c r="H17" s="76">
        <v>297.7</v>
      </c>
      <c r="I17" s="41"/>
      <c r="J17" s="48">
        <f t="shared" si="0"/>
        <v>0</v>
      </c>
      <c r="K17" s="49" t="str">
        <f t="shared" si="1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75" x14ac:dyDescent="0.25">
      <c r="A18" s="98"/>
      <c r="B18" s="95"/>
      <c r="C18" s="55">
        <v>15</v>
      </c>
      <c r="D18" s="54" t="s">
        <v>49</v>
      </c>
      <c r="E18" s="52" t="s">
        <v>42</v>
      </c>
      <c r="F18" s="55" t="s">
        <v>75</v>
      </c>
      <c r="G18" s="55" t="s">
        <v>43</v>
      </c>
      <c r="H18" s="76">
        <v>352.6</v>
      </c>
      <c r="I18" s="41">
        <v>8</v>
      </c>
      <c r="J18" s="48">
        <f t="shared" si="0"/>
        <v>8</v>
      </c>
      <c r="K18" s="49" t="str">
        <f t="shared" si="1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75" x14ac:dyDescent="0.25">
      <c r="A19" s="98"/>
      <c r="B19" s="95"/>
      <c r="C19" s="55">
        <v>16</v>
      </c>
      <c r="D19" s="54" t="s">
        <v>50</v>
      </c>
      <c r="E19" s="52" t="s">
        <v>42</v>
      </c>
      <c r="F19" s="55" t="s">
        <v>77</v>
      </c>
      <c r="G19" s="55" t="s">
        <v>43</v>
      </c>
      <c r="H19" s="76">
        <v>529.76</v>
      </c>
      <c r="I19" s="41"/>
      <c r="J19" s="48">
        <f t="shared" si="0"/>
        <v>0</v>
      </c>
      <c r="K19" s="49" t="str">
        <f t="shared" si="1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51" x14ac:dyDescent="0.25">
      <c r="A20" s="98"/>
      <c r="B20" s="95"/>
      <c r="C20" s="56">
        <v>17</v>
      </c>
      <c r="D20" s="57" t="s">
        <v>51</v>
      </c>
      <c r="E20" s="52" t="s">
        <v>42</v>
      </c>
      <c r="F20" s="70" t="s">
        <v>78</v>
      </c>
      <c r="G20" s="55" t="s">
        <v>43</v>
      </c>
      <c r="H20" s="75">
        <v>567.58000000000004</v>
      </c>
      <c r="I20" s="41"/>
      <c r="J20" s="48">
        <f t="shared" si="0"/>
        <v>0</v>
      </c>
      <c r="K20" s="49" t="str">
        <f t="shared" si="1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63.75" x14ac:dyDescent="0.25">
      <c r="A21" s="98"/>
      <c r="B21" s="95"/>
      <c r="C21" s="58">
        <v>18</v>
      </c>
      <c r="D21" s="59" t="s">
        <v>52</v>
      </c>
      <c r="E21" s="52" t="s">
        <v>42</v>
      </c>
      <c r="F21" s="71" t="s">
        <v>79</v>
      </c>
      <c r="G21" s="55" t="s">
        <v>43</v>
      </c>
      <c r="H21" s="77">
        <v>445.02</v>
      </c>
      <c r="I21" s="41"/>
      <c r="J21" s="48">
        <f t="shared" si="0"/>
        <v>0</v>
      </c>
      <c r="K21" s="49" t="str">
        <f t="shared" si="1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68.25" x14ac:dyDescent="0.25">
      <c r="A22" s="98"/>
      <c r="B22" s="95"/>
      <c r="C22" s="53">
        <v>19</v>
      </c>
      <c r="D22" s="60" t="s">
        <v>53</v>
      </c>
      <c r="E22" s="52" t="s">
        <v>42</v>
      </c>
      <c r="F22" s="70" t="s">
        <v>80</v>
      </c>
      <c r="G22" s="55" t="s">
        <v>43</v>
      </c>
      <c r="H22" s="75">
        <v>1028</v>
      </c>
      <c r="I22" s="41"/>
      <c r="J22" s="48">
        <f t="shared" si="0"/>
        <v>0</v>
      </c>
      <c r="K22" s="49" t="str">
        <f t="shared" si="1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60" x14ac:dyDescent="0.25">
      <c r="A23" s="98"/>
      <c r="B23" s="96"/>
      <c r="C23" s="58">
        <v>20</v>
      </c>
      <c r="D23" s="61" t="s">
        <v>54</v>
      </c>
      <c r="E23" s="52" t="s">
        <v>42</v>
      </c>
      <c r="F23" s="58" t="s">
        <v>81</v>
      </c>
      <c r="G23" s="55" t="s">
        <v>43</v>
      </c>
      <c r="H23" s="77">
        <v>1100.3599999999999</v>
      </c>
      <c r="I23" s="41"/>
      <c r="J23" s="48">
        <f t="shared" si="0"/>
        <v>0</v>
      </c>
      <c r="K23" s="49" t="str">
        <f t="shared" si="1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5" spans="1:23" x14ac:dyDescent="0.25">
      <c r="D25" s="23" t="s">
        <v>39</v>
      </c>
    </row>
  </sheetData>
  <mergeCells count="19">
    <mergeCell ref="W1:W2"/>
    <mergeCell ref="A2:K2"/>
    <mergeCell ref="S1:S2"/>
    <mergeCell ref="L1:L2"/>
    <mergeCell ref="D1:H1"/>
    <mergeCell ref="I1:K1"/>
    <mergeCell ref="T1:T2"/>
    <mergeCell ref="U1:U2"/>
    <mergeCell ref="M1:M2"/>
    <mergeCell ref="N1:N2"/>
    <mergeCell ref="O1:O2"/>
    <mergeCell ref="P1:P2"/>
    <mergeCell ref="Q1:Q2"/>
    <mergeCell ref="R1:R2"/>
    <mergeCell ref="A1:C1"/>
    <mergeCell ref="V1:V2"/>
    <mergeCell ref="A4:A23"/>
    <mergeCell ref="B4:B15"/>
    <mergeCell ref="B16:B23"/>
  </mergeCells>
  <conditionalFormatting sqref="L4">
    <cfRule type="cellIs" dxfId="215" priority="10" stopIfTrue="1" operator="greaterThan">
      <formula>0</formula>
    </cfRule>
    <cfRule type="cellIs" dxfId="214" priority="11" stopIfTrue="1" operator="greaterThan">
      <formula>0</formula>
    </cfRule>
    <cfRule type="cellIs" dxfId="213" priority="12" stopIfTrue="1" operator="greaterThan">
      <formula>0</formula>
    </cfRule>
  </conditionalFormatting>
  <conditionalFormatting sqref="L5:L23">
    <cfRule type="cellIs" dxfId="212" priority="7" stopIfTrue="1" operator="greaterThan">
      <formula>0</formula>
    </cfRule>
    <cfRule type="cellIs" dxfId="211" priority="8" stopIfTrue="1" operator="greaterThan">
      <formula>0</formula>
    </cfRule>
    <cfRule type="cellIs" dxfId="210" priority="9" stopIfTrue="1" operator="greaterThan">
      <formula>0</formula>
    </cfRule>
  </conditionalFormatting>
  <conditionalFormatting sqref="M4:N4">
    <cfRule type="cellIs" dxfId="209" priority="4" stopIfTrue="1" operator="greaterThan">
      <formula>0</formula>
    </cfRule>
    <cfRule type="cellIs" dxfId="208" priority="5" stopIfTrue="1" operator="greaterThan">
      <formula>0</formula>
    </cfRule>
    <cfRule type="cellIs" dxfId="207" priority="6" stopIfTrue="1" operator="greaterThan">
      <formula>0</formula>
    </cfRule>
  </conditionalFormatting>
  <conditionalFormatting sqref="M5:N23">
    <cfRule type="cellIs" dxfId="206" priority="1" stopIfTrue="1" operator="greaterThan">
      <formula>0</formula>
    </cfRule>
    <cfRule type="cellIs" dxfId="205" priority="2" stopIfTrue="1" operator="greaterThan">
      <formula>0</formula>
    </cfRule>
    <cfRule type="cellIs" dxfId="204" priority="3" stopIfTrue="1" operator="greaterThan">
      <formula>0</formula>
    </cfRule>
  </conditionalFormatting>
  <conditionalFormatting sqref="O4:W4">
    <cfRule type="cellIs" dxfId="203" priority="16" stopIfTrue="1" operator="greaterThan">
      <formula>0</formula>
    </cfRule>
    <cfRule type="cellIs" dxfId="202" priority="17" stopIfTrue="1" operator="greaterThan">
      <formula>0</formula>
    </cfRule>
    <cfRule type="cellIs" dxfId="201" priority="18" stopIfTrue="1" operator="greaterThan">
      <formula>0</formula>
    </cfRule>
  </conditionalFormatting>
  <conditionalFormatting sqref="O5:W23">
    <cfRule type="cellIs" dxfId="200" priority="13" stopIfTrue="1" operator="greaterThan">
      <formula>0</formula>
    </cfRule>
    <cfRule type="cellIs" dxfId="199" priority="14" stopIfTrue="1" operator="greaterThan">
      <formula>0</formula>
    </cfRule>
    <cfRule type="cellIs" dxfId="198" priority="15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80" zoomScaleNormal="80" workbookViewId="0">
      <selection activeCell="J6" sqref="J6"/>
    </sheetView>
  </sheetViews>
  <sheetFormatPr defaultColWidth="9.7109375" defaultRowHeight="15" x14ac:dyDescent="0.25"/>
  <cols>
    <col min="1" max="1" width="14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8" style="2" customWidth="1"/>
    <col min="7" max="7" width="11.28515625" style="2" customWidth="1"/>
    <col min="8" max="8" width="12.7109375" style="18" bestFit="1" customWidth="1"/>
    <col min="9" max="9" width="11.28515625" style="20" customWidth="1"/>
    <col min="10" max="10" width="13.28515625" style="3" customWidth="1"/>
    <col min="11" max="11" width="12.5703125" style="21" customWidth="1"/>
    <col min="12" max="23" width="12" style="22" customWidth="1"/>
    <col min="24" max="16384" width="9.7109375" style="17"/>
  </cols>
  <sheetData>
    <row r="1" spans="1:23" ht="33" customHeight="1" x14ac:dyDescent="0.25">
      <c r="A1" s="100" t="s">
        <v>82</v>
      </c>
      <c r="B1" s="100"/>
      <c r="C1" s="100"/>
      <c r="D1" s="100" t="s">
        <v>41</v>
      </c>
      <c r="E1" s="100"/>
      <c r="F1" s="100"/>
      <c r="G1" s="100"/>
      <c r="H1" s="100"/>
      <c r="I1" s="100" t="s">
        <v>83</v>
      </c>
      <c r="J1" s="100"/>
      <c r="K1" s="100"/>
      <c r="L1" s="99" t="s">
        <v>109</v>
      </c>
      <c r="M1" s="99" t="s">
        <v>110</v>
      </c>
      <c r="N1" s="99" t="s">
        <v>46</v>
      </c>
      <c r="O1" s="99" t="s">
        <v>46</v>
      </c>
      <c r="P1" s="99" t="s">
        <v>46</v>
      </c>
      <c r="Q1" s="99" t="s">
        <v>46</v>
      </c>
      <c r="R1" s="99" t="s">
        <v>46</v>
      </c>
      <c r="S1" s="99" t="s">
        <v>46</v>
      </c>
      <c r="T1" s="99" t="s">
        <v>46</v>
      </c>
      <c r="U1" s="99" t="s">
        <v>46</v>
      </c>
      <c r="V1" s="99" t="s">
        <v>46</v>
      </c>
      <c r="W1" s="99" t="s">
        <v>46</v>
      </c>
    </row>
    <row r="2" spans="1:23" ht="21.75" customHeight="1" x14ac:dyDescent="0.25">
      <c r="A2" s="100" t="s">
        <v>91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8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37</v>
      </c>
      <c r="F3" s="43" t="s">
        <v>38</v>
      </c>
      <c r="G3" s="43" t="s">
        <v>28</v>
      </c>
      <c r="H3" s="44" t="s">
        <v>5</v>
      </c>
      <c r="I3" s="45" t="s">
        <v>30</v>
      </c>
      <c r="J3" s="46" t="s">
        <v>0</v>
      </c>
      <c r="K3" s="42" t="s">
        <v>7</v>
      </c>
      <c r="L3" s="88">
        <v>42786</v>
      </c>
      <c r="M3" s="88">
        <v>42815</v>
      </c>
      <c r="N3" s="47" t="s">
        <v>2</v>
      </c>
      <c r="O3" s="47" t="s">
        <v>2</v>
      </c>
      <c r="P3" s="47" t="s">
        <v>2</v>
      </c>
      <c r="Q3" s="47" t="s">
        <v>2</v>
      </c>
      <c r="R3" s="47" t="s">
        <v>2</v>
      </c>
      <c r="S3" s="47" t="s">
        <v>2</v>
      </c>
      <c r="T3" s="47" t="s">
        <v>2</v>
      </c>
      <c r="U3" s="47" t="s">
        <v>2</v>
      </c>
      <c r="V3" s="47" t="s">
        <v>2</v>
      </c>
      <c r="W3" s="47" t="s">
        <v>2</v>
      </c>
    </row>
    <row r="4" spans="1:23" ht="60" x14ac:dyDescent="0.25">
      <c r="A4" s="97" t="s">
        <v>67</v>
      </c>
      <c r="B4" s="91">
        <v>1</v>
      </c>
      <c r="C4" s="62">
        <v>1</v>
      </c>
      <c r="D4" s="63" t="s">
        <v>55</v>
      </c>
      <c r="E4" s="37" t="s">
        <v>42</v>
      </c>
      <c r="F4" s="62" t="s">
        <v>68</v>
      </c>
      <c r="G4" s="62" t="s">
        <v>43</v>
      </c>
      <c r="H4" s="72">
        <v>148.38</v>
      </c>
      <c r="I4" s="40">
        <v>3</v>
      </c>
      <c r="J4" s="48">
        <f>I4-(SUM(L4:W4))</f>
        <v>1</v>
      </c>
      <c r="K4" s="49" t="str">
        <f>IF(J4&lt;0,"ATENÇÃO","OK")</f>
        <v>OK</v>
      </c>
      <c r="L4" s="39">
        <v>2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60" x14ac:dyDescent="0.25">
      <c r="A5" s="98"/>
      <c r="B5" s="92"/>
      <c r="C5" s="62">
        <v>2</v>
      </c>
      <c r="D5" s="63" t="s">
        <v>56</v>
      </c>
      <c r="E5" s="37" t="s">
        <v>42</v>
      </c>
      <c r="F5" s="62" t="s">
        <v>68</v>
      </c>
      <c r="G5" s="62" t="s">
        <v>43</v>
      </c>
      <c r="H5" s="72">
        <v>159.46</v>
      </c>
      <c r="I5" s="40"/>
      <c r="J5" s="48">
        <f t="shared" ref="J5:J23" si="0">I5-(SUM(L5:W5))</f>
        <v>0</v>
      </c>
      <c r="K5" s="49" t="str">
        <f t="shared" ref="K5:K23" si="1">IF(J5&lt;0,"ATENÇÃO","OK")</f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75" x14ac:dyDescent="0.25">
      <c r="A6" s="98"/>
      <c r="B6" s="92"/>
      <c r="C6" s="62">
        <v>3</v>
      </c>
      <c r="D6" s="63" t="s">
        <v>57</v>
      </c>
      <c r="E6" s="52" t="s">
        <v>42</v>
      </c>
      <c r="F6" s="62" t="s">
        <v>69</v>
      </c>
      <c r="G6" s="62" t="s">
        <v>43</v>
      </c>
      <c r="H6" s="72">
        <v>190.2</v>
      </c>
      <c r="I6" s="41"/>
      <c r="J6" s="48">
        <f t="shared" si="0"/>
        <v>0</v>
      </c>
      <c r="K6" s="49" t="str">
        <f t="shared" si="1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60" x14ac:dyDescent="0.25">
      <c r="A7" s="98"/>
      <c r="B7" s="92"/>
      <c r="C7" s="62">
        <v>4</v>
      </c>
      <c r="D7" s="63" t="s">
        <v>58</v>
      </c>
      <c r="E7" s="52" t="s">
        <v>42</v>
      </c>
      <c r="F7" s="62" t="s">
        <v>70</v>
      </c>
      <c r="G7" s="62" t="s">
        <v>43</v>
      </c>
      <c r="H7" s="72">
        <v>225.98</v>
      </c>
      <c r="I7" s="41"/>
      <c r="J7" s="48">
        <f t="shared" si="0"/>
        <v>0</v>
      </c>
      <c r="K7" s="49" t="str">
        <f t="shared" si="1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60" x14ac:dyDescent="0.25">
      <c r="A8" s="98"/>
      <c r="B8" s="92"/>
      <c r="C8" s="62">
        <v>5</v>
      </c>
      <c r="D8" s="63" t="s">
        <v>59</v>
      </c>
      <c r="E8" s="52" t="s">
        <v>42</v>
      </c>
      <c r="F8" s="62" t="s">
        <v>71</v>
      </c>
      <c r="G8" s="62" t="s">
        <v>43</v>
      </c>
      <c r="H8" s="72">
        <v>173.36</v>
      </c>
      <c r="I8" s="41"/>
      <c r="J8" s="48">
        <f t="shared" si="0"/>
        <v>0</v>
      </c>
      <c r="K8" s="49" t="str">
        <f t="shared" si="1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60" x14ac:dyDescent="0.25">
      <c r="A9" s="98"/>
      <c r="B9" s="92"/>
      <c r="C9" s="62">
        <v>6</v>
      </c>
      <c r="D9" s="63" t="s">
        <v>60</v>
      </c>
      <c r="E9" s="52" t="s">
        <v>42</v>
      </c>
      <c r="F9" s="62" t="s">
        <v>68</v>
      </c>
      <c r="G9" s="62" t="s">
        <v>43</v>
      </c>
      <c r="H9" s="72">
        <v>205.36</v>
      </c>
      <c r="I9" s="41">
        <v>4</v>
      </c>
      <c r="J9" s="48">
        <f t="shared" si="0"/>
        <v>4</v>
      </c>
      <c r="K9" s="49" t="str">
        <f t="shared" si="1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60" x14ac:dyDescent="0.25">
      <c r="A10" s="98"/>
      <c r="B10" s="92"/>
      <c r="C10" s="64">
        <v>7</v>
      </c>
      <c r="D10" s="63" t="s">
        <v>61</v>
      </c>
      <c r="E10" s="52" t="s">
        <v>42</v>
      </c>
      <c r="F10" s="62" t="s">
        <v>72</v>
      </c>
      <c r="G10" s="62" t="s">
        <v>43</v>
      </c>
      <c r="H10" s="73">
        <v>208.83</v>
      </c>
      <c r="I10" s="41"/>
      <c r="J10" s="48">
        <f t="shared" si="0"/>
        <v>0</v>
      </c>
      <c r="K10" s="49" t="str">
        <f t="shared" si="1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51.75" x14ac:dyDescent="0.25">
      <c r="A11" s="98"/>
      <c r="B11" s="92"/>
      <c r="C11" s="65">
        <v>8</v>
      </c>
      <c r="D11" s="66" t="s">
        <v>62</v>
      </c>
      <c r="E11" s="52" t="s">
        <v>42</v>
      </c>
      <c r="F11" s="68" t="s">
        <v>73</v>
      </c>
      <c r="G11" s="62" t="s">
        <v>43</v>
      </c>
      <c r="H11" s="74">
        <v>492.7</v>
      </c>
      <c r="I11" s="41"/>
      <c r="J11" s="48">
        <f t="shared" si="0"/>
        <v>0</v>
      </c>
      <c r="K11" s="49" t="str">
        <f t="shared" si="1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60" x14ac:dyDescent="0.25">
      <c r="A12" s="98"/>
      <c r="B12" s="92"/>
      <c r="C12" s="62">
        <v>9</v>
      </c>
      <c r="D12" s="63" t="s">
        <v>63</v>
      </c>
      <c r="E12" s="52" t="s">
        <v>42</v>
      </c>
      <c r="F12" s="62" t="s">
        <v>74</v>
      </c>
      <c r="G12" s="62" t="s">
        <v>43</v>
      </c>
      <c r="H12" s="72">
        <v>215.26</v>
      </c>
      <c r="I12" s="41"/>
      <c r="J12" s="48">
        <f t="shared" si="0"/>
        <v>0</v>
      </c>
      <c r="K12" s="49" t="str">
        <f t="shared" si="1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60" x14ac:dyDescent="0.25">
      <c r="A13" s="98"/>
      <c r="B13" s="92"/>
      <c r="C13" s="62">
        <v>10</v>
      </c>
      <c r="D13" s="63" t="s">
        <v>64</v>
      </c>
      <c r="E13" s="52" t="s">
        <v>42</v>
      </c>
      <c r="F13" s="62" t="s">
        <v>75</v>
      </c>
      <c r="G13" s="62" t="s">
        <v>43</v>
      </c>
      <c r="H13" s="72">
        <v>308.8</v>
      </c>
      <c r="I13" s="41"/>
      <c r="J13" s="48">
        <f t="shared" si="0"/>
        <v>0</v>
      </c>
      <c r="K13" s="49" t="str">
        <f t="shared" si="1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60" x14ac:dyDescent="0.25">
      <c r="A14" s="98"/>
      <c r="B14" s="92"/>
      <c r="C14" s="62">
        <v>11</v>
      </c>
      <c r="D14" s="63" t="s">
        <v>65</v>
      </c>
      <c r="E14" s="52" t="s">
        <v>42</v>
      </c>
      <c r="F14" s="62" t="s">
        <v>72</v>
      </c>
      <c r="G14" s="62" t="s">
        <v>43</v>
      </c>
      <c r="H14" s="72">
        <v>307.76</v>
      </c>
      <c r="I14" s="41"/>
      <c r="J14" s="48">
        <f t="shared" si="0"/>
        <v>0</v>
      </c>
      <c r="K14" s="49" t="str">
        <f t="shared" si="1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60" x14ac:dyDescent="0.25">
      <c r="A15" s="98"/>
      <c r="B15" s="93"/>
      <c r="C15" s="62">
        <v>12</v>
      </c>
      <c r="D15" s="67" t="s">
        <v>66</v>
      </c>
      <c r="E15" s="52" t="s">
        <v>42</v>
      </c>
      <c r="F15" s="69" t="s">
        <v>70</v>
      </c>
      <c r="G15" s="62" t="s">
        <v>43</v>
      </c>
      <c r="H15" s="74">
        <v>312.5</v>
      </c>
      <c r="I15" s="41"/>
      <c r="J15" s="48">
        <f t="shared" si="0"/>
        <v>0</v>
      </c>
      <c r="K15" s="49" t="str">
        <f t="shared" si="1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60" x14ac:dyDescent="0.25">
      <c r="A16" s="98"/>
      <c r="B16" s="94">
        <v>2</v>
      </c>
      <c r="C16" s="53">
        <v>13</v>
      </c>
      <c r="D16" s="54" t="s">
        <v>47</v>
      </c>
      <c r="E16" s="52" t="s">
        <v>42</v>
      </c>
      <c r="F16" s="55" t="s">
        <v>72</v>
      </c>
      <c r="G16" s="55" t="s">
        <v>43</v>
      </c>
      <c r="H16" s="75">
        <v>416.83</v>
      </c>
      <c r="I16" s="41"/>
      <c r="J16" s="48">
        <f t="shared" si="0"/>
        <v>0</v>
      </c>
      <c r="K16" s="49" t="str">
        <f t="shared" si="1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75" x14ac:dyDescent="0.25">
      <c r="A17" s="98"/>
      <c r="B17" s="95"/>
      <c r="C17" s="55">
        <v>14</v>
      </c>
      <c r="D17" s="54" t="s">
        <v>48</v>
      </c>
      <c r="E17" s="52" t="s">
        <v>42</v>
      </c>
      <c r="F17" s="55" t="s">
        <v>76</v>
      </c>
      <c r="G17" s="55" t="s">
        <v>43</v>
      </c>
      <c r="H17" s="76">
        <v>297.7</v>
      </c>
      <c r="I17" s="41">
        <v>4</v>
      </c>
      <c r="J17" s="48">
        <f t="shared" si="0"/>
        <v>2</v>
      </c>
      <c r="K17" s="49" t="str">
        <f t="shared" si="1"/>
        <v>OK</v>
      </c>
      <c r="L17" s="39">
        <v>2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75" x14ac:dyDescent="0.25">
      <c r="A18" s="98"/>
      <c r="B18" s="95"/>
      <c r="C18" s="55">
        <v>15</v>
      </c>
      <c r="D18" s="54" t="s">
        <v>49</v>
      </c>
      <c r="E18" s="52" t="s">
        <v>42</v>
      </c>
      <c r="F18" s="55" t="s">
        <v>75</v>
      </c>
      <c r="G18" s="55" t="s">
        <v>43</v>
      </c>
      <c r="H18" s="76">
        <v>352.6</v>
      </c>
      <c r="I18" s="41">
        <v>4</v>
      </c>
      <c r="J18" s="48">
        <f t="shared" si="0"/>
        <v>0</v>
      </c>
      <c r="K18" s="49" t="str">
        <f t="shared" si="1"/>
        <v>OK</v>
      </c>
      <c r="L18" s="39"/>
      <c r="M18" s="39">
        <v>4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75" x14ac:dyDescent="0.25">
      <c r="A19" s="98"/>
      <c r="B19" s="95"/>
      <c r="C19" s="55">
        <v>16</v>
      </c>
      <c r="D19" s="54" t="s">
        <v>50</v>
      </c>
      <c r="E19" s="52" t="s">
        <v>42</v>
      </c>
      <c r="F19" s="55" t="s">
        <v>77</v>
      </c>
      <c r="G19" s="55" t="s">
        <v>43</v>
      </c>
      <c r="H19" s="76">
        <v>529.76</v>
      </c>
      <c r="I19" s="41"/>
      <c r="J19" s="48">
        <f t="shared" si="0"/>
        <v>0</v>
      </c>
      <c r="K19" s="49" t="str">
        <f t="shared" si="1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51" x14ac:dyDescent="0.25">
      <c r="A20" s="98"/>
      <c r="B20" s="95"/>
      <c r="C20" s="56">
        <v>17</v>
      </c>
      <c r="D20" s="57" t="s">
        <v>51</v>
      </c>
      <c r="E20" s="52" t="s">
        <v>42</v>
      </c>
      <c r="F20" s="70" t="s">
        <v>78</v>
      </c>
      <c r="G20" s="55" t="s">
        <v>43</v>
      </c>
      <c r="H20" s="75">
        <v>567.58000000000004</v>
      </c>
      <c r="I20" s="41"/>
      <c r="J20" s="48">
        <f t="shared" si="0"/>
        <v>0</v>
      </c>
      <c r="K20" s="49" t="str">
        <f t="shared" si="1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63.75" x14ac:dyDescent="0.25">
      <c r="A21" s="98"/>
      <c r="B21" s="95"/>
      <c r="C21" s="58">
        <v>18</v>
      </c>
      <c r="D21" s="59" t="s">
        <v>52</v>
      </c>
      <c r="E21" s="52" t="s">
        <v>42</v>
      </c>
      <c r="F21" s="71" t="s">
        <v>79</v>
      </c>
      <c r="G21" s="55" t="s">
        <v>43</v>
      </c>
      <c r="H21" s="77">
        <v>445.02</v>
      </c>
      <c r="I21" s="41"/>
      <c r="J21" s="48">
        <f t="shared" si="0"/>
        <v>0</v>
      </c>
      <c r="K21" s="49" t="str">
        <f t="shared" si="1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68.25" x14ac:dyDescent="0.25">
      <c r="A22" s="98"/>
      <c r="B22" s="95"/>
      <c r="C22" s="53">
        <v>19</v>
      </c>
      <c r="D22" s="60" t="s">
        <v>53</v>
      </c>
      <c r="E22" s="52" t="s">
        <v>42</v>
      </c>
      <c r="F22" s="70" t="s">
        <v>80</v>
      </c>
      <c r="G22" s="55" t="s">
        <v>43</v>
      </c>
      <c r="H22" s="75">
        <v>1028</v>
      </c>
      <c r="I22" s="41"/>
      <c r="J22" s="48">
        <f t="shared" si="0"/>
        <v>0</v>
      </c>
      <c r="K22" s="49" t="str">
        <f t="shared" si="1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60" x14ac:dyDescent="0.25">
      <c r="A23" s="98"/>
      <c r="B23" s="96"/>
      <c r="C23" s="58">
        <v>20</v>
      </c>
      <c r="D23" s="61" t="s">
        <v>54</v>
      </c>
      <c r="E23" s="52" t="s">
        <v>42</v>
      </c>
      <c r="F23" s="58" t="s">
        <v>81</v>
      </c>
      <c r="G23" s="55" t="s">
        <v>43</v>
      </c>
      <c r="H23" s="77">
        <v>1100.3599999999999</v>
      </c>
      <c r="I23" s="41"/>
      <c r="J23" s="48">
        <f t="shared" si="0"/>
        <v>0</v>
      </c>
      <c r="K23" s="49" t="str">
        <f t="shared" si="1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5" spans="1:23" x14ac:dyDescent="0.25">
      <c r="D25" s="23" t="s">
        <v>39</v>
      </c>
    </row>
  </sheetData>
  <mergeCells count="19">
    <mergeCell ref="U1:U2"/>
    <mergeCell ref="V1:V2"/>
    <mergeCell ref="W1:W2"/>
    <mergeCell ref="A2:K2"/>
    <mergeCell ref="Q1:Q2"/>
    <mergeCell ref="R1:R2"/>
    <mergeCell ref="S1:S2"/>
    <mergeCell ref="T1:T2"/>
    <mergeCell ref="A4:A23"/>
    <mergeCell ref="B4:B15"/>
    <mergeCell ref="B16:B23"/>
    <mergeCell ref="O1:O2"/>
    <mergeCell ref="P1:P2"/>
    <mergeCell ref="A1:C1"/>
    <mergeCell ref="D1:H1"/>
    <mergeCell ref="I1:K1"/>
    <mergeCell ref="L1:L2"/>
    <mergeCell ref="M1:M2"/>
    <mergeCell ref="N1:N2"/>
  </mergeCells>
  <conditionalFormatting sqref="N4">
    <cfRule type="cellIs" dxfId="197" priority="16" stopIfTrue="1" operator="greaterThan">
      <formula>0</formula>
    </cfRule>
    <cfRule type="cellIs" dxfId="196" priority="17" stopIfTrue="1" operator="greaterThan">
      <formula>0</formula>
    </cfRule>
    <cfRule type="cellIs" dxfId="195" priority="18" stopIfTrue="1" operator="greaterThan">
      <formula>0</formula>
    </cfRule>
  </conditionalFormatting>
  <conditionalFormatting sqref="N5:N23">
    <cfRule type="cellIs" dxfId="194" priority="13" stopIfTrue="1" operator="greaterThan">
      <formula>0</formula>
    </cfRule>
    <cfRule type="cellIs" dxfId="193" priority="14" stopIfTrue="1" operator="greaterThan">
      <formula>0</formula>
    </cfRule>
    <cfRule type="cellIs" dxfId="192" priority="15" stopIfTrue="1" operator="greaterThan">
      <formula>0</formula>
    </cfRule>
  </conditionalFormatting>
  <conditionalFormatting sqref="O4:W4">
    <cfRule type="cellIs" dxfId="191" priority="28" stopIfTrue="1" operator="greaterThan">
      <formula>0</formula>
    </cfRule>
    <cfRule type="cellIs" dxfId="190" priority="29" stopIfTrue="1" operator="greaterThan">
      <formula>0</formula>
    </cfRule>
    <cfRule type="cellIs" dxfId="189" priority="30" stopIfTrue="1" operator="greaterThan">
      <formula>0</formula>
    </cfRule>
  </conditionalFormatting>
  <conditionalFormatting sqref="O5:W23">
    <cfRule type="cellIs" dxfId="188" priority="25" stopIfTrue="1" operator="greaterThan">
      <formula>0</formula>
    </cfRule>
    <cfRule type="cellIs" dxfId="187" priority="26" stopIfTrue="1" operator="greaterThan">
      <formula>0</formula>
    </cfRule>
    <cfRule type="cellIs" dxfId="186" priority="27" stopIfTrue="1" operator="greaterThan">
      <formula>0</formula>
    </cfRule>
  </conditionalFormatting>
  <conditionalFormatting sqref="L4">
    <cfRule type="cellIs" dxfId="185" priority="10" stopIfTrue="1" operator="greaterThan">
      <formula>0</formula>
    </cfRule>
    <cfRule type="cellIs" dxfId="184" priority="11" stopIfTrue="1" operator="greaterThan">
      <formula>0</formula>
    </cfRule>
    <cfRule type="cellIs" dxfId="183" priority="12" stopIfTrue="1" operator="greaterThan">
      <formula>0</formula>
    </cfRule>
  </conditionalFormatting>
  <conditionalFormatting sqref="L5:L23">
    <cfRule type="cellIs" dxfId="182" priority="7" stopIfTrue="1" operator="greaterThan">
      <formula>0</formula>
    </cfRule>
    <cfRule type="cellIs" dxfId="181" priority="8" stopIfTrue="1" operator="greaterThan">
      <formula>0</formula>
    </cfRule>
    <cfRule type="cellIs" dxfId="180" priority="9" stopIfTrue="1" operator="greaterThan">
      <formula>0</formula>
    </cfRule>
  </conditionalFormatting>
  <conditionalFormatting sqref="M4">
    <cfRule type="cellIs" dxfId="179" priority="4" stopIfTrue="1" operator="greaterThan">
      <formula>0</formula>
    </cfRule>
    <cfRule type="cellIs" dxfId="178" priority="5" stopIfTrue="1" operator="greaterThan">
      <formula>0</formula>
    </cfRule>
    <cfRule type="cellIs" dxfId="177" priority="6" stopIfTrue="1" operator="greaterThan">
      <formula>0</formula>
    </cfRule>
  </conditionalFormatting>
  <conditionalFormatting sqref="M5:M23">
    <cfRule type="cellIs" dxfId="176" priority="1" stopIfTrue="1" operator="greaterThan">
      <formula>0</formula>
    </cfRule>
    <cfRule type="cellIs" dxfId="175" priority="2" stopIfTrue="1" operator="greaterThan">
      <formula>0</formula>
    </cfRule>
    <cfRule type="cellIs" dxfId="174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80" zoomScaleNormal="80" workbookViewId="0">
      <selection activeCell="I10" sqref="I10"/>
    </sheetView>
  </sheetViews>
  <sheetFormatPr defaultColWidth="9.7109375" defaultRowHeight="15" x14ac:dyDescent="0.25"/>
  <cols>
    <col min="1" max="1" width="14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8" style="2" customWidth="1"/>
    <col min="7" max="7" width="11.28515625" style="2" customWidth="1"/>
    <col min="8" max="8" width="12.7109375" style="18" bestFit="1" customWidth="1"/>
    <col min="9" max="9" width="11.28515625" style="20" customWidth="1"/>
    <col min="10" max="10" width="13.28515625" style="3" customWidth="1"/>
    <col min="11" max="11" width="12.5703125" style="21" customWidth="1"/>
    <col min="12" max="23" width="12" style="22" customWidth="1"/>
    <col min="24" max="16384" width="9.7109375" style="17"/>
  </cols>
  <sheetData>
    <row r="1" spans="1:23" ht="33" customHeight="1" x14ac:dyDescent="0.25">
      <c r="A1" s="100" t="s">
        <v>82</v>
      </c>
      <c r="B1" s="100"/>
      <c r="C1" s="100"/>
      <c r="D1" s="100" t="s">
        <v>41</v>
      </c>
      <c r="E1" s="100"/>
      <c r="F1" s="100"/>
      <c r="G1" s="100"/>
      <c r="H1" s="100"/>
      <c r="I1" s="100" t="s">
        <v>83</v>
      </c>
      <c r="J1" s="100"/>
      <c r="K1" s="100"/>
      <c r="L1" s="99" t="s">
        <v>46</v>
      </c>
      <c r="M1" s="99" t="s">
        <v>46</v>
      </c>
      <c r="N1" s="99" t="s">
        <v>46</v>
      </c>
      <c r="O1" s="99" t="s">
        <v>46</v>
      </c>
      <c r="P1" s="99" t="s">
        <v>46</v>
      </c>
      <c r="Q1" s="99" t="s">
        <v>46</v>
      </c>
      <c r="R1" s="99" t="s">
        <v>46</v>
      </c>
      <c r="S1" s="99" t="s">
        <v>46</v>
      </c>
      <c r="T1" s="99" t="s">
        <v>46</v>
      </c>
      <c r="U1" s="99" t="s">
        <v>46</v>
      </c>
      <c r="V1" s="99" t="s">
        <v>46</v>
      </c>
      <c r="W1" s="99" t="s">
        <v>46</v>
      </c>
    </row>
    <row r="2" spans="1:23" ht="21.75" customHeight="1" x14ac:dyDescent="0.25">
      <c r="A2" s="100" t="s">
        <v>92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8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37</v>
      </c>
      <c r="F3" s="43" t="s">
        <v>38</v>
      </c>
      <c r="G3" s="43" t="s">
        <v>28</v>
      </c>
      <c r="H3" s="44" t="s">
        <v>5</v>
      </c>
      <c r="I3" s="45" t="s">
        <v>30</v>
      </c>
      <c r="J3" s="46" t="s">
        <v>0</v>
      </c>
      <c r="K3" s="42" t="s">
        <v>7</v>
      </c>
      <c r="L3" s="47" t="s">
        <v>2</v>
      </c>
      <c r="M3" s="47" t="s">
        <v>2</v>
      </c>
      <c r="N3" s="47" t="s">
        <v>2</v>
      </c>
      <c r="O3" s="47" t="s">
        <v>2</v>
      </c>
      <c r="P3" s="47" t="s">
        <v>2</v>
      </c>
      <c r="Q3" s="47" t="s">
        <v>2</v>
      </c>
      <c r="R3" s="47" t="s">
        <v>2</v>
      </c>
      <c r="S3" s="47" t="s">
        <v>2</v>
      </c>
      <c r="T3" s="47" t="s">
        <v>2</v>
      </c>
      <c r="U3" s="47" t="s">
        <v>2</v>
      </c>
      <c r="V3" s="47" t="s">
        <v>2</v>
      </c>
      <c r="W3" s="47" t="s">
        <v>2</v>
      </c>
    </row>
    <row r="4" spans="1:23" ht="60" x14ac:dyDescent="0.25">
      <c r="A4" s="97" t="s">
        <v>67</v>
      </c>
      <c r="B4" s="91">
        <v>1</v>
      </c>
      <c r="C4" s="62">
        <v>1</v>
      </c>
      <c r="D4" s="63" t="s">
        <v>55</v>
      </c>
      <c r="E4" s="37" t="s">
        <v>42</v>
      </c>
      <c r="F4" s="62" t="s">
        <v>68</v>
      </c>
      <c r="G4" s="62" t="s">
        <v>43</v>
      </c>
      <c r="H4" s="72">
        <v>148.38</v>
      </c>
      <c r="I4" s="40">
        <v>6</v>
      </c>
      <c r="J4" s="48">
        <f>I4-(SUM(L4:W4))</f>
        <v>6</v>
      </c>
      <c r="K4" s="49" t="str">
        <f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60" x14ac:dyDescent="0.25">
      <c r="A5" s="98"/>
      <c r="B5" s="92"/>
      <c r="C5" s="62">
        <v>2</v>
      </c>
      <c r="D5" s="63" t="s">
        <v>56</v>
      </c>
      <c r="E5" s="37" t="s">
        <v>42</v>
      </c>
      <c r="F5" s="62" t="s">
        <v>68</v>
      </c>
      <c r="G5" s="62" t="s">
        <v>43</v>
      </c>
      <c r="H5" s="72">
        <v>159.46</v>
      </c>
      <c r="I5" s="40"/>
      <c r="J5" s="48">
        <f t="shared" ref="J5:J23" si="0">I5-(SUM(L5:W5))</f>
        <v>0</v>
      </c>
      <c r="K5" s="49" t="str">
        <f t="shared" ref="K5:K23" si="1">IF(J5&lt;0,"ATENÇÃO","OK")</f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75" x14ac:dyDescent="0.25">
      <c r="A6" s="98"/>
      <c r="B6" s="92"/>
      <c r="C6" s="62">
        <v>3</v>
      </c>
      <c r="D6" s="63" t="s">
        <v>57</v>
      </c>
      <c r="E6" s="52" t="s">
        <v>42</v>
      </c>
      <c r="F6" s="62" t="s">
        <v>69</v>
      </c>
      <c r="G6" s="62" t="s">
        <v>43</v>
      </c>
      <c r="H6" s="72">
        <v>190.2</v>
      </c>
      <c r="I6" s="41"/>
      <c r="J6" s="48">
        <f t="shared" si="0"/>
        <v>0</v>
      </c>
      <c r="K6" s="49" t="str">
        <f t="shared" si="1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60" x14ac:dyDescent="0.25">
      <c r="A7" s="98"/>
      <c r="B7" s="92"/>
      <c r="C7" s="62">
        <v>4</v>
      </c>
      <c r="D7" s="63" t="s">
        <v>58</v>
      </c>
      <c r="E7" s="52" t="s">
        <v>42</v>
      </c>
      <c r="F7" s="62" t="s">
        <v>70</v>
      </c>
      <c r="G7" s="62" t="s">
        <v>43</v>
      </c>
      <c r="H7" s="72">
        <v>225.98</v>
      </c>
      <c r="I7" s="41"/>
      <c r="J7" s="48">
        <f t="shared" si="0"/>
        <v>0</v>
      </c>
      <c r="K7" s="49" t="str">
        <f t="shared" si="1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60" x14ac:dyDescent="0.25">
      <c r="A8" s="98"/>
      <c r="B8" s="92"/>
      <c r="C8" s="62">
        <v>5</v>
      </c>
      <c r="D8" s="63" t="s">
        <v>59</v>
      </c>
      <c r="E8" s="52" t="s">
        <v>42</v>
      </c>
      <c r="F8" s="62" t="s">
        <v>71</v>
      </c>
      <c r="G8" s="62" t="s">
        <v>43</v>
      </c>
      <c r="H8" s="72">
        <v>173.36</v>
      </c>
      <c r="I8" s="41"/>
      <c r="J8" s="48">
        <f t="shared" si="0"/>
        <v>0</v>
      </c>
      <c r="K8" s="49" t="str">
        <f t="shared" si="1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60" x14ac:dyDescent="0.25">
      <c r="A9" s="98"/>
      <c r="B9" s="92"/>
      <c r="C9" s="62">
        <v>6</v>
      </c>
      <c r="D9" s="63" t="s">
        <v>60</v>
      </c>
      <c r="E9" s="52" t="s">
        <v>42</v>
      </c>
      <c r="F9" s="62" t="s">
        <v>68</v>
      </c>
      <c r="G9" s="62" t="s">
        <v>43</v>
      </c>
      <c r="H9" s="72">
        <v>205.36</v>
      </c>
      <c r="I9" s="41">
        <v>12</v>
      </c>
      <c r="J9" s="48">
        <f t="shared" si="0"/>
        <v>12</v>
      </c>
      <c r="K9" s="49" t="str">
        <f t="shared" si="1"/>
        <v>OK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60" x14ac:dyDescent="0.25">
      <c r="A10" s="98"/>
      <c r="B10" s="92"/>
      <c r="C10" s="64">
        <v>7</v>
      </c>
      <c r="D10" s="63" t="s">
        <v>61</v>
      </c>
      <c r="E10" s="52" t="s">
        <v>42</v>
      </c>
      <c r="F10" s="62" t="s">
        <v>72</v>
      </c>
      <c r="G10" s="62" t="s">
        <v>43</v>
      </c>
      <c r="H10" s="73">
        <v>208.83</v>
      </c>
      <c r="I10" s="41"/>
      <c r="J10" s="48">
        <f t="shared" si="0"/>
        <v>0</v>
      </c>
      <c r="K10" s="49" t="str">
        <f t="shared" si="1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51.75" x14ac:dyDescent="0.25">
      <c r="A11" s="98"/>
      <c r="B11" s="92"/>
      <c r="C11" s="65">
        <v>8</v>
      </c>
      <c r="D11" s="66" t="s">
        <v>62</v>
      </c>
      <c r="E11" s="52" t="s">
        <v>42</v>
      </c>
      <c r="F11" s="68" t="s">
        <v>73</v>
      </c>
      <c r="G11" s="62" t="s">
        <v>43</v>
      </c>
      <c r="H11" s="74">
        <v>492.7</v>
      </c>
      <c r="I11" s="41"/>
      <c r="J11" s="48">
        <f t="shared" si="0"/>
        <v>0</v>
      </c>
      <c r="K11" s="49" t="str">
        <f t="shared" si="1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60" x14ac:dyDescent="0.25">
      <c r="A12" s="98"/>
      <c r="B12" s="92"/>
      <c r="C12" s="62">
        <v>9</v>
      </c>
      <c r="D12" s="63" t="s">
        <v>63</v>
      </c>
      <c r="E12" s="52" t="s">
        <v>42</v>
      </c>
      <c r="F12" s="62" t="s">
        <v>74</v>
      </c>
      <c r="G12" s="62" t="s">
        <v>43</v>
      </c>
      <c r="H12" s="72">
        <v>215.26</v>
      </c>
      <c r="I12" s="41"/>
      <c r="J12" s="48">
        <f t="shared" si="0"/>
        <v>0</v>
      </c>
      <c r="K12" s="49" t="str">
        <f t="shared" si="1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60" x14ac:dyDescent="0.25">
      <c r="A13" s="98"/>
      <c r="B13" s="92"/>
      <c r="C13" s="62">
        <v>10</v>
      </c>
      <c r="D13" s="63" t="s">
        <v>64</v>
      </c>
      <c r="E13" s="52" t="s">
        <v>42</v>
      </c>
      <c r="F13" s="62" t="s">
        <v>75</v>
      </c>
      <c r="G13" s="62" t="s">
        <v>43</v>
      </c>
      <c r="H13" s="72">
        <v>308.8</v>
      </c>
      <c r="I13" s="41"/>
      <c r="J13" s="48">
        <f t="shared" si="0"/>
        <v>0</v>
      </c>
      <c r="K13" s="49" t="str">
        <f t="shared" si="1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60" x14ac:dyDescent="0.25">
      <c r="A14" s="98"/>
      <c r="B14" s="92"/>
      <c r="C14" s="62">
        <v>11</v>
      </c>
      <c r="D14" s="63" t="s">
        <v>65</v>
      </c>
      <c r="E14" s="52" t="s">
        <v>42</v>
      </c>
      <c r="F14" s="62" t="s">
        <v>72</v>
      </c>
      <c r="G14" s="62" t="s">
        <v>43</v>
      </c>
      <c r="H14" s="72">
        <v>307.76</v>
      </c>
      <c r="I14" s="41"/>
      <c r="J14" s="48">
        <f t="shared" si="0"/>
        <v>0</v>
      </c>
      <c r="K14" s="49" t="str">
        <f t="shared" si="1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60" x14ac:dyDescent="0.25">
      <c r="A15" s="98"/>
      <c r="B15" s="93"/>
      <c r="C15" s="62">
        <v>12</v>
      </c>
      <c r="D15" s="67" t="s">
        <v>66</v>
      </c>
      <c r="E15" s="52" t="s">
        <v>42</v>
      </c>
      <c r="F15" s="69" t="s">
        <v>70</v>
      </c>
      <c r="G15" s="62" t="s">
        <v>43</v>
      </c>
      <c r="H15" s="74">
        <v>312.5</v>
      </c>
      <c r="I15" s="41"/>
      <c r="J15" s="48">
        <f t="shared" si="0"/>
        <v>0</v>
      </c>
      <c r="K15" s="49" t="str">
        <f t="shared" si="1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60" x14ac:dyDescent="0.25">
      <c r="A16" s="98"/>
      <c r="B16" s="94">
        <v>2</v>
      </c>
      <c r="C16" s="53">
        <v>13</v>
      </c>
      <c r="D16" s="54" t="s">
        <v>47</v>
      </c>
      <c r="E16" s="52" t="s">
        <v>42</v>
      </c>
      <c r="F16" s="55" t="s">
        <v>72</v>
      </c>
      <c r="G16" s="55" t="s">
        <v>43</v>
      </c>
      <c r="H16" s="75">
        <v>416.83</v>
      </c>
      <c r="I16" s="41"/>
      <c r="J16" s="48">
        <f t="shared" si="0"/>
        <v>0</v>
      </c>
      <c r="K16" s="49" t="str">
        <f t="shared" si="1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75" x14ac:dyDescent="0.25">
      <c r="A17" s="98"/>
      <c r="B17" s="95"/>
      <c r="C17" s="55">
        <v>14</v>
      </c>
      <c r="D17" s="54" t="s">
        <v>48</v>
      </c>
      <c r="E17" s="52" t="s">
        <v>42</v>
      </c>
      <c r="F17" s="55" t="s">
        <v>76</v>
      </c>
      <c r="G17" s="55" t="s">
        <v>43</v>
      </c>
      <c r="H17" s="76">
        <v>297.7</v>
      </c>
      <c r="I17" s="41">
        <v>8</v>
      </c>
      <c r="J17" s="48">
        <f t="shared" si="0"/>
        <v>8</v>
      </c>
      <c r="K17" s="49" t="str">
        <f t="shared" si="1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75" x14ac:dyDescent="0.25">
      <c r="A18" s="98"/>
      <c r="B18" s="95"/>
      <c r="C18" s="55">
        <v>15</v>
      </c>
      <c r="D18" s="54" t="s">
        <v>49</v>
      </c>
      <c r="E18" s="52" t="s">
        <v>42</v>
      </c>
      <c r="F18" s="55" t="s">
        <v>75</v>
      </c>
      <c r="G18" s="55" t="s">
        <v>43</v>
      </c>
      <c r="H18" s="76">
        <v>352.6</v>
      </c>
      <c r="I18" s="41">
        <v>8</v>
      </c>
      <c r="J18" s="48">
        <f t="shared" si="0"/>
        <v>8</v>
      </c>
      <c r="K18" s="49" t="str">
        <f t="shared" si="1"/>
        <v>OK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75" x14ac:dyDescent="0.25">
      <c r="A19" s="98"/>
      <c r="B19" s="95"/>
      <c r="C19" s="55">
        <v>16</v>
      </c>
      <c r="D19" s="54" t="s">
        <v>50</v>
      </c>
      <c r="E19" s="52" t="s">
        <v>42</v>
      </c>
      <c r="F19" s="55" t="s">
        <v>77</v>
      </c>
      <c r="G19" s="55" t="s">
        <v>43</v>
      </c>
      <c r="H19" s="76">
        <v>529.76</v>
      </c>
      <c r="I19" s="41"/>
      <c r="J19" s="48">
        <f t="shared" si="0"/>
        <v>0</v>
      </c>
      <c r="K19" s="49" t="str">
        <f t="shared" si="1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51" x14ac:dyDescent="0.25">
      <c r="A20" s="98"/>
      <c r="B20" s="95"/>
      <c r="C20" s="56">
        <v>17</v>
      </c>
      <c r="D20" s="57" t="s">
        <v>51</v>
      </c>
      <c r="E20" s="52" t="s">
        <v>42</v>
      </c>
      <c r="F20" s="70" t="s">
        <v>78</v>
      </c>
      <c r="G20" s="55" t="s">
        <v>43</v>
      </c>
      <c r="H20" s="75">
        <v>567.58000000000004</v>
      </c>
      <c r="I20" s="41"/>
      <c r="J20" s="48">
        <f t="shared" si="0"/>
        <v>0</v>
      </c>
      <c r="K20" s="49" t="str">
        <f t="shared" si="1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63.75" x14ac:dyDescent="0.25">
      <c r="A21" s="98"/>
      <c r="B21" s="95"/>
      <c r="C21" s="58">
        <v>18</v>
      </c>
      <c r="D21" s="59" t="s">
        <v>52</v>
      </c>
      <c r="E21" s="52" t="s">
        <v>42</v>
      </c>
      <c r="F21" s="71" t="s">
        <v>79</v>
      </c>
      <c r="G21" s="55" t="s">
        <v>43</v>
      </c>
      <c r="H21" s="77">
        <v>445.02</v>
      </c>
      <c r="I21" s="41"/>
      <c r="J21" s="48">
        <f t="shared" si="0"/>
        <v>0</v>
      </c>
      <c r="K21" s="49" t="str">
        <f t="shared" si="1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68.25" x14ac:dyDescent="0.25">
      <c r="A22" s="98"/>
      <c r="B22" s="95"/>
      <c r="C22" s="53">
        <v>19</v>
      </c>
      <c r="D22" s="60" t="s">
        <v>53</v>
      </c>
      <c r="E22" s="52" t="s">
        <v>42</v>
      </c>
      <c r="F22" s="70" t="s">
        <v>80</v>
      </c>
      <c r="G22" s="55" t="s">
        <v>43</v>
      </c>
      <c r="H22" s="75">
        <v>1028</v>
      </c>
      <c r="I22" s="41"/>
      <c r="J22" s="48">
        <f t="shared" si="0"/>
        <v>0</v>
      </c>
      <c r="K22" s="49" t="str">
        <f t="shared" si="1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60" x14ac:dyDescent="0.25">
      <c r="A23" s="98"/>
      <c r="B23" s="96"/>
      <c r="C23" s="58">
        <v>20</v>
      </c>
      <c r="D23" s="61" t="s">
        <v>54</v>
      </c>
      <c r="E23" s="52" t="s">
        <v>42</v>
      </c>
      <c r="F23" s="58" t="s">
        <v>81</v>
      </c>
      <c r="G23" s="55" t="s">
        <v>43</v>
      </c>
      <c r="H23" s="77">
        <v>1100.3599999999999</v>
      </c>
      <c r="I23" s="41"/>
      <c r="J23" s="48">
        <f t="shared" si="0"/>
        <v>0</v>
      </c>
      <c r="K23" s="49" t="str">
        <f t="shared" si="1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5" spans="1:23" x14ac:dyDescent="0.25">
      <c r="D25" s="23" t="s">
        <v>39</v>
      </c>
    </row>
  </sheetData>
  <mergeCells count="19">
    <mergeCell ref="W1:W2"/>
    <mergeCell ref="A2:K2"/>
    <mergeCell ref="S1:S2"/>
    <mergeCell ref="L1:L2"/>
    <mergeCell ref="D1:H1"/>
    <mergeCell ref="I1:K1"/>
    <mergeCell ref="T1:T2"/>
    <mergeCell ref="U1:U2"/>
    <mergeCell ref="M1:M2"/>
    <mergeCell ref="N1:N2"/>
    <mergeCell ref="O1:O2"/>
    <mergeCell ref="P1:P2"/>
    <mergeCell ref="Q1:Q2"/>
    <mergeCell ref="R1:R2"/>
    <mergeCell ref="A1:C1"/>
    <mergeCell ref="V1:V2"/>
    <mergeCell ref="A4:A23"/>
    <mergeCell ref="B4:B15"/>
    <mergeCell ref="B16:B23"/>
  </mergeCells>
  <conditionalFormatting sqref="L4">
    <cfRule type="cellIs" dxfId="173" priority="10" stopIfTrue="1" operator="greaterThan">
      <formula>0</formula>
    </cfRule>
    <cfRule type="cellIs" dxfId="172" priority="11" stopIfTrue="1" operator="greaterThan">
      <formula>0</formula>
    </cfRule>
    <cfRule type="cellIs" dxfId="171" priority="12" stopIfTrue="1" operator="greaterThan">
      <formula>0</formula>
    </cfRule>
  </conditionalFormatting>
  <conditionalFormatting sqref="L5:L23">
    <cfRule type="cellIs" dxfId="170" priority="7" stopIfTrue="1" operator="greaterThan">
      <formula>0</formula>
    </cfRule>
    <cfRule type="cellIs" dxfId="169" priority="8" stopIfTrue="1" operator="greaterThan">
      <formula>0</formula>
    </cfRule>
    <cfRule type="cellIs" dxfId="168" priority="9" stopIfTrue="1" operator="greaterThan">
      <formula>0</formula>
    </cfRule>
  </conditionalFormatting>
  <conditionalFormatting sqref="M4:N4">
    <cfRule type="cellIs" dxfId="167" priority="4" stopIfTrue="1" operator="greaterThan">
      <formula>0</formula>
    </cfRule>
    <cfRule type="cellIs" dxfId="166" priority="5" stopIfTrue="1" operator="greaterThan">
      <formula>0</formula>
    </cfRule>
    <cfRule type="cellIs" dxfId="165" priority="6" stopIfTrue="1" operator="greaterThan">
      <formula>0</formula>
    </cfRule>
  </conditionalFormatting>
  <conditionalFormatting sqref="M5:N23">
    <cfRule type="cellIs" dxfId="164" priority="1" stopIfTrue="1" operator="greaterThan">
      <formula>0</formula>
    </cfRule>
    <cfRule type="cellIs" dxfId="163" priority="2" stopIfTrue="1" operator="greaterThan">
      <formula>0</formula>
    </cfRule>
    <cfRule type="cellIs" dxfId="162" priority="3" stopIfTrue="1" operator="greaterThan">
      <formula>0</formula>
    </cfRule>
  </conditionalFormatting>
  <conditionalFormatting sqref="O4:W4">
    <cfRule type="cellIs" dxfId="161" priority="16" stopIfTrue="1" operator="greaterThan">
      <formula>0</formula>
    </cfRule>
    <cfRule type="cellIs" dxfId="160" priority="17" stopIfTrue="1" operator="greaterThan">
      <formula>0</formula>
    </cfRule>
    <cfRule type="cellIs" dxfId="159" priority="18" stopIfTrue="1" operator="greaterThan">
      <formula>0</formula>
    </cfRule>
  </conditionalFormatting>
  <conditionalFormatting sqref="O5:W23">
    <cfRule type="cellIs" dxfId="158" priority="13" stopIfTrue="1" operator="greaterThan">
      <formula>0</formula>
    </cfRule>
    <cfRule type="cellIs" dxfId="157" priority="14" stopIfTrue="1" operator="greaterThan">
      <formula>0</formula>
    </cfRule>
    <cfRule type="cellIs" dxfId="156" priority="15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80" zoomScaleNormal="80" workbookViewId="0">
      <selection activeCell="O4" sqref="O4"/>
    </sheetView>
  </sheetViews>
  <sheetFormatPr defaultColWidth="9.7109375" defaultRowHeight="15" x14ac:dyDescent="0.25"/>
  <cols>
    <col min="1" max="1" width="14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8" style="2" customWidth="1"/>
    <col min="7" max="7" width="11.28515625" style="2" customWidth="1"/>
    <col min="8" max="8" width="12.7109375" style="18" bestFit="1" customWidth="1"/>
    <col min="9" max="9" width="11.28515625" style="20" customWidth="1"/>
    <col min="10" max="10" width="13.28515625" style="3" customWidth="1"/>
    <col min="11" max="11" width="12.5703125" style="21" customWidth="1"/>
    <col min="12" max="23" width="12" style="22" customWidth="1"/>
    <col min="24" max="16384" width="9.7109375" style="17"/>
  </cols>
  <sheetData>
    <row r="1" spans="1:23" ht="33" customHeight="1" x14ac:dyDescent="0.25">
      <c r="A1" s="100" t="s">
        <v>82</v>
      </c>
      <c r="B1" s="100"/>
      <c r="C1" s="100"/>
      <c r="D1" s="100" t="s">
        <v>41</v>
      </c>
      <c r="E1" s="100"/>
      <c r="F1" s="100"/>
      <c r="G1" s="100"/>
      <c r="H1" s="100"/>
      <c r="I1" s="100" t="s">
        <v>83</v>
      </c>
      <c r="J1" s="100"/>
      <c r="K1" s="100"/>
      <c r="L1" s="99" t="s">
        <v>105</v>
      </c>
      <c r="M1" s="99" t="s">
        <v>46</v>
      </c>
      <c r="N1" s="99" t="s">
        <v>46</v>
      </c>
      <c r="O1" s="99" t="s">
        <v>46</v>
      </c>
      <c r="P1" s="99" t="s">
        <v>46</v>
      </c>
      <c r="Q1" s="99" t="s">
        <v>46</v>
      </c>
      <c r="R1" s="99" t="s">
        <v>46</v>
      </c>
      <c r="S1" s="99" t="s">
        <v>46</v>
      </c>
      <c r="T1" s="99" t="s">
        <v>46</v>
      </c>
      <c r="U1" s="99" t="s">
        <v>46</v>
      </c>
      <c r="V1" s="99" t="s">
        <v>46</v>
      </c>
      <c r="W1" s="99" t="s">
        <v>46</v>
      </c>
    </row>
    <row r="2" spans="1:23" ht="21.75" customHeight="1" x14ac:dyDescent="0.25">
      <c r="A2" s="100" t="s">
        <v>93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8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37</v>
      </c>
      <c r="F3" s="43" t="s">
        <v>38</v>
      </c>
      <c r="G3" s="43" t="s">
        <v>28</v>
      </c>
      <c r="H3" s="44" t="s">
        <v>5</v>
      </c>
      <c r="I3" s="45" t="s">
        <v>30</v>
      </c>
      <c r="J3" s="46" t="s">
        <v>0</v>
      </c>
      <c r="K3" s="42" t="s">
        <v>7</v>
      </c>
      <c r="L3" s="88">
        <v>42606</v>
      </c>
      <c r="M3" s="47" t="s">
        <v>2</v>
      </c>
      <c r="N3" s="47" t="s">
        <v>2</v>
      </c>
      <c r="O3" s="47" t="s">
        <v>2</v>
      </c>
      <c r="P3" s="47" t="s">
        <v>2</v>
      </c>
      <c r="Q3" s="47" t="s">
        <v>2</v>
      </c>
      <c r="R3" s="47" t="s">
        <v>2</v>
      </c>
      <c r="S3" s="47" t="s">
        <v>2</v>
      </c>
      <c r="T3" s="47" t="s">
        <v>2</v>
      </c>
      <c r="U3" s="47" t="s">
        <v>2</v>
      </c>
      <c r="V3" s="47" t="s">
        <v>2</v>
      </c>
      <c r="W3" s="47" t="s">
        <v>2</v>
      </c>
    </row>
    <row r="4" spans="1:23" ht="60" x14ac:dyDescent="0.25">
      <c r="A4" s="97" t="s">
        <v>67</v>
      </c>
      <c r="B4" s="91">
        <v>1</v>
      </c>
      <c r="C4" s="62">
        <v>1</v>
      </c>
      <c r="D4" s="63" t="s">
        <v>55</v>
      </c>
      <c r="E4" s="37" t="s">
        <v>42</v>
      </c>
      <c r="F4" s="62" t="s">
        <v>68</v>
      </c>
      <c r="G4" s="62" t="s">
        <v>43</v>
      </c>
      <c r="H4" s="72">
        <v>148.38</v>
      </c>
      <c r="I4" s="40"/>
      <c r="J4" s="48">
        <f>I4-(SUM(L4:W4))</f>
        <v>0</v>
      </c>
      <c r="K4" s="49" t="str">
        <f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60" x14ac:dyDescent="0.25">
      <c r="A5" s="98"/>
      <c r="B5" s="92"/>
      <c r="C5" s="62">
        <v>2</v>
      </c>
      <c r="D5" s="63" t="s">
        <v>56</v>
      </c>
      <c r="E5" s="37" t="s">
        <v>42</v>
      </c>
      <c r="F5" s="62" t="s">
        <v>68</v>
      </c>
      <c r="G5" s="62" t="s">
        <v>43</v>
      </c>
      <c r="H5" s="72">
        <v>159.46</v>
      </c>
      <c r="I5" s="40">
        <v>2</v>
      </c>
      <c r="J5" s="48">
        <f t="shared" ref="J5:J23" si="0">I5-(SUM(L5:W5))</f>
        <v>0</v>
      </c>
      <c r="K5" s="49" t="str">
        <f t="shared" ref="K5:K23" si="1">IF(J5&lt;0,"ATENÇÃO","OK")</f>
        <v>OK</v>
      </c>
      <c r="L5" s="39">
        <v>2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75" x14ac:dyDescent="0.25">
      <c r="A6" s="98"/>
      <c r="B6" s="92"/>
      <c r="C6" s="62">
        <v>3</v>
      </c>
      <c r="D6" s="63" t="s">
        <v>57</v>
      </c>
      <c r="E6" s="52" t="s">
        <v>42</v>
      </c>
      <c r="F6" s="62" t="s">
        <v>69</v>
      </c>
      <c r="G6" s="62" t="s">
        <v>43</v>
      </c>
      <c r="H6" s="72">
        <v>190.2</v>
      </c>
      <c r="I6" s="41"/>
      <c r="J6" s="48">
        <f t="shared" si="0"/>
        <v>0</v>
      </c>
      <c r="K6" s="49" t="str">
        <f t="shared" si="1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60" x14ac:dyDescent="0.25">
      <c r="A7" s="98"/>
      <c r="B7" s="92"/>
      <c r="C7" s="62">
        <v>4</v>
      </c>
      <c r="D7" s="63" t="s">
        <v>58</v>
      </c>
      <c r="E7" s="52" t="s">
        <v>42</v>
      </c>
      <c r="F7" s="62" t="s">
        <v>70</v>
      </c>
      <c r="G7" s="62" t="s">
        <v>43</v>
      </c>
      <c r="H7" s="72">
        <v>225.98</v>
      </c>
      <c r="I7" s="41">
        <v>2</v>
      </c>
      <c r="J7" s="48">
        <f t="shared" si="0"/>
        <v>0</v>
      </c>
      <c r="K7" s="49" t="str">
        <f t="shared" si="1"/>
        <v>OK</v>
      </c>
      <c r="L7" s="39">
        <v>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60" x14ac:dyDescent="0.25">
      <c r="A8" s="98"/>
      <c r="B8" s="92"/>
      <c r="C8" s="62">
        <v>5</v>
      </c>
      <c r="D8" s="63" t="s">
        <v>59</v>
      </c>
      <c r="E8" s="52" t="s">
        <v>42</v>
      </c>
      <c r="F8" s="62" t="s">
        <v>71</v>
      </c>
      <c r="G8" s="62" t="s">
        <v>43</v>
      </c>
      <c r="H8" s="72">
        <v>173.36</v>
      </c>
      <c r="I8" s="41"/>
      <c r="J8" s="48">
        <f t="shared" si="0"/>
        <v>0</v>
      </c>
      <c r="K8" s="49" t="str">
        <f t="shared" si="1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60" x14ac:dyDescent="0.25">
      <c r="A9" s="98"/>
      <c r="B9" s="92"/>
      <c r="C9" s="62">
        <v>6</v>
      </c>
      <c r="D9" s="63" t="s">
        <v>60</v>
      </c>
      <c r="E9" s="52" t="s">
        <v>42</v>
      </c>
      <c r="F9" s="62" t="s">
        <v>68</v>
      </c>
      <c r="G9" s="62" t="s">
        <v>43</v>
      </c>
      <c r="H9" s="72">
        <v>205.36</v>
      </c>
      <c r="I9" s="41">
        <v>4</v>
      </c>
      <c r="J9" s="48">
        <f t="shared" si="0"/>
        <v>2</v>
      </c>
      <c r="K9" s="49" t="str">
        <f t="shared" si="1"/>
        <v>OK</v>
      </c>
      <c r="L9" s="39">
        <v>2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60" x14ac:dyDescent="0.25">
      <c r="A10" s="98"/>
      <c r="B10" s="92"/>
      <c r="C10" s="64">
        <v>7</v>
      </c>
      <c r="D10" s="63" t="s">
        <v>61</v>
      </c>
      <c r="E10" s="52" t="s">
        <v>42</v>
      </c>
      <c r="F10" s="62" t="s">
        <v>72</v>
      </c>
      <c r="G10" s="62" t="s">
        <v>43</v>
      </c>
      <c r="H10" s="73">
        <v>208.83</v>
      </c>
      <c r="I10" s="41"/>
      <c r="J10" s="48">
        <f t="shared" si="0"/>
        <v>0</v>
      </c>
      <c r="K10" s="49" t="str">
        <f t="shared" si="1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51.75" x14ac:dyDescent="0.25">
      <c r="A11" s="98"/>
      <c r="B11" s="92"/>
      <c r="C11" s="65">
        <v>8</v>
      </c>
      <c r="D11" s="66" t="s">
        <v>62</v>
      </c>
      <c r="E11" s="52" t="s">
        <v>42</v>
      </c>
      <c r="F11" s="68" t="s">
        <v>73</v>
      </c>
      <c r="G11" s="62" t="s">
        <v>43</v>
      </c>
      <c r="H11" s="74">
        <v>492.7</v>
      </c>
      <c r="I11" s="41"/>
      <c r="J11" s="48">
        <f t="shared" si="0"/>
        <v>0</v>
      </c>
      <c r="K11" s="49" t="str">
        <f t="shared" si="1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60" x14ac:dyDescent="0.25">
      <c r="A12" s="98"/>
      <c r="B12" s="92"/>
      <c r="C12" s="62">
        <v>9</v>
      </c>
      <c r="D12" s="63" t="s">
        <v>63</v>
      </c>
      <c r="E12" s="52" t="s">
        <v>42</v>
      </c>
      <c r="F12" s="62" t="s">
        <v>74</v>
      </c>
      <c r="G12" s="62" t="s">
        <v>43</v>
      </c>
      <c r="H12" s="72">
        <v>215.26</v>
      </c>
      <c r="I12" s="41"/>
      <c r="J12" s="48">
        <f t="shared" si="0"/>
        <v>0</v>
      </c>
      <c r="K12" s="49" t="str">
        <f t="shared" si="1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60" x14ac:dyDescent="0.25">
      <c r="A13" s="98"/>
      <c r="B13" s="92"/>
      <c r="C13" s="62">
        <v>10</v>
      </c>
      <c r="D13" s="63" t="s">
        <v>64</v>
      </c>
      <c r="E13" s="52" t="s">
        <v>42</v>
      </c>
      <c r="F13" s="62" t="s">
        <v>75</v>
      </c>
      <c r="G13" s="62" t="s">
        <v>43</v>
      </c>
      <c r="H13" s="72">
        <v>308.8</v>
      </c>
      <c r="I13" s="41"/>
      <c r="J13" s="48">
        <f t="shared" si="0"/>
        <v>0</v>
      </c>
      <c r="K13" s="49" t="str">
        <f t="shared" si="1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60" x14ac:dyDescent="0.25">
      <c r="A14" s="98"/>
      <c r="B14" s="92"/>
      <c r="C14" s="62">
        <v>11</v>
      </c>
      <c r="D14" s="63" t="s">
        <v>65</v>
      </c>
      <c r="E14" s="52" t="s">
        <v>42</v>
      </c>
      <c r="F14" s="62" t="s">
        <v>72</v>
      </c>
      <c r="G14" s="62" t="s">
        <v>43</v>
      </c>
      <c r="H14" s="72">
        <v>307.76</v>
      </c>
      <c r="I14" s="41"/>
      <c r="J14" s="48">
        <f t="shared" si="0"/>
        <v>0</v>
      </c>
      <c r="K14" s="49" t="str">
        <f t="shared" si="1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60" x14ac:dyDescent="0.25">
      <c r="A15" s="98"/>
      <c r="B15" s="93"/>
      <c r="C15" s="62">
        <v>12</v>
      </c>
      <c r="D15" s="67" t="s">
        <v>66</v>
      </c>
      <c r="E15" s="52" t="s">
        <v>42</v>
      </c>
      <c r="F15" s="69" t="s">
        <v>70</v>
      </c>
      <c r="G15" s="62" t="s">
        <v>43</v>
      </c>
      <c r="H15" s="74">
        <v>312.5</v>
      </c>
      <c r="I15" s="41">
        <v>4</v>
      </c>
      <c r="J15" s="48">
        <f t="shared" si="0"/>
        <v>2</v>
      </c>
      <c r="K15" s="49" t="str">
        <f t="shared" si="1"/>
        <v>OK</v>
      </c>
      <c r="L15" s="39">
        <v>2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60" x14ac:dyDescent="0.25">
      <c r="A16" s="98"/>
      <c r="B16" s="94">
        <v>2</v>
      </c>
      <c r="C16" s="53">
        <v>13</v>
      </c>
      <c r="D16" s="54" t="s">
        <v>47</v>
      </c>
      <c r="E16" s="52" t="s">
        <v>42</v>
      </c>
      <c r="F16" s="55" t="s">
        <v>72</v>
      </c>
      <c r="G16" s="55" t="s">
        <v>43</v>
      </c>
      <c r="H16" s="75">
        <v>416.83</v>
      </c>
      <c r="I16" s="41"/>
      <c r="J16" s="48">
        <f t="shared" si="0"/>
        <v>0</v>
      </c>
      <c r="K16" s="49" t="str">
        <f t="shared" si="1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75" x14ac:dyDescent="0.25">
      <c r="A17" s="98"/>
      <c r="B17" s="95"/>
      <c r="C17" s="55">
        <v>14</v>
      </c>
      <c r="D17" s="54" t="s">
        <v>48</v>
      </c>
      <c r="E17" s="52" t="s">
        <v>42</v>
      </c>
      <c r="F17" s="55" t="s">
        <v>76</v>
      </c>
      <c r="G17" s="55" t="s">
        <v>43</v>
      </c>
      <c r="H17" s="76">
        <v>297.7</v>
      </c>
      <c r="I17" s="41"/>
      <c r="J17" s="48">
        <f t="shared" si="0"/>
        <v>0</v>
      </c>
      <c r="K17" s="49" t="str">
        <f t="shared" si="1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75" x14ac:dyDescent="0.25">
      <c r="A18" s="98"/>
      <c r="B18" s="95"/>
      <c r="C18" s="55">
        <v>15</v>
      </c>
      <c r="D18" s="54" t="s">
        <v>49</v>
      </c>
      <c r="E18" s="52" t="s">
        <v>42</v>
      </c>
      <c r="F18" s="55" t="s">
        <v>75</v>
      </c>
      <c r="G18" s="55" t="s">
        <v>43</v>
      </c>
      <c r="H18" s="76">
        <v>352.6</v>
      </c>
      <c r="I18" s="41">
        <v>4</v>
      </c>
      <c r="J18" s="48">
        <f t="shared" si="0"/>
        <v>2</v>
      </c>
      <c r="K18" s="49" t="str">
        <f t="shared" si="1"/>
        <v>OK</v>
      </c>
      <c r="L18" s="39">
        <v>2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75" x14ac:dyDescent="0.25">
      <c r="A19" s="98"/>
      <c r="B19" s="95"/>
      <c r="C19" s="55">
        <v>16</v>
      </c>
      <c r="D19" s="54" t="s">
        <v>50</v>
      </c>
      <c r="E19" s="52" t="s">
        <v>42</v>
      </c>
      <c r="F19" s="55" t="s">
        <v>77</v>
      </c>
      <c r="G19" s="55" t="s">
        <v>43</v>
      </c>
      <c r="H19" s="76">
        <v>529.76</v>
      </c>
      <c r="I19" s="41"/>
      <c r="J19" s="48">
        <f t="shared" si="0"/>
        <v>0</v>
      </c>
      <c r="K19" s="49" t="str">
        <f t="shared" si="1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51" x14ac:dyDescent="0.25">
      <c r="A20" s="98"/>
      <c r="B20" s="95"/>
      <c r="C20" s="56">
        <v>17</v>
      </c>
      <c r="D20" s="57" t="s">
        <v>51</v>
      </c>
      <c r="E20" s="52" t="s">
        <v>42</v>
      </c>
      <c r="F20" s="70" t="s">
        <v>78</v>
      </c>
      <c r="G20" s="55" t="s">
        <v>43</v>
      </c>
      <c r="H20" s="75">
        <v>567.58000000000004</v>
      </c>
      <c r="I20" s="41"/>
      <c r="J20" s="48">
        <f t="shared" si="0"/>
        <v>0</v>
      </c>
      <c r="K20" s="49" t="str">
        <f t="shared" si="1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63.75" x14ac:dyDescent="0.25">
      <c r="A21" s="98"/>
      <c r="B21" s="95"/>
      <c r="C21" s="58">
        <v>18</v>
      </c>
      <c r="D21" s="59" t="s">
        <v>52</v>
      </c>
      <c r="E21" s="52" t="s">
        <v>42</v>
      </c>
      <c r="F21" s="71" t="s">
        <v>79</v>
      </c>
      <c r="G21" s="55" t="s">
        <v>43</v>
      </c>
      <c r="H21" s="77">
        <v>445.02</v>
      </c>
      <c r="I21" s="41">
        <v>4</v>
      </c>
      <c r="J21" s="48">
        <f t="shared" si="0"/>
        <v>0</v>
      </c>
      <c r="K21" s="49" t="str">
        <f t="shared" si="1"/>
        <v>OK</v>
      </c>
      <c r="L21" s="39">
        <v>4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68.25" x14ac:dyDescent="0.25">
      <c r="A22" s="98"/>
      <c r="B22" s="95"/>
      <c r="C22" s="53">
        <v>19</v>
      </c>
      <c r="D22" s="60" t="s">
        <v>53</v>
      </c>
      <c r="E22" s="52" t="s">
        <v>42</v>
      </c>
      <c r="F22" s="70" t="s">
        <v>80</v>
      </c>
      <c r="G22" s="55" t="s">
        <v>43</v>
      </c>
      <c r="H22" s="75">
        <v>1028</v>
      </c>
      <c r="I22" s="41"/>
      <c r="J22" s="48">
        <f t="shared" si="0"/>
        <v>0</v>
      </c>
      <c r="K22" s="49" t="str">
        <f t="shared" si="1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60" x14ac:dyDescent="0.25">
      <c r="A23" s="98"/>
      <c r="B23" s="96"/>
      <c r="C23" s="58">
        <v>20</v>
      </c>
      <c r="D23" s="61" t="s">
        <v>54</v>
      </c>
      <c r="E23" s="52" t="s">
        <v>42</v>
      </c>
      <c r="F23" s="58" t="s">
        <v>81</v>
      </c>
      <c r="G23" s="55" t="s">
        <v>43</v>
      </c>
      <c r="H23" s="77">
        <v>1100.3599999999999</v>
      </c>
      <c r="I23" s="41"/>
      <c r="J23" s="48">
        <f t="shared" si="0"/>
        <v>0</v>
      </c>
      <c r="K23" s="49" t="str">
        <f t="shared" si="1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5" spans="1:23" x14ac:dyDescent="0.25">
      <c r="D25" s="23" t="s">
        <v>39</v>
      </c>
    </row>
  </sheetData>
  <mergeCells count="19">
    <mergeCell ref="U1:U2"/>
    <mergeCell ref="V1:V2"/>
    <mergeCell ref="W1:W2"/>
    <mergeCell ref="A2:K2"/>
    <mergeCell ref="Q1:Q2"/>
    <mergeCell ref="R1:R2"/>
    <mergeCell ref="S1:S2"/>
    <mergeCell ref="T1:T2"/>
    <mergeCell ref="A4:A23"/>
    <mergeCell ref="B4:B15"/>
    <mergeCell ref="B16:B23"/>
    <mergeCell ref="O1:O2"/>
    <mergeCell ref="P1:P2"/>
    <mergeCell ref="A1:C1"/>
    <mergeCell ref="D1:H1"/>
    <mergeCell ref="I1:K1"/>
    <mergeCell ref="L1:L2"/>
    <mergeCell ref="M1:M2"/>
    <mergeCell ref="N1:N2"/>
  </mergeCells>
  <conditionalFormatting sqref="O4:W4">
    <cfRule type="cellIs" dxfId="155" priority="28" stopIfTrue="1" operator="greaterThan">
      <formula>0</formula>
    </cfRule>
    <cfRule type="cellIs" dxfId="154" priority="29" stopIfTrue="1" operator="greaterThan">
      <formula>0</formula>
    </cfRule>
    <cfRule type="cellIs" dxfId="153" priority="30" stopIfTrue="1" operator="greaterThan">
      <formula>0</formula>
    </cfRule>
  </conditionalFormatting>
  <conditionalFormatting sqref="O5:W23">
    <cfRule type="cellIs" dxfId="152" priority="25" stopIfTrue="1" operator="greaterThan">
      <formula>0</formula>
    </cfRule>
    <cfRule type="cellIs" dxfId="151" priority="26" stopIfTrue="1" operator="greaterThan">
      <formula>0</formula>
    </cfRule>
    <cfRule type="cellIs" dxfId="150" priority="27" stopIfTrue="1" operator="greaterThan">
      <formula>0</formula>
    </cfRule>
  </conditionalFormatting>
  <conditionalFormatting sqref="M4:N4">
    <cfRule type="cellIs" dxfId="149" priority="16" stopIfTrue="1" operator="greaterThan">
      <formula>0</formula>
    </cfRule>
    <cfRule type="cellIs" dxfId="148" priority="17" stopIfTrue="1" operator="greaterThan">
      <formula>0</formula>
    </cfRule>
    <cfRule type="cellIs" dxfId="147" priority="18" stopIfTrue="1" operator="greaterThan">
      <formula>0</formula>
    </cfRule>
  </conditionalFormatting>
  <conditionalFormatting sqref="M5:N23">
    <cfRule type="cellIs" dxfId="146" priority="13" stopIfTrue="1" operator="greaterThan">
      <formula>0</formula>
    </cfRule>
    <cfRule type="cellIs" dxfId="145" priority="14" stopIfTrue="1" operator="greaterThan">
      <formula>0</formula>
    </cfRule>
    <cfRule type="cellIs" dxfId="144" priority="15" stopIfTrue="1" operator="greaterThan">
      <formula>0</formula>
    </cfRule>
  </conditionalFormatting>
  <conditionalFormatting sqref="L4">
    <cfRule type="cellIs" dxfId="143" priority="4" stopIfTrue="1" operator="greaterThan">
      <formula>0</formula>
    </cfRule>
    <cfRule type="cellIs" dxfId="142" priority="5" stopIfTrue="1" operator="greaterThan">
      <formula>0</formula>
    </cfRule>
    <cfRule type="cellIs" dxfId="141" priority="6" stopIfTrue="1" operator="greaterThan">
      <formula>0</formula>
    </cfRule>
  </conditionalFormatting>
  <conditionalFormatting sqref="L5:L23">
    <cfRule type="cellIs" dxfId="140" priority="1" stopIfTrue="1" operator="greaterThan">
      <formula>0</formula>
    </cfRule>
    <cfRule type="cellIs" dxfId="139" priority="2" stopIfTrue="1" operator="greaterThan">
      <formula>0</formula>
    </cfRule>
    <cfRule type="cellIs" dxfId="13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80" zoomScaleNormal="80" workbookViewId="0">
      <selection activeCell="L6" sqref="L6"/>
    </sheetView>
  </sheetViews>
  <sheetFormatPr defaultColWidth="9.7109375" defaultRowHeight="15" x14ac:dyDescent="0.25"/>
  <cols>
    <col min="1" max="1" width="14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8" style="2" customWidth="1"/>
    <col min="7" max="7" width="11.28515625" style="2" customWidth="1"/>
    <col min="8" max="8" width="12.7109375" style="18" bestFit="1" customWidth="1"/>
    <col min="9" max="9" width="11.28515625" style="20" customWidth="1"/>
    <col min="10" max="10" width="13.28515625" style="3" customWidth="1"/>
    <col min="11" max="11" width="12.5703125" style="21" customWidth="1"/>
    <col min="12" max="23" width="12" style="22" customWidth="1"/>
    <col min="24" max="16384" width="9.7109375" style="17"/>
  </cols>
  <sheetData>
    <row r="1" spans="1:23" ht="33" customHeight="1" x14ac:dyDescent="0.25">
      <c r="A1" s="100" t="s">
        <v>82</v>
      </c>
      <c r="B1" s="100"/>
      <c r="C1" s="100"/>
      <c r="D1" s="100" t="s">
        <v>41</v>
      </c>
      <c r="E1" s="100"/>
      <c r="F1" s="100"/>
      <c r="G1" s="100"/>
      <c r="H1" s="100"/>
      <c r="I1" s="100" t="s">
        <v>83</v>
      </c>
      <c r="J1" s="100"/>
      <c r="K1" s="100"/>
      <c r="L1" s="99" t="s">
        <v>107</v>
      </c>
      <c r="M1" s="99" t="s">
        <v>46</v>
      </c>
      <c r="N1" s="99" t="s">
        <v>46</v>
      </c>
      <c r="O1" s="99" t="s">
        <v>46</v>
      </c>
      <c r="P1" s="99" t="s">
        <v>46</v>
      </c>
      <c r="Q1" s="99" t="s">
        <v>46</v>
      </c>
      <c r="R1" s="99" t="s">
        <v>46</v>
      </c>
      <c r="S1" s="99" t="s">
        <v>46</v>
      </c>
      <c r="T1" s="99" t="s">
        <v>46</v>
      </c>
      <c r="U1" s="99" t="s">
        <v>46</v>
      </c>
      <c r="V1" s="99" t="s">
        <v>46</v>
      </c>
      <c r="W1" s="99" t="s">
        <v>46</v>
      </c>
    </row>
    <row r="2" spans="1:23" ht="21.75" customHeight="1" x14ac:dyDescent="0.25">
      <c r="A2" s="100" t="s">
        <v>94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8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37</v>
      </c>
      <c r="F3" s="43" t="s">
        <v>38</v>
      </c>
      <c r="G3" s="43" t="s">
        <v>28</v>
      </c>
      <c r="H3" s="44" t="s">
        <v>5</v>
      </c>
      <c r="I3" s="45" t="s">
        <v>30</v>
      </c>
      <c r="J3" s="46" t="s">
        <v>0</v>
      </c>
      <c r="K3" s="42" t="s">
        <v>7</v>
      </c>
      <c r="L3" s="88">
        <v>42594</v>
      </c>
      <c r="M3" s="47" t="s">
        <v>2</v>
      </c>
      <c r="N3" s="47" t="s">
        <v>2</v>
      </c>
      <c r="O3" s="47" t="s">
        <v>2</v>
      </c>
      <c r="P3" s="47" t="s">
        <v>2</v>
      </c>
      <c r="Q3" s="47" t="s">
        <v>2</v>
      </c>
      <c r="R3" s="47" t="s">
        <v>2</v>
      </c>
      <c r="S3" s="47" t="s">
        <v>2</v>
      </c>
      <c r="T3" s="47" t="s">
        <v>2</v>
      </c>
      <c r="U3" s="47" t="s">
        <v>2</v>
      </c>
      <c r="V3" s="47" t="s">
        <v>2</v>
      </c>
      <c r="W3" s="47" t="s">
        <v>2</v>
      </c>
    </row>
    <row r="4" spans="1:23" ht="60" x14ac:dyDescent="0.25">
      <c r="A4" s="97" t="s">
        <v>67</v>
      </c>
      <c r="B4" s="91">
        <v>1</v>
      </c>
      <c r="C4" s="62">
        <v>1</v>
      </c>
      <c r="D4" s="63" t="s">
        <v>55</v>
      </c>
      <c r="E4" s="37" t="s">
        <v>42</v>
      </c>
      <c r="F4" s="62" t="s">
        <v>68</v>
      </c>
      <c r="G4" s="62" t="s">
        <v>43</v>
      </c>
      <c r="H4" s="72">
        <v>148.38</v>
      </c>
      <c r="I4" s="40"/>
      <c r="J4" s="48">
        <f>I4-(SUM(L4:W4))</f>
        <v>0</v>
      </c>
      <c r="K4" s="49" t="str">
        <f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60" x14ac:dyDescent="0.25">
      <c r="A5" s="98"/>
      <c r="B5" s="92"/>
      <c r="C5" s="62">
        <v>2</v>
      </c>
      <c r="D5" s="63" t="s">
        <v>56</v>
      </c>
      <c r="E5" s="37" t="s">
        <v>42</v>
      </c>
      <c r="F5" s="62" t="s">
        <v>68</v>
      </c>
      <c r="G5" s="62" t="s">
        <v>43</v>
      </c>
      <c r="H5" s="72">
        <v>159.46</v>
      </c>
      <c r="I5" s="40"/>
      <c r="J5" s="48">
        <f t="shared" ref="J5:J23" si="0">I5-(SUM(L5:W5))</f>
        <v>0</v>
      </c>
      <c r="K5" s="49" t="str">
        <f t="shared" ref="K5:K23" si="1">IF(J5&lt;0,"ATENÇÃO","OK")</f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75" x14ac:dyDescent="0.25">
      <c r="A6" s="98"/>
      <c r="B6" s="92"/>
      <c r="C6" s="62">
        <v>3</v>
      </c>
      <c r="D6" s="63" t="s">
        <v>57</v>
      </c>
      <c r="E6" s="52" t="s">
        <v>42</v>
      </c>
      <c r="F6" s="62" t="s">
        <v>69</v>
      </c>
      <c r="G6" s="62" t="s">
        <v>43</v>
      </c>
      <c r="H6" s="72">
        <v>190.2</v>
      </c>
      <c r="I6" s="41"/>
      <c r="J6" s="48">
        <f t="shared" si="0"/>
        <v>0</v>
      </c>
      <c r="K6" s="49" t="str">
        <f t="shared" si="1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60" x14ac:dyDescent="0.25">
      <c r="A7" s="98"/>
      <c r="B7" s="92"/>
      <c r="C7" s="62">
        <v>4</v>
      </c>
      <c r="D7" s="63" t="s">
        <v>58</v>
      </c>
      <c r="E7" s="52" t="s">
        <v>42</v>
      </c>
      <c r="F7" s="62" t="s">
        <v>70</v>
      </c>
      <c r="G7" s="62" t="s">
        <v>43</v>
      </c>
      <c r="H7" s="72">
        <v>225.98</v>
      </c>
      <c r="I7" s="41"/>
      <c r="J7" s="48">
        <f t="shared" si="0"/>
        <v>0</v>
      </c>
      <c r="K7" s="49" t="str">
        <f t="shared" si="1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60" x14ac:dyDescent="0.25">
      <c r="A8" s="98"/>
      <c r="B8" s="92"/>
      <c r="C8" s="62">
        <v>5</v>
      </c>
      <c r="D8" s="63" t="s">
        <v>59</v>
      </c>
      <c r="E8" s="52" t="s">
        <v>42</v>
      </c>
      <c r="F8" s="62" t="s">
        <v>71</v>
      </c>
      <c r="G8" s="62" t="s">
        <v>43</v>
      </c>
      <c r="H8" s="72">
        <v>173.36</v>
      </c>
      <c r="I8" s="41">
        <v>8</v>
      </c>
      <c r="J8" s="48">
        <f t="shared" si="0"/>
        <v>8</v>
      </c>
      <c r="K8" s="49" t="str">
        <f t="shared" si="1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60" x14ac:dyDescent="0.25">
      <c r="A9" s="98"/>
      <c r="B9" s="92"/>
      <c r="C9" s="62">
        <v>6</v>
      </c>
      <c r="D9" s="63" t="s">
        <v>60</v>
      </c>
      <c r="E9" s="52" t="s">
        <v>42</v>
      </c>
      <c r="F9" s="62" t="s">
        <v>68</v>
      </c>
      <c r="G9" s="62" t="s">
        <v>43</v>
      </c>
      <c r="H9" s="72">
        <v>205.36</v>
      </c>
      <c r="I9" s="41">
        <v>8</v>
      </c>
      <c r="J9" s="48">
        <f t="shared" si="0"/>
        <v>4</v>
      </c>
      <c r="K9" s="49" t="str">
        <f t="shared" si="1"/>
        <v>OK</v>
      </c>
      <c r="L9" s="39">
        <v>4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60" x14ac:dyDescent="0.25">
      <c r="A10" s="98"/>
      <c r="B10" s="92"/>
      <c r="C10" s="64">
        <v>7</v>
      </c>
      <c r="D10" s="63" t="s">
        <v>61</v>
      </c>
      <c r="E10" s="52" t="s">
        <v>42</v>
      </c>
      <c r="F10" s="62" t="s">
        <v>72</v>
      </c>
      <c r="G10" s="62" t="s">
        <v>43</v>
      </c>
      <c r="H10" s="73">
        <v>208.83</v>
      </c>
      <c r="I10" s="41"/>
      <c r="J10" s="48">
        <f t="shared" si="0"/>
        <v>0</v>
      </c>
      <c r="K10" s="49" t="str">
        <f t="shared" si="1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51.75" x14ac:dyDescent="0.25">
      <c r="A11" s="98"/>
      <c r="B11" s="92"/>
      <c r="C11" s="65">
        <v>8</v>
      </c>
      <c r="D11" s="66" t="s">
        <v>62</v>
      </c>
      <c r="E11" s="52" t="s">
        <v>42</v>
      </c>
      <c r="F11" s="68" t="s">
        <v>73</v>
      </c>
      <c r="G11" s="62" t="s">
        <v>43</v>
      </c>
      <c r="H11" s="74">
        <v>492.7</v>
      </c>
      <c r="I11" s="41"/>
      <c r="J11" s="48">
        <f t="shared" si="0"/>
        <v>0</v>
      </c>
      <c r="K11" s="49" t="str">
        <f t="shared" si="1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60" x14ac:dyDescent="0.25">
      <c r="A12" s="98"/>
      <c r="B12" s="92"/>
      <c r="C12" s="62">
        <v>9</v>
      </c>
      <c r="D12" s="63" t="s">
        <v>63</v>
      </c>
      <c r="E12" s="52" t="s">
        <v>42</v>
      </c>
      <c r="F12" s="62" t="s">
        <v>74</v>
      </c>
      <c r="G12" s="62" t="s">
        <v>43</v>
      </c>
      <c r="H12" s="72">
        <v>215.26</v>
      </c>
      <c r="I12" s="41"/>
      <c r="J12" s="48">
        <f t="shared" si="0"/>
        <v>0</v>
      </c>
      <c r="K12" s="49" t="str">
        <f t="shared" si="1"/>
        <v>OK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60" x14ac:dyDescent="0.25">
      <c r="A13" s="98"/>
      <c r="B13" s="92"/>
      <c r="C13" s="62">
        <v>10</v>
      </c>
      <c r="D13" s="63" t="s">
        <v>64</v>
      </c>
      <c r="E13" s="52" t="s">
        <v>42</v>
      </c>
      <c r="F13" s="62" t="s">
        <v>75</v>
      </c>
      <c r="G13" s="62" t="s">
        <v>43</v>
      </c>
      <c r="H13" s="72">
        <v>308.8</v>
      </c>
      <c r="I13" s="41"/>
      <c r="J13" s="48">
        <f t="shared" si="0"/>
        <v>0</v>
      </c>
      <c r="K13" s="49" t="str">
        <f t="shared" si="1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60" x14ac:dyDescent="0.25">
      <c r="A14" s="98"/>
      <c r="B14" s="92"/>
      <c r="C14" s="62">
        <v>11</v>
      </c>
      <c r="D14" s="63" t="s">
        <v>65</v>
      </c>
      <c r="E14" s="52" t="s">
        <v>42</v>
      </c>
      <c r="F14" s="62" t="s">
        <v>72</v>
      </c>
      <c r="G14" s="62" t="s">
        <v>43</v>
      </c>
      <c r="H14" s="72">
        <v>307.76</v>
      </c>
      <c r="I14" s="41"/>
      <c r="J14" s="48">
        <f t="shared" si="0"/>
        <v>0</v>
      </c>
      <c r="K14" s="49" t="str">
        <f t="shared" si="1"/>
        <v>OK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60" x14ac:dyDescent="0.25">
      <c r="A15" s="98"/>
      <c r="B15" s="93"/>
      <c r="C15" s="62">
        <v>12</v>
      </c>
      <c r="D15" s="67" t="s">
        <v>66</v>
      </c>
      <c r="E15" s="52" t="s">
        <v>42</v>
      </c>
      <c r="F15" s="69" t="s">
        <v>70</v>
      </c>
      <c r="G15" s="62" t="s">
        <v>43</v>
      </c>
      <c r="H15" s="74">
        <v>312.5</v>
      </c>
      <c r="I15" s="41">
        <v>4</v>
      </c>
      <c r="J15" s="48">
        <f t="shared" si="0"/>
        <v>0</v>
      </c>
      <c r="K15" s="49" t="str">
        <f t="shared" si="1"/>
        <v>OK</v>
      </c>
      <c r="L15" s="39">
        <v>4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60" x14ac:dyDescent="0.25">
      <c r="A16" s="98"/>
      <c r="B16" s="94">
        <v>2</v>
      </c>
      <c r="C16" s="53">
        <v>13</v>
      </c>
      <c r="D16" s="54" t="s">
        <v>47</v>
      </c>
      <c r="E16" s="52" t="s">
        <v>42</v>
      </c>
      <c r="F16" s="55" t="s">
        <v>72</v>
      </c>
      <c r="G16" s="55" t="s">
        <v>43</v>
      </c>
      <c r="H16" s="75">
        <v>416.83</v>
      </c>
      <c r="I16" s="41"/>
      <c r="J16" s="48">
        <f t="shared" si="0"/>
        <v>0</v>
      </c>
      <c r="K16" s="49" t="str">
        <f t="shared" si="1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75" x14ac:dyDescent="0.25">
      <c r="A17" s="98"/>
      <c r="B17" s="95"/>
      <c r="C17" s="55">
        <v>14</v>
      </c>
      <c r="D17" s="54" t="s">
        <v>48</v>
      </c>
      <c r="E17" s="52" t="s">
        <v>42</v>
      </c>
      <c r="F17" s="55" t="s">
        <v>76</v>
      </c>
      <c r="G17" s="55" t="s">
        <v>43</v>
      </c>
      <c r="H17" s="76">
        <v>297.7</v>
      </c>
      <c r="I17" s="41"/>
      <c r="J17" s="48">
        <f t="shared" si="0"/>
        <v>0</v>
      </c>
      <c r="K17" s="49" t="str">
        <f t="shared" si="1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75" x14ac:dyDescent="0.25">
      <c r="A18" s="98"/>
      <c r="B18" s="95"/>
      <c r="C18" s="55">
        <v>15</v>
      </c>
      <c r="D18" s="54" t="s">
        <v>49</v>
      </c>
      <c r="E18" s="52" t="s">
        <v>42</v>
      </c>
      <c r="F18" s="55" t="s">
        <v>75</v>
      </c>
      <c r="G18" s="55" t="s">
        <v>43</v>
      </c>
      <c r="H18" s="76">
        <v>352.6</v>
      </c>
      <c r="I18" s="41">
        <v>4</v>
      </c>
      <c r="J18" s="48">
        <f t="shared" si="0"/>
        <v>0</v>
      </c>
      <c r="K18" s="49" t="str">
        <f t="shared" si="1"/>
        <v>OK</v>
      </c>
      <c r="L18" s="39">
        <v>4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75" x14ac:dyDescent="0.25">
      <c r="A19" s="98"/>
      <c r="B19" s="95"/>
      <c r="C19" s="55">
        <v>16</v>
      </c>
      <c r="D19" s="54" t="s">
        <v>50</v>
      </c>
      <c r="E19" s="52" t="s">
        <v>42</v>
      </c>
      <c r="F19" s="55" t="s">
        <v>77</v>
      </c>
      <c r="G19" s="55" t="s">
        <v>43</v>
      </c>
      <c r="H19" s="76">
        <v>529.76</v>
      </c>
      <c r="I19" s="41"/>
      <c r="J19" s="48">
        <f t="shared" si="0"/>
        <v>0</v>
      </c>
      <c r="K19" s="49" t="str">
        <f t="shared" si="1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51" x14ac:dyDescent="0.25">
      <c r="A20" s="98"/>
      <c r="B20" s="95"/>
      <c r="C20" s="56">
        <v>17</v>
      </c>
      <c r="D20" s="57" t="s">
        <v>51</v>
      </c>
      <c r="E20" s="52" t="s">
        <v>42</v>
      </c>
      <c r="F20" s="70" t="s">
        <v>78</v>
      </c>
      <c r="G20" s="55" t="s">
        <v>43</v>
      </c>
      <c r="H20" s="75">
        <v>567.58000000000004</v>
      </c>
      <c r="I20" s="41"/>
      <c r="J20" s="48">
        <f t="shared" si="0"/>
        <v>0</v>
      </c>
      <c r="K20" s="49" t="str">
        <f t="shared" si="1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63.75" x14ac:dyDescent="0.25">
      <c r="A21" s="98"/>
      <c r="B21" s="95"/>
      <c r="C21" s="58">
        <v>18</v>
      </c>
      <c r="D21" s="59" t="s">
        <v>52</v>
      </c>
      <c r="E21" s="52" t="s">
        <v>42</v>
      </c>
      <c r="F21" s="71" t="s">
        <v>79</v>
      </c>
      <c r="G21" s="55" t="s">
        <v>43</v>
      </c>
      <c r="H21" s="77">
        <v>445.02</v>
      </c>
      <c r="I21" s="41">
        <v>6</v>
      </c>
      <c r="J21" s="48">
        <f t="shared" si="0"/>
        <v>6</v>
      </c>
      <c r="K21" s="49" t="str">
        <f t="shared" si="1"/>
        <v>OK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68.25" x14ac:dyDescent="0.25">
      <c r="A22" s="98"/>
      <c r="B22" s="95"/>
      <c r="C22" s="53">
        <v>19</v>
      </c>
      <c r="D22" s="60" t="s">
        <v>53</v>
      </c>
      <c r="E22" s="52" t="s">
        <v>42</v>
      </c>
      <c r="F22" s="70" t="s">
        <v>80</v>
      </c>
      <c r="G22" s="55" t="s">
        <v>43</v>
      </c>
      <c r="H22" s="75">
        <v>1028</v>
      </c>
      <c r="I22" s="41"/>
      <c r="J22" s="48">
        <f t="shared" si="0"/>
        <v>0</v>
      </c>
      <c r="K22" s="49" t="str">
        <f t="shared" si="1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60" x14ac:dyDescent="0.25">
      <c r="A23" s="98"/>
      <c r="B23" s="96"/>
      <c r="C23" s="58">
        <v>20</v>
      </c>
      <c r="D23" s="61" t="s">
        <v>54</v>
      </c>
      <c r="E23" s="52" t="s">
        <v>42</v>
      </c>
      <c r="F23" s="58" t="s">
        <v>81</v>
      </c>
      <c r="G23" s="55" t="s">
        <v>43</v>
      </c>
      <c r="H23" s="77">
        <v>1100.3599999999999</v>
      </c>
      <c r="I23" s="41"/>
      <c r="J23" s="48">
        <f t="shared" si="0"/>
        <v>0</v>
      </c>
      <c r="K23" s="49" t="str">
        <f t="shared" si="1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5" spans="1:23" x14ac:dyDescent="0.25">
      <c r="D25" s="23" t="s">
        <v>39</v>
      </c>
    </row>
  </sheetData>
  <mergeCells count="19">
    <mergeCell ref="W1:W2"/>
    <mergeCell ref="A2:K2"/>
    <mergeCell ref="S1:S2"/>
    <mergeCell ref="L1:L2"/>
    <mergeCell ref="D1:H1"/>
    <mergeCell ref="I1:K1"/>
    <mergeCell ref="T1:T2"/>
    <mergeCell ref="U1:U2"/>
    <mergeCell ref="M1:M2"/>
    <mergeCell ref="N1:N2"/>
    <mergeCell ref="O1:O2"/>
    <mergeCell ref="P1:P2"/>
    <mergeCell ref="Q1:Q2"/>
    <mergeCell ref="R1:R2"/>
    <mergeCell ref="A1:C1"/>
    <mergeCell ref="V1:V2"/>
    <mergeCell ref="A4:A23"/>
    <mergeCell ref="B4:B15"/>
    <mergeCell ref="B16:B23"/>
  </mergeCells>
  <conditionalFormatting sqref="O4:W4">
    <cfRule type="cellIs" dxfId="137" priority="22" stopIfTrue="1" operator="greaterThan">
      <formula>0</formula>
    </cfRule>
    <cfRule type="cellIs" dxfId="136" priority="23" stopIfTrue="1" operator="greaterThan">
      <formula>0</formula>
    </cfRule>
    <cfRule type="cellIs" dxfId="135" priority="24" stopIfTrue="1" operator="greaterThan">
      <formula>0</formula>
    </cfRule>
  </conditionalFormatting>
  <conditionalFormatting sqref="O5:W23">
    <cfRule type="cellIs" dxfId="134" priority="19" stopIfTrue="1" operator="greaterThan">
      <formula>0</formula>
    </cfRule>
    <cfRule type="cellIs" dxfId="133" priority="20" stopIfTrue="1" operator="greaterThan">
      <formula>0</formula>
    </cfRule>
    <cfRule type="cellIs" dxfId="132" priority="21" stopIfTrue="1" operator="greaterThan">
      <formula>0</formula>
    </cfRule>
  </conditionalFormatting>
  <conditionalFormatting sqref="M4:N4">
    <cfRule type="cellIs" dxfId="131" priority="10" stopIfTrue="1" operator="greaterThan">
      <formula>0</formula>
    </cfRule>
    <cfRule type="cellIs" dxfId="130" priority="11" stopIfTrue="1" operator="greaterThan">
      <formula>0</formula>
    </cfRule>
    <cfRule type="cellIs" dxfId="129" priority="12" stopIfTrue="1" operator="greaterThan">
      <formula>0</formula>
    </cfRule>
  </conditionalFormatting>
  <conditionalFormatting sqref="M5:N23">
    <cfRule type="cellIs" dxfId="128" priority="7" stopIfTrue="1" operator="greaterThan">
      <formula>0</formula>
    </cfRule>
    <cfRule type="cellIs" dxfId="127" priority="8" stopIfTrue="1" operator="greaterThan">
      <formula>0</formula>
    </cfRule>
    <cfRule type="cellIs" dxfId="126" priority="9" stopIfTrue="1" operator="greaterThan">
      <formula>0</formula>
    </cfRule>
  </conditionalFormatting>
  <conditionalFormatting sqref="L4">
    <cfRule type="cellIs" dxfId="125" priority="4" stopIfTrue="1" operator="greaterThan">
      <formula>0</formula>
    </cfRule>
    <cfRule type="cellIs" dxfId="124" priority="5" stopIfTrue="1" operator="greaterThan">
      <formula>0</formula>
    </cfRule>
    <cfRule type="cellIs" dxfId="123" priority="6" stopIfTrue="1" operator="greaterThan">
      <formula>0</formula>
    </cfRule>
  </conditionalFormatting>
  <conditionalFormatting sqref="L5:L23">
    <cfRule type="cellIs" dxfId="122" priority="1" stopIfTrue="1" operator="greaterThan">
      <formula>0</formula>
    </cfRule>
    <cfRule type="cellIs" dxfId="121" priority="2" stopIfTrue="1" operator="greaterThan">
      <formula>0</formula>
    </cfRule>
    <cfRule type="cellIs" dxfId="12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80" zoomScaleNormal="80" workbookViewId="0">
      <selection activeCell="K7" sqref="K7"/>
    </sheetView>
  </sheetViews>
  <sheetFormatPr defaultColWidth="9.7109375" defaultRowHeight="15" x14ac:dyDescent="0.25"/>
  <cols>
    <col min="1" max="1" width="14.5703125" style="1" customWidth="1"/>
    <col min="2" max="2" width="5.5703125" style="2" bestFit="1" customWidth="1"/>
    <col min="3" max="3" width="6" style="19" bestFit="1" customWidth="1"/>
    <col min="4" max="4" width="53.85546875" style="2" bestFit="1" customWidth="1"/>
    <col min="5" max="5" width="9.85546875" style="2" bestFit="1" customWidth="1"/>
    <col min="6" max="6" width="18" style="2" customWidth="1"/>
    <col min="7" max="7" width="11.28515625" style="2" customWidth="1"/>
    <col min="8" max="8" width="12.7109375" style="18" bestFit="1" customWidth="1"/>
    <col min="9" max="9" width="11.28515625" style="20" customWidth="1"/>
    <col min="10" max="10" width="13.28515625" style="3" customWidth="1"/>
    <col min="11" max="11" width="12.5703125" style="21" customWidth="1"/>
    <col min="12" max="23" width="12" style="22" customWidth="1"/>
    <col min="24" max="16384" width="9.7109375" style="17"/>
  </cols>
  <sheetData>
    <row r="1" spans="1:23" ht="33" customHeight="1" x14ac:dyDescent="0.25">
      <c r="A1" s="100" t="s">
        <v>82</v>
      </c>
      <c r="B1" s="100"/>
      <c r="C1" s="100"/>
      <c r="D1" s="100" t="s">
        <v>41</v>
      </c>
      <c r="E1" s="100"/>
      <c r="F1" s="100"/>
      <c r="G1" s="100"/>
      <c r="H1" s="100"/>
      <c r="I1" s="100" t="s">
        <v>83</v>
      </c>
      <c r="J1" s="100"/>
      <c r="K1" s="100"/>
      <c r="L1" s="99" t="s">
        <v>116</v>
      </c>
      <c r="M1" s="99" t="s">
        <v>46</v>
      </c>
      <c r="N1" s="99" t="s">
        <v>46</v>
      </c>
      <c r="O1" s="99" t="s">
        <v>46</v>
      </c>
      <c r="P1" s="99" t="s">
        <v>46</v>
      </c>
      <c r="Q1" s="99" t="s">
        <v>46</v>
      </c>
      <c r="R1" s="99" t="s">
        <v>46</v>
      </c>
      <c r="S1" s="99" t="s">
        <v>46</v>
      </c>
      <c r="T1" s="99" t="s">
        <v>46</v>
      </c>
      <c r="U1" s="99" t="s">
        <v>46</v>
      </c>
      <c r="V1" s="99" t="s">
        <v>46</v>
      </c>
      <c r="W1" s="99" t="s">
        <v>46</v>
      </c>
    </row>
    <row r="2" spans="1:23" ht="21.75" customHeight="1" x14ac:dyDescent="0.25">
      <c r="A2" s="100" t="s">
        <v>95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8" customFormat="1" ht="45" x14ac:dyDescent="0.2">
      <c r="A3" s="42" t="s">
        <v>3</v>
      </c>
      <c r="B3" s="42" t="s">
        <v>1</v>
      </c>
      <c r="C3" s="43" t="s">
        <v>4</v>
      </c>
      <c r="D3" s="43" t="s">
        <v>6</v>
      </c>
      <c r="E3" s="43" t="s">
        <v>37</v>
      </c>
      <c r="F3" s="43" t="s">
        <v>38</v>
      </c>
      <c r="G3" s="43" t="s">
        <v>28</v>
      </c>
      <c r="H3" s="44" t="s">
        <v>5</v>
      </c>
      <c r="I3" s="45" t="s">
        <v>30</v>
      </c>
      <c r="J3" s="46" t="s">
        <v>0</v>
      </c>
      <c r="K3" s="42" t="s">
        <v>7</v>
      </c>
      <c r="L3" s="47" t="s">
        <v>2</v>
      </c>
      <c r="M3" s="47" t="s">
        <v>2</v>
      </c>
      <c r="N3" s="47" t="s">
        <v>2</v>
      </c>
      <c r="O3" s="47" t="s">
        <v>2</v>
      </c>
      <c r="P3" s="47" t="s">
        <v>2</v>
      </c>
      <c r="Q3" s="47" t="s">
        <v>2</v>
      </c>
      <c r="R3" s="47" t="s">
        <v>2</v>
      </c>
      <c r="S3" s="47" t="s">
        <v>2</v>
      </c>
      <c r="T3" s="47" t="s">
        <v>2</v>
      </c>
      <c r="U3" s="47" t="s">
        <v>2</v>
      </c>
      <c r="V3" s="47" t="s">
        <v>2</v>
      </c>
      <c r="W3" s="47" t="s">
        <v>2</v>
      </c>
    </row>
    <row r="4" spans="1:23" ht="60" x14ac:dyDescent="0.25">
      <c r="A4" s="97" t="s">
        <v>67</v>
      </c>
      <c r="B4" s="91">
        <v>1</v>
      </c>
      <c r="C4" s="62">
        <v>1</v>
      </c>
      <c r="D4" s="63" t="s">
        <v>55</v>
      </c>
      <c r="E4" s="37" t="s">
        <v>42</v>
      </c>
      <c r="F4" s="62" t="s">
        <v>68</v>
      </c>
      <c r="G4" s="62" t="s">
        <v>43</v>
      </c>
      <c r="H4" s="72">
        <v>148.38</v>
      </c>
      <c r="I4" s="40"/>
      <c r="J4" s="48">
        <f>I4-(SUM(L4:W4))</f>
        <v>0</v>
      </c>
      <c r="K4" s="49" t="str">
        <f>IF(J4&lt;0,"ATENÇÃO","OK")</f>
        <v>OK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60" x14ac:dyDescent="0.25">
      <c r="A5" s="98"/>
      <c r="B5" s="92"/>
      <c r="C5" s="62">
        <v>2</v>
      </c>
      <c r="D5" s="63" t="s">
        <v>56</v>
      </c>
      <c r="E5" s="37" t="s">
        <v>42</v>
      </c>
      <c r="F5" s="62" t="s">
        <v>68</v>
      </c>
      <c r="G5" s="62" t="s">
        <v>43</v>
      </c>
      <c r="H5" s="72">
        <v>159.46</v>
      </c>
      <c r="I5" s="40"/>
      <c r="J5" s="48">
        <f t="shared" ref="J5:J23" si="0">I5-(SUM(L5:W5))</f>
        <v>0</v>
      </c>
      <c r="K5" s="49" t="str">
        <f t="shared" ref="K5:K23" si="1">IF(J5&lt;0,"ATENÇÃO","OK")</f>
        <v>OK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75" x14ac:dyDescent="0.25">
      <c r="A6" s="98"/>
      <c r="B6" s="92"/>
      <c r="C6" s="62">
        <v>3</v>
      </c>
      <c r="D6" s="63" t="s">
        <v>57</v>
      </c>
      <c r="E6" s="52" t="s">
        <v>42</v>
      </c>
      <c r="F6" s="62" t="s">
        <v>69</v>
      </c>
      <c r="G6" s="62" t="s">
        <v>43</v>
      </c>
      <c r="H6" s="72">
        <v>190.2</v>
      </c>
      <c r="I6" s="41"/>
      <c r="J6" s="48">
        <f t="shared" si="0"/>
        <v>0</v>
      </c>
      <c r="K6" s="49" t="str">
        <f t="shared" si="1"/>
        <v>OK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60" x14ac:dyDescent="0.25">
      <c r="A7" s="98"/>
      <c r="B7" s="92"/>
      <c r="C7" s="62">
        <v>4</v>
      </c>
      <c r="D7" s="63" t="s">
        <v>58</v>
      </c>
      <c r="E7" s="52" t="s">
        <v>42</v>
      </c>
      <c r="F7" s="62" t="s">
        <v>70</v>
      </c>
      <c r="G7" s="62" t="s">
        <v>43</v>
      </c>
      <c r="H7" s="72">
        <v>225.98</v>
      </c>
      <c r="I7" s="41"/>
      <c r="J7" s="48">
        <f t="shared" si="0"/>
        <v>0</v>
      </c>
      <c r="K7" s="49" t="str">
        <f t="shared" si="1"/>
        <v>OK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60" x14ac:dyDescent="0.25">
      <c r="A8" s="98"/>
      <c r="B8" s="92"/>
      <c r="C8" s="62">
        <v>5</v>
      </c>
      <c r="D8" s="63" t="s">
        <v>59</v>
      </c>
      <c r="E8" s="52" t="s">
        <v>42</v>
      </c>
      <c r="F8" s="62" t="s">
        <v>71</v>
      </c>
      <c r="G8" s="62" t="s">
        <v>43</v>
      </c>
      <c r="H8" s="72">
        <v>173.36</v>
      </c>
      <c r="I8" s="41"/>
      <c r="J8" s="48">
        <f t="shared" si="0"/>
        <v>0</v>
      </c>
      <c r="K8" s="49" t="str">
        <f t="shared" si="1"/>
        <v>OK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60" x14ac:dyDescent="0.25">
      <c r="A9" s="98"/>
      <c r="B9" s="92"/>
      <c r="C9" s="62">
        <v>6</v>
      </c>
      <c r="D9" s="63" t="s">
        <v>60</v>
      </c>
      <c r="E9" s="52" t="s">
        <v>42</v>
      </c>
      <c r="F9" s="62" t="s">
        <v>68</v>
      </c>
      <c r="G9" s="62" t="s">
        <v>43</v>
      </c>
      <c r="H9" s="72">
        <v>205.36</v>
      </c>
      <c r="I9" s="41">
        <v>16</v>
      </c>
      <c r="J9" s="48">
        <f t="shared" si="0"/>
        <v>4</v>
      </c>
      <c r="K9" s="49" t="str">
        <f t="shared" si="1"/>
        <v>OK</v>
      </c>
      <c r="L9" s="39">
        <v>12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60" x14ac:dyDescent="0.25">
      <c r="A10" s="98"/>
      <c r="B10" s="92"/>
      <c r="C10" s="64">
        <v>7</v>
      </c>
      <c r="D10" s="63" t="s">
        <v>61</v>
      </c>
      <c r="E10" s="52" t="s">
        <v>42</v>
      </c>
      <c r="F10" s="62" t="s">
        <v>72</v>
      </c>
      <c r="G10" s="62" t="s">
        <v>43</v>
      </c>
      <c r="H10" s="73">
        <v>208.83</v>
      </c>
      <c r="I10" s="41"/>
      <c r="J10" s="48">
        <f t="shared" si="0"/>
        <v>0</v>
      </c>
      <c r="K10" s="49" t="str">
        <f t="shared" si="1"/>
        <v>OK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51.75" x14ac:dyDescent="0.25">
      <c r="A11" s="98"/>
      <c r="B11" s="92"/>
      <c r="C11" s="65">
        <v>8</v>
      </c>
      <c r="D11" s="66" t="s">
        <v>62</v>
      </c>
      <c r="E11" s="52" t="s">
        <v>42</v>
      </c>
      <c r="F11" s="68" t="s">
        <v>73</v>
      </c>
      <c r="G11" s="62" t="s">
        <v>43</v>
      </c>
      <c r="H11" s="74">
        <v>492.7</v>
      </c>
      <c r="I11" s="41"/>
      <c r="J11" s="48">
        <f t="shared" si="0"/>
        <v>0</v>
      </c>
      <c r="K11" s="49" t="str">
        <f t="shared" si="1"/>
        <v>OK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60" x14ac:dyDescent="0.25">
      <c r="A12" s="98"/>
      <c r="B12" s="92"/>
      <c r="C12" s="62">
        <v>9</v>
      </c>
      <c r="D12" s="63" t="s">
        <v>63</v>
      </c>
      <c r="E12" s="52" t="s">
        <v>42</v>
      </c>
      <c r="F12" s="62" t="s">
        <v>74</v>
      </c>
      <c r="G12" s="62" t="s">
        <v>43</v>
      </c>
      <c r="H12" s="72">
        <v>215.26</v>
      </c>
      <c r="I12" s="41">
        <v>10</v>
      </c>
      <c r="J12" s="48">
        <f t="shared" si="0"/>
        <v>2</v>
      </c>
      <c r="K12" s="49" t="str">
        <f t="shared" si="1"/>
        <v>OK</v>
      </c>
      <c r="L12" s="39">
        <v>8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60" x14ac:dyDescent="0.25">
      <c r="A13" s="98"/>
      <c r="B13" s="92"/>
      <c r="C13" s="62">
        <v>10</v>
      </c>
      <c r="D13" s="63" t="s">
        <v>64</v>
      </c>
      <c r="E13" s="52" t="s">
        <v>42</v>
      </c>
      <c r="F13" s="62" t="s">
        <v>75</v>
      </c>
      <c r="G13" s="62" t="s">
        <v>43</v>
      </c>
      <c r="H13" s="72">
        <v>308.8</v>
      </c>
      <c r="I13" s="41">
        <v>8</v>
      </c>
      <c r="J13" s="48">
        <f t="shared" si="0"/>
        <v>8</v>
      </c>
      <c r="K13" s="49" t="str">
        <f t="shared" si="1"/>
        <v>OK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60" x14ac:dyDescent="0.25">
      <c r="A14" s="98"/>
      <c r="B14" s="92"/>
      <c r="C14" s="62">
        <v>11</v>
      </c>
      <c r="D14" s="63" t="s">
        <v>65</v>
      </c>
      <c r="E14" s="52" t="s">
        <v>42</v>
      </c>
      <c r="F14" s="62" t="s">
        <v>72</v>
      </c>
      <c r="G14" s="62" t="s">
        <v>43</v>
      </c>
      <c r="H14" s="72">
        <v>307.76</v>
      </c>
      <c r="I14" s="41">
        <v>10</v>
      </c>
      <c r="J14" s="48">
        <f t="shared" si="0"/>
        <v>2</v>
      </c>
      <c r="K14" s="49" t="str">
        <f t="shared" si="1"/>
        <v>OK</v>
      </c>
      <c r="L14" s="39">
        <v>8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60" x14ac:dyDescent="0.25">
      <c r="A15" s="98"/>
      <c r="B15" s="93"/>
      <c r="C15" s="62">
        <v>12</v>
      </c>
      <c r="D15" s="67" t="s">
        <v>66</v>
      </c>
      <c r="E15" s="52" t="s">
        <v>42</v>
      </c>
      <c r="F15" s="69" t="s">
        <v>70</v>
      </c>
      <c r="G15" s="62" t="s">
        <v>43</v>
      </c>
      <c r="H15" s="74">
        <v>312.5</v>
      </c>
      <c r="I15" s="41"/>
      <c r="J15" s="48">
        <f t="shared" si="0"/>
        <v>0</v>
      </c>
      <c r="K15" s="49" t="str">
        <f t="shared" si="1"/>
        <v>OK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60" x14ac:dyDescent="0.25">
      <c r="A16" s="98"/>
      <c r="B16" s="94">
        <v>2</v>
      </c>
      <c r="C16" s="53">
        <v>13</v>
      </c>
      <c r="D16" s="54" t="s">
        <v>47</v>
      </c>
      <c r="E16" s="52" t="s">
        <v>42</v>
      </c>
      <c r="F16" s="55" t="s">
        <v>72</v>
      </c>
      <c r="G16" s="55" t="s">
        <v>43</v>
      </c>
      <c r="H16" s="75">
        <v>416.83</v>
      </c>
      <c r="I16" s="41"/>
      <c r="J16" s="48">
        <f t="shared" si="0"/>
        <v>0</v>
      </c>
      <c r="K16" s="49" t="str">
        <f t="shared" si="1"/>
        <v>OK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75" x14ac:dyDescent="0.25">
      <c r="A17" s="98"/>
      <c r="B17" s="95"/>
      <c r="C17" s="55">
        <v>14</v>
      </c>
      <c r="D17" s="54" t="s">
        <v>48</v>
      </c>
      <c r="E17" s="52" t="s">
        <v>42</v>
      </c>
      <c r="F17" s="55" t="s">
        <v>76</v>
      </c>
      <c r="G17" s="55" t="s">
        <v>43</v>
      </c>
      <c r="H17" s="76">
        <v>297.7</v>
      </c>
      <c r="I17" s="41"/>
      <c r="J17" s="48">
        <f t="shared" si="0"/>
        <v>0</v>
      </c>
      <c r="K17" s="49" t="str">
        <f t="shared" si="1"/>
        <v>OK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75" x14ac:dyDescent="0.25">
      <c r="A18" s="98"/>
      <c r="B18" s="95"/>
      <c r="C18" s="55">
        <v>15</v>
      </c>
      <c r="D18" s="54" t="s">
        <v>49</v>
      </c>
      <c r="E18" s="52" t="s">
        <v>42</v>
      </c>
      <c r="F18" s="55" t="s">
        <v>75</v>
      </c>
      <c r="G18" s="55" t="s">
        <v>43</v>
      </c>
      <c r="H18" s="76">
        <v>352.6</v>
      </c>
      <c r="I18" s="41">
        <v>8</v>
      </c>
      <c r="J18" s="48">
        <f t="shared" si="0"/>
        <v>0</v>
      </c>
      <c r="K18" s="49" t="str">
        <f t="shared" si="1"/>
        <v>OK</v>
      </c>
      <c r="L18" s="39">
        <v>8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75" x14ac:dyDescent="0.25">
      <c r="A19" s="98"/>
      <c r="B19" s="95"/>
      <c r="C19" s="55">
        <v>16</v>
      </c>
      <c r="D19" s="54" t="s">
        <v>50</v>
      </c>
      <c r="E19" s="52" t="s">
        <v>42</v>
      </c>
      <c r="F19" s="55" t="s">
        <v>77</v>
      </c>
      <c r="G19" s="55" t="s">
        <v>43</v>
      </c>
      <c r="H19" s="76">
        <v>529.76</v>
      </c>
      <c r="I19" s="41"/>
      <c r="J19" s="48">
        <f t="shared" si="0"/>
        <v>0</v>
      </c>
      <c r="K19" s="49" t="str">
        <f t="shared" si="1"/>
        <v>OK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51" x14ac:dyDescent="0.25">
      <c r="A20" s="98"/>
      <c r="B20" s="95"/>
      <c r="C20" s="56">
        <v>17</v>
      </c>
      <c r="D20" s="57" t="s">
        <v>51</v>
      </c>
      <c r="E20" s="52" t="s">
        <v>42</v>
      </c>
      <c r="F20" s="70" t="s">
        <v>78</v>
      </c>
      <c r="G20" s="55" t="s">
        <v>43</v>
      </c>
      <c r="H20" s="75">
        <v>567.58000000000004</v>
      </c>
      <c r="I20" s="41"/>
      <c r="J20" s="48">
        <f t="shared" si="0"/>
        <v>0</v>
      </c>
      <c r="K20" s="49" t="str">
        <f t="shared" si="1"/>
        <v>OK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63.75" x14ac:dyDescent="0.25">
      <c r="A21" s="98"/>
      <c r="B21" s="95"/>
      <c r="C21" s="58">
        <v>18</v>
      </c>
      <c r="D21" s="59" t="s">
        <v>52</v>
      </c>
      <c r="E21" s="52" t="s">
        <v>42</v>
      </c>
      <c r="F21" s="71" t="s">
        <v>79</v>
      </c>
      <c r="G21" s="55" t="s">
        <v>43</v>
      </c>
      <c r="H21" s="77">
        <v>445.02</v>
      </c>
      <c r="I21" s="41">
        <v>12</v>
      </c>
      <c r="J21" s="48">
        <f t="shared" si="0"/>
        <v>2</v>
      </c>
      <c r="K21" s="49" t="str">
        <f t="shared" si="1"/>
        <v>OK</v>
      </c>
      <c r="L21" s="39">
        <v>10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68.25" x14ac:dyDescent="0.25">
      <c r="A22" s="98"/>
      <c r="B22" s="95"/>
      <c r="C22" s="53">
        <v>19</v>
      </c>
      <c r="D22" s="60" t="s">
        <v>53</v>
      </c>
      <c r="E22" s="52" t="s">
        <v>42</v>
      </c>
      <c r="F22" s="70" t="s">
        <v>80</v>
      </c>
      <c r="G22" s="55" t="s">
        <v>43</v>
      </c>
      <c r="H22" s="75">
        <v>1028</v>
      </c>
      <c r="I22" s="41"/>
      <c r="J22" s="48">
        <f t="shared" si="0"/>
        <v>0</v>
      </c>
      <c r="K22" s="49" t="str">
        <f t="shared" si="1"/>
        <v>OK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60" x14ac:dyDescent="0.25">
      <c r="A23" s="98"/>
      <c r="B23" s="96"/>
      <c r="C23" s="58">
        <v>20</v>
      </c>
      <c r="D23" s="61" t="s">
        <v>54</v>
      </c>
      <c r="E23" s="52" t="s">
        <v>42</v>
      </c>
      <c r="F23" s="58" t="s">
        <v>81</v>
      </c>
      <c r="G23" s="55" t="s">
        <v>43</v>
      </c>
      <c r="H23" s="77">
        <v>1100.3599999999999</v>
      </c>
      <c r="I23" s="41"/>
      <c r="J23" s="48">
        <f t="shared" si="0"/>
        <v>0</v>
      </c>
      <c r="K23" s="49" t="str">
        <f t="shared" si="1"/>
        <v>OK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5" spans="1:23" x14ac:dyDescent="0.25">
      <c r="D25" s="23" t="s">
        <v>39</v>
      </c>
    </row>
  </sheetData>
  <mergeCells count="19">
    <mergeCell ref="W1:W2"/>
    <mergeCell ref="A2:K2"/>
    <mergeCell ref="S1:S2"/>
    <mergeCell ref="L1:L2"/>
    <mergeCell ref="D1:H1"/>
    <mergeCell ref="I1:K1"/>
    <mergeCell ref="T1:T2"/>
    <mergeCell ref="U1:U2"/>
    <mergeCell ref="M1:M2"/>
    <mergeCell ref="N1:N2"/>
    <mergeCell ref="O1:O2"/>
    <mergeCell ref="P1:P2"/>
    <mergeCell ref="Q1:Q2"/>
    <mergeCell ref="R1:R2"/>
    <mergeCell ref="A1:C1"/>
    <mergeCell ref="V1:V2"/>
    <mergeCell ref="A4:A23"/>
    <mergeCell ref="B4:B15"/>
    <mergeCell ref="B16:B23"/>
  </mergeCells>
  <conditionalFormatting sqref="M4:N4">
    <cfRule type="cellIs" dxfId="113" priority="10" stopIfTrue="1" operator="greaterThan">
      <formula>0</formula>
    </cfRule>
    <cfRule type="cellIs" dxfId="112" priority="11" stopIfTrue="1" operator="greaterThan">
      <formula>0</formula>
    </cfRule>
    <cfRule type="cellIs" dxfId="111" priority="12" stopIfTrue="1" operator="greaterThan">
      <formula>0</formula>
    </cfRule>
  </conditionalFormatting>
  <conditionalFormatting sqref="M5:N23">
    <cfRule type="cellIs" dxfId="110" priority="7" stopIfTrue="1" operator="greaterThan">
      <formula>0</formula>
    </cfRule>
    <cfRule type="cellIs" dxfId="109" priority="8" stopIfTrue="1" operator="greaterThan">
      <formula>0</formula>
    </cfRule>
    <cfRule type="cellIs" dxfId="108" priority="9" stopIfTrue="1" operator="greaterThan">
      <formula>0</formula>
    </cfRule>
  </conditionalFormatting>
  <conditionalFormatting sqref="O4:W4">
    <cfRule type="cellIs" dxfId="107" priority="22" stopIfTrue="1" operator="greaterThan">
      <formula>0</formula>
    </cfRule>
    <cfRule type="cellIs" dxfId="106" priority="23" stopIfTrue="1" operator="greaterThan">
      <formula>0</formula>
    </cfRule>
    <cfRule type="cellIs" dxfId="105" priority="24" stopIfTrue="1" operator="greaterThan">
      <formula>0</formula>
    </cfRule>
  </conditionalFormatting>
  <conditionalFormatting sqref="O5:W23">
    <cfRule type="cellIs" dxfId="104" priority="19" stopIfTrue="1" operator="greaterThan">
      <formula>0</formula>
    </cfRule>
    <cfRule type="cellIs" dxfId="103" priority="20" stopIfTrue="1" operator="greaterThan">
      <formula>0</formula>
    </cfRule>
    <cfRule type="cellIs" dxfId="102" priority="21" stopIfTrue="1" operator="greaterThan">
      <formula>0</formula>
    </cfRule>
  </conditionalFormatting>
  <conditionalFormatting sqref="L4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L5:L23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Reitoria</vt:lpstr>
      <vt:lpstr>MUSEU</vt:lpstr>
      <vt:lpstr>CEAD</vt:lpstr>
      <vt:lpstr>ESAG</vt:lpstr>
      <vt:lpstr>FAED</vt:lpstr>
      <vt:lpstr>CEART</vt:lpstr>
      <vt:lpstr>CEFID</vt:lpstr>
      <vt:lpstr>CCT</vt:lpstr>
      <vt:lpstr>CEPLAN</vt:lpstr>
      <vt:lpstr>CERES</vt:lpstr>
      <vt:lpstr>CEAVI</vt:lpstr>
      <vt:lpstr>CESFI</vt:lpstr>
      <vt:lpstr>CEO</vt:lpstr>
      <vt:lpstr>CAV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Gabriela Monteiro</cp:lastModifiedBy>
  <cp:lastPrinted>2015-07-08T21:27:45Z</cp:lastPrinted>
  <dcterms:created xsi:type="dcterms:W3CDTF">2010-06-19T20:43:11Z</dcterms:created>
  <dcterms:modified xsi:type="dcterms:W3CDTF">2017-09-14T20:50:56Z</dcterms:modified>
</cp:coreProperties>
</file>