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P 0206-2016 - UDESC - Arbitragem Containers e Ambulancia - PROEX - Vig 17.04.17\"/>
    </mc:Choice>
  </mc:AlternateContent>
  <bookViews>
    <workbookView xWindow="0" yWindow="0" windowWidth="20490" windowHeight="8445" tabRatio="857" activeTab="1"/>
  </bookViews>
  <sheets>
    <sheet name="PROEX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46" i="162" l="1"/>
  <c r="K40" i="162"/>
  <c r="I16" i="163" l="1"/>
  <c r="I14" i="163"/>
  <c r="I14" i="162" l="1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38" i="162"/>
  <c r="H39" i="162"/>
  <c r="H4" i="162"/>
  <c r="K15" i="162" l="1"/>
  <c r="K16" i="162"/>
  <c r="K18" i="162"/>
  <c r="K19" i="162"/>
  <c r="K20" i="162"/>
  <c r="K22" i="162"/>
  <c r="K23" i="162"/>
  <c r="K24" i="162"/>
  <c r="K26" i="162"/>
  <c r="K27" i="162"/>
  <c r="K28" i="162"/>
  <c r="K30" i="162"/>
  <c r="K31" i="162"/>
  <c r="K32" i="162"/>
  <c r="K34" i="162"/>
  <c r="K35" i="162"/>
  <c r="K36" i="162"/>
  <c r="L36" i="162"/>
  <c r="K38" i="162"/>
  <c r="I20" i="163"/>
  <c r="I21" i="163"/>
  <c r="I22" i="163"/>
  <c r="I23" i="163"/>
  <c r="I24" i="163"/>
  <c r="I24" i="162" s="1"/>
  <c r="L24" i="162" s="1"/>
  <c r="L40" i="162" s="1"/>
  <c r="L47" i="162" s="1"/>
  <c r="L49" i="162" s="1"/>
  <c r="J24" i="163"/>
  <c r="I25" i="163"/>
  <c r="I26" i="163"/>
  <c r="I26" i="162" s="1"/>
  <c r="J26" i="162" s="1"/>
  <c r="J26" i="163"/>
  <c r="I27" i="163"/>
  <c r="I28" i="163"/>
  <c r="I28" i="162" s="1"/>
  <c r="J28" i="162" s="1"/>
  <c r="I29" i="163"/>
  <c r="I30" i="163"/>
  <c r="I30" i="162" s="1"/>
  <c r="J30" i="162" s="1"/>
  <c r="I31" i="163"/>
  <c r="I32" i="163"/>
  <c r="I32" i="162" s="1"/>
  <c r="L32" i="162" s="1"/>
  <c r="J32" i="163"/>
  <c r="I33" i="163"/>
  <c r="I34" i="163"/>
  <c r="I34" i="162" s="1"/>
  <c r="L34" i="162" s="1"/>
  <c r="I35" i="163"/>
  <c r="I36" i="163"/>
  <c r="I36" i="162" s="1"/>
  <c r="J36" i="163"/>
  <c r="I37" i="163"/>
  <c r="I38" i="163"/>
  <c r="I38" i="162" s="1"/>
  <c r="L38" i="162" s="1"/>
  <c r="I39" i="163"/>
  <c r="I15" i="163"/>
  <c r="I17" i="163"/>
  <c r="I18" i="163"/>
  <c r="I19" i="163"/>
  <c r="L28" i="162" l="1"/>
  <c r="J34" i="163"/>
  <c r="J28" i="163"/>
  <c r="J35" i="163"/>
  <c r="I35" i="162"/>
  <c r="J27" i="163"/>
  <c r="I27" i="162"/>
  <c r="J19" i="163"/>
  <c r="I19" i="162"/>
  <c r="J37" i="163"/>
  <c r="I37" i="162"/>
  <c r="J29" i="163"/>
  <c r="I29" i="162"/>
  <c r="J39" i="163"/>
  <c r="I39" i="162"/>
  <c r="J39" i="162" s="1"/>
  <c r="J31" i="163"/>
  <c r="I31" i="162"/>
  <c r="J17" i="163"/>
  <c r="I17" i="162"/>
  <c r="J38" i="163"/>
  <c r="J33" i="163"/>
  <c r="I33" i="162"/>
  <c r="J30" i="163"/>
  <c r="J25" i="163"/>
  <c r="I25" i="162"/>
  <c r="J22" i="163"/>
  <c r="I22" i="162"/>
  <c r="J22" i="162" s="1"/>
  <c r="J34" i="162"/>
  <c r="J24" i="162"/>
  <c r="J16" i="163"/>
  <c r="I16" i="162"/>
  <c r="J21" i="163"/>
  <c r="I21" i="162"/>
  <c r="J20" i="163"/>
  <c r="I20" i="162"/>
  <c r="J38" i="162"/>
  <c r="J15" i="163"/>
  <c r="I15" i="162"/>
  <c r="J18" i="163"/>
  <c r="I18" i="162"/>
  <c r="J18" i="162" s="1"/>
  <c r="J23" i="163"/>
  <c r="I23" i="162"/>
  <c r="J36" i="162"/>
  <c r="J32" i="162"/>
  <c r="L30" i="162"/>
  <c r="L26" i="162"/>
  <c r="L22" i="162"/>
  <c r="L18" i="162"/>
  <c r="K37" i="162"/>
  <c r="K33" i="162"/>
  <c r="K29" i="162"/>
  <c r="K25" i="162"/>
  <c r="K21" i="162"/>
  <c r="K17" i="162"/>
  <c r="K6" i="162"/>
  <c r="K7" i="162"/>
  <c r="K8" i="162"/>
  <c r="K10" i="162"/>
  <c r="K11" i="162"/>
  <c r="K12" i="162"/>
  <c r="K13" i="162"/>
  <c r="K14" i="162"/>
  <c r="K4" i="162"/>
  <c r="J21" i="162" l="1"/>
  <c r="L21" i="162"/>
  <c r="L25" i="162"/>
  <c r="J25" i="162"/>
  <c r="J31" i="162"/>
  <c r="L31" i="162"/>
  <c r="J20" i="162"/>
  <c r="L20" i="162"/>
  <c r="L16" i="162"/>
  <c r="J16" i="162"/>
  <c r="L17" i="162"/>
  <c r="J17" i="162"/>
  <c r="L37" i="162"/>
  <c r="J37" i="162"/>
  <c r="L27" i="162"/>
  <c r="J27" i="162"/>
  <c r="L23" i="162"/>
  <c r="J23" i="162"/>
  <c r="L15" i="162"/>
  <c r="J15" i="162"/>
  <c r="J33" i="162"/>
  <c r="L33" i="162"/>
  <c r="J29" i="162"/>
  <c r="L29" i="162"/>
  <c r="L19" i="162"/>
  <c r="J19" i="162"/>
  <c r="L35" i="162"/>
  <c r="J35" i="162"/>
  <c r="K9" i="162"/>
  <c r="K5" i="162"/>
  <c r="I4" i="163" l="1"/>
  <c r="I4" i="162" s="1"/>
  <c r="I12" i="163"/>
  <c r="I12" i="162" s="1"/>
  <c r="I13" i="163"/>
  <c r="I13" i="162" s="1"/>
  <c r="I5" i="163"/>
  <c r="I5" i="162" s="1"/>
  <c r="I6" i="163"/>
  <c r="I6" i="162" s="1"/>
  <c r="I7" i="163"/>
  <c r="I7" i="162" s="1"/>
  <c r="I8" i="163"/>
  <c r="I8" i="162" s="1"/>
  <c r="I9" i="163"/>
  <c r="I9" i="162" s="1"/>
  <c r="I10" i="163"/>
  <c r="I10" i="162" s="1"/>
  <c r="I11" i="163"/>
  <c r="I11" i="162" s="1"/>
  <c r="J11" i="163" l="1"/>
  <c r="J13" i="163"/>
  <c r="J6" i="163"/>
  <c r="J9" i="163"/>
  <c r="L4" i="162"/>
  <c r="J4" i="162"/>
  <c r="J7" i="163"/>
  <c r="J10" i="163"/>
  <c r="J12" i="163"/>
  <c r="J5" i="163"/>
  <c r="J8" i="163"/>
  <c r="J14" i="163"/>
  <c r="J4" i="163"/>
  <c r="L8" i="162" l="1"/>
  <c r="J8" i="162"/>
  <c r="L12" i="162"/>
  <c r="J12" i="162"/>
  <c r="J7" i="162"/>
  <c r="L7" i="162"/>
  <c r="L9" i="162"/>
  <c r="J9" i="162"/>
  <c r="L13" i="162"/>
  <c r="J13" i="162"/>
  <c r="L14" i="162"/>
  <c r="J14" i="162"/>
  <c r="L5" i="162"/>
  <c r="J5" i="162"/>
  <c r="L10" i="162"/>
  <c r="J10" i="162"/>
  <c r="L6" i="162"/>
  <c r="J6" i="162"/>
  <c r="L11" i="162"/>
  <c r="J11" i="162"/>
</calcChain>
</file>

<file path=xl/sharedStrings.xml><?xml version="1.0" encoding="utf-8"?>
<sst xmlns="http://schemas.openxmlformats.org/spreadsheetml/2006/main" count="305" uniqueCount="99">
  <si>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</si>
  <si>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</si>
  <si>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</si>
  <si>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</si>
  <si>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</si>
  <si>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</si>
  <si>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</si>
  <si>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</si>
  <si>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</si>
  <si>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</si>
  <si>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</si>
  <si>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</si>
  <si>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</si>
  <si>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</si>
  <si>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</si>
  <si>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</si>
  <si>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</si>
  <si>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</si>
  <si>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</si>
  <si>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</si>
  <si>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</si>
  <si>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</si>
  <si>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</si>
  <si>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</si>
  <si>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</si>
  <si>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</si>
  <si>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</si>
  <si>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</si>
  <si>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</si>
  <si>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</si>
  <si>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</si>
  <si>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</si>
  <si>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</si>
  <si>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</si>
  <si>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</si>
  <si>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</si>
  <si>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</si>
  <si>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</si>
  <si>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 xml:space="preserve"> AF/OS nº  xxxx/2016 Qtde. DT</t>
  </si>
  <si>
    <t>ITEM</t>
  </si>
  <si>
    <t>CENTRO PARTICIPANTE: GESTOR</t>
  </si>
  <si>
    <t>PROCESSO: 0206/2016/UDESC</t>
  </si>
  <si>
    <t>Atletismo</t>
  </si>
  <si>
    <t>PROVA</t>
  </si>
  <si>
    <t>339039-65</t>
  </si>
  <si>
    <t>Basquetebol</t>
  </si>
  <si>
    <t>JOGO</t>
  </si>
  <si>
    <t>Basquetebol 3x3</t>
  </si>
  <si>
    <t>Futebol Society</t>
  </si>
  <si>
    <t>Futebol de campo</t>
  </si>
  <si>
    <t>Futsal</t>
  </si>
  <si>
    <t>Futevôlei</t>
  </si>
  <si>
    <t>Handebol</t>
  </si>
  <si>
    <t>Judô</t>
  </si>
  <si>
    <t>LUTA</t>
  </si>
  <si>
    <t>Natação</t>
  </si>
  <si>
    <t>Rugby</t>
  </si>
  <si>
    <t>Tênis de campo</t>
  </si>
  <si>
    <t>Tênis de Mesa</t>
  </si>
  <si>
    <t>Voleibol</t>
  </si>
  <si>
    <t>Vôlei de praia</t>
  </si>
  <si>
    <t>Xadrez</t>
  </si>
  <si>
    <t>Corrida Rústica</t>
  </si>
  <si>
    <t>Basquetebol de Trio</t>
  </si>
  <si>
    <t>Futebol 7 Suiço</t>
  </si>
  <si>
    <t xml:space="preserve"> JOGO</t>
  </si>
  <si>
    <t>Gincana</t>
  </si>
  <si>
    <t xml:space="preserve"> GINCANA</t>
  </si>
  <si>
    <t xml:space="preserve"> PROVA</t>
  </si>
  <si>
    <t>Bocha</t>
  </si>
  <si>
    <t>Tênis de mesa</t>
  </si>
  <si>
    <t>Voleibol de areia 4x4</t>
  </si>
  <si>
    <t>Canastra</t>
  </si>
  <si>
    <t>Dominó</t>
  </si>
  <si>
    <t>Sinuca</t>
  </si>
  <si>
    <t>Truco</t>
  </si>
  <si>
    <t>Taco</t>
  </si>
  <si>
    <t>Totó – pebolim</t>
  </si>
  <si>
    <t>Locação de veículo  tipo Ambulância “D” UTI
Período: 21 a 24 de abril (meio dia) de 2016 - Jogos Internos da (JIUDESC). Municípios: Florianópolis – SC   e São José – SC.</t>
  </si>
  <si>
    <t>Diária (turno 12 horas)</t>
  </si>
  <si>
    <t>339039-61</t>
  </si>
  <si>
    <t>Locação de veículo  tipo Ambulância “D” UTI
Período: 17 de abril de 2016 - Evento UDESC Sustentável - 1000 Bikes. Município:  Florianópolis</t>
  </si>
  <si>
    <t>Diária (turno 6 horas)</t>
  </si>
  <si>
    <t xml:space="preserve">Lote 4 infrutífero </t>
  </si>
  <si>
    <t xml:space="preserve">LOCAÇÃO DE CONTAINERS COM CHUVEIROS </t>
  </si>
  <si>
    <t>Diária</t>
  </si>
  <si>
    <t>339039-12</t>
  </si>
  <si>
    <t xml:space="preserve">INFRUTÍFERO </t>
  </si>
  <si>
    <t xml:space="preserve">SJR Org. e Prod. Eventos </t>
  </si>
  <si>
    <t>ENFEMED</t>
  </si>
  <si>
    <t>Pregão 0206/2016/UDESC - SRP</t>
  </si>
  <si>
    <t>VIGÊNCIA DA ATA: 18/04/2016 até 17/04/2017</t>
  </si>
  <si>
    <t>SERVIÇOS DE ARBITRAGEM PARA OS EVENTOS ESPORTIVOS DA UDESC QUE OCORRERÃO NO ANO DE 2016 – JOGOS INTERNOS DA UDESC (JIUDESC), JOGOS DE INTEGRAÇÃO DOS SERVIDORES DA UDESC (JISUDESC), SERVIÇOS DE EMERGÊNCIA 24 HORAS E LOCAÇÃO DE CONTAINERS COM CHUVEIROS PARA PARTICIPANTES DO JIUDESC - UDESC.</t>
  </si>
  <si>
    <t>OS nº 397/2016 Qtde. DT</t>
  </si>
  <si>
    <t>OS nº  398/2016 Qtde. DT</t>
  </si>
  <si>
    <t>CENTRO PARTICIPANTE: PROEX</t>
  </si>
  <si>
    <t>Resumo Atualizado em Maio/2017</t>
  </si>
  <si>
    <t>OBJETO: SERVIÇOS DE ARBITRAGEM PARA OS EVENTOS ESPORTIVOS DA UDESC QUE OCORRERÃO NO ANO DE 2016 – JOGOS INTERNOS DA UDESC (JIUDESC), JOGOS DE INTEGRAÇÃO DOS SERVIDORES DA UDESC (JISUDESC), SERVIÇOS DE EMERGÊNCIA 24 HORAS E LOCAÇÃO DE CONTAINERS COM CHUVEIROS PARA PARTICIPANTES DO JIUDESC - UDESC.</t>
  </si>
  <si>
    <t>VIGÊNCIA DA ATA:  18/04/2016 até 17/04/2017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</si>
</sst>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9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</cellStyleXfs>
  <cellXfs count="119">
    <xf numFmtId="0" fontId="0" fillId="0" borderId="0" xfId="0"/>
    <xf numFmtId="0" fontId="8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0" xfId="1" applyFont="1" applyAlignment="1">
      <alignment wrapText="1"/>
    </xf>
    <xf numFmtId="0" fontId="8" fillId="0" borderId="0" xfId="1" applyFont="1" applyFill="1" applyAlignment="1">
      <alignment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1" fontId="8" fillId="0" borderId="0" xfId="1" applyNumberFormat="1" applyFont="1" applyFill="1" applyAlignment="1" applyProtection="1">
      <alignment horizontal="center" wrapText="1"/>
      <protection locked="0"/>
    </xf>
    <xf numFmtId="0" fontId="8" fillId="0" borderId="1" xfId="1" applyFont="1" applyBorder="1" applyAlignment="1" applyProtection="1">
      <alignment wrapText="1"/>
      <protection locked="0"/>
    </xf>
    <xf numFmtId="0" fontId="8" fillId="0" borderId="0" xfId="1" applyFont="1" applyFill="1" applyAlignment="1">
      <alignment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166" fontId="9" fillId="7" borderId="1" xfId="0" applyNumberFormat="1" applyFont="1" applyFill="1" applyBorder="1" applyAlignment="1">
      <alignment horizontal="center" vertical="center" wrapText="1"/>
    </xf>
    <xf numFmtId="3" fontId="9" fillId="10" borderId="1" xfId="1" applyNumberFormat="1" applyFont="1" applyFill="1" applyBorder="1" applyAlignment="1" applyProtection="1">
      <alignment horizontal="center" vertical="center" wrapText="1"/>
      <protection locked="0"/>
    </xf>
    <xf numFmtId="166" fontId="8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3" applyFont="1" applyFill="1" applyBorder="1" applyAlignment="1" applyProtection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1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168" fontId="20" fillId="8" borderId="6" xfId="1" applyNumberFormat="1" applyFont="1" applyFill="1" applyBorder="1" applyAlignment="1" applyProtection="1">
      <alignment horizontal="right"/>
      <protection locked="0"/>
    </xf>
    <xf numFmtId="168" fontId="20" fillId="8" borderId="11" xfId="1" applyNumberFormat="1" applyFont="1" applyFill="1" applyBorder="1" applyAlignment="1" applyProtection="1">
      <alignment horizontal="right"/>
      <protection locked="0"/>
    </xf>
    <xf numFmtId="9" fontId="20" fillId="8" borderId="7" xfId="12" applyFont="1" applyFill="1" applyBorder="1" applyAlignment="1" applyProtection="1">
      <alignment horizontal="right"/>
      <protection locked="0"/>
    </xf>
    <xf numFmtId="2" fontId="20" fillId="8" borderId="11" xfId="1" applyNumberFormat="1" applyFont="1" applyFill="1" applyBorder="1" applyAlignment="1">
      <alignment horizontal="right"/>
    </xf>
    <xf numFmtId="0" fontId="20" fillId="8" borderId="12" xfId="1" applyFont="1" applyFill="1" applyBorder="1" applyAlignment="1" applyProtection="1">
      <alignment horizontal="left"/>
      <protection locked="0"/>
    </xf>
    <xf numFmtId="0" fontId="20" fillId="8" borderId="17" xfId="1" applyFont="1" applyFill="1" applyBorder="1" applyAlignment="1" applyProtection="1">
      <alignment horizontal="left"/>
      <protection locked="0"/>
    </xf>
    <xf numFmtId="0" fontId="20" fillId="8" borderId="13" xfId="1" applyFont="1" applyFill="1" applyBorder="1" applyAlignment="1" applyProtection="1">
      <alignment horizontal="left"/>
      <protection locked="0"/>
    </xf>
    <xf numFmtId="0" fontId="20" fillId="8" borderId="0" xfId="1" applyFont="1" applyFill="1" applyBorder="1" applyAlignment="1" applyProtection="1">
      <alignment horizontal="left"/>
      <protection locked="0"/>
    </xf>
    <xf numFmtId="0" fontId="20" fillId="8" borderId="14" xfId="1" applyFont="1" applyFill="1" applyBorder="1" applyAlignment="1" applyProtection="1">
      <alignment horizontal="left"/>
      <protection locked="0"/>
    </xf>
    <xf numFmtId="0" fontId="20" fillId="8" borderId="16" xfId="1" applyFont="1" applyFill="1" applyBorder="1" applyAlignment="1" applyProtection="1">
      <alignment horizontal="left"/>
      <protection locked="0"/>
    </xf>
    <xf numFmtId="3" fontId="9" fillId="10" borderId="1" xfId="1" applyNumberFormat="1" applyFont="1" applyFill="1" applyBorder="1" applyAlignment="1" applyProtection="1">
      <alignment horizontal="center" vertical="center" wrapText="1"/>
      <protection locked="0"/>
    </xf>
    <xf numFmtId="166" fontId="8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12" borderId="1" xfId="13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0" fontId="8" fillId="12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wrapText="1"/>
    </xf>
    <xf numFmtId="0" fontId="21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/>
    </xf>
    <xf numFmtId="44" fontId="5" fillId="13" borderId="1" xfId="13" applyFont="1" applyFill="1" applyBorder="1" applyAlignment="1">
      <alignment horizontal="center" vertical="top" wrapText="1"/>
    </xf>
    <xf numFmtId="0" fontId="8" fillId="12" borderId="1" xfId="1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 applyProtection="1">
      <alignment horizontal="center" wrapText="1"/>
      <protection locked="0"/>
    </xf>
    <xf numFmtId="0" fontId="9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/>
    </xf>
    <xf numFmtId="44" fontId="8" fillId="13" borderId="1" xfId="13" applyFont="1" applyFill="1" applyBorder="1" applyAlignment="1">
      <alignment horizontal="center" vertical="top" wrapText="1"/>
    </xf>
    <xf numFmtId="41" fontId="8" fillId="7" borderId="1" xfId="0" applyNumberFormat="1" applyFont="1" applyFill="1" applyBorder="1" applyAlignment="1"/>
    <xf numFmtId="0" fontId="9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/>
    </xf>
    <xf numFmtId="44" fontId="8" fillId="12" borderId="1" xfId="13" applyFont="1" applyFill="1" applyBorder="1" applyAlignment="1">
      <alignment horizontal="center" vertical="top" wrapText="1"/>
    </xf>
    <xf numFmtId="0" fontId="8" fillId="13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44" fontId="8" fillId="9" borderId="1" xfId="1" applyNumberFormat="1" applyFont="1" applyFill="1" applyBorder="1" applyAlignment="1">
      <alignment wrapText="1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>
      <alignment horizontal="left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left" vertical="center" wrapText="1"/>
    </xf>
    <xf numFmtId="0" fontId="8" fillId="6" borderId="9" xfId="0" applyNumberFormat="1" applyFont="1" applyFill="1" applyBorder="1" applyAlignment="1">
      <alignment horizontal="left" vertical="center" wrapText="1"/>
    </xf>
    <xf numFmtId="0" fontId="8" fillId="6" borderId="10" xfId="0" applyNumberFormat="1" applyFont="1" applyFill="1" applyBorder="1" applyAlignment="1">
      <alignment horizontal="left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13" borderId="1" xfId="1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20" fillId="8" borderId="8" xfId="1" applyFont="1" applyFill="1" applyBorder="1" applyAlignment="1" applyProtection="1">
      <alignment horizontal="left"/>
      <protection locked="0"/>
    </xf>
    <xf numFmtId="0" fontId="20" fillId="8" borderId="9" xfId="1" applyFont="1" applyFill="1" applyBorder="1" applyAlignment="1" applyProtection="1">
      <alignment horizontal="left"/>
      <protection locked="0"/>
    </xf>
    <xf numFmtId="0" fontId="20" fillId="8" borderId="10" xfId="1" applyFont="1" applyFill="1" applyBorder="1" applyAlignment="1" applyProtection="1">
      <alignment horizontal="left"/>
      <protection locked="0"/>
    </xf>
    <xf numFmtId="0" fontId="20" fillId="8" borderId="1" xfId="1" applyFont="1" applyFill="1" applyBorder="1" applyAlignment="1">
      <alignment vertical="center" wrapText="1"/>
    </xf>
    <xf numFmtId="0" fontId="20" fillId="8" borderId="14" xfId="1" applyFont="1" applyFill="1" applyBorder="1" applyAlignment="1">
      <alignment vertical="center" wrapText="1"/>
    </xf>
    <xf numFmtId="0" fontId="20" fillId="8" borderId="16" xfId="1" applyFont="1" applyFill="1" applyBorder="1" applyAlignment="1">
      <alignment vertical="center" wrapText="1"/>
    </xf>
    <xf numFmtId="0" fontId="20" fillId="8" borderId="15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26">
    <cellStyle name="Moeda" xfId="13" builtinId="4"/>
    <cellStyle name="Moeda 2" xfId="5"/>
    <cellStyle name="Moeda 2 2" xfId="9"/>
    <cellStyle name="Moeda 3" xfId="8"/>
    <cellStyle name="Moeda 3 2" xfId="19"/>
    <cellStyle name="Moeda 4" xfId="14"/>
    <cellStyle name="Moeda 4 2" xfId="23"/>
    <cellStyle name="Moeda 5" xfId="22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3" xfId="16"/>
    <cellStyle name="Separador de milhares 2 2 3 2" xfId="25"/>
    <cellStyle name="Separador de milhares 2 2 4" xfId="18"/>
    <cellStyle name="Separador de milhares 2 3" xfId="6"/>
    <cellStyle name="Separador de milhares 2 3 2" xfId="10"/>
    <cellStyle name="Separador de milhares 2 3 2 2" xfId="20"/>
    <cellStyle name="Separador de milhares 2 3 3" xfId="15"/>
    <cellStyle name="Separador de milhares 2 3 3 2" xfId="24"/>
    <cellStyle name="Separador de milhares 2 3 4" xfId="17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="80" zoomScaleNormal="80" workbookViewId="0">
      <selection activeCell="D5" sqref="D5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8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9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1.5" customHeight="1" x14ac:dyDescent="0.25">
      <c r="A1" s="86" t="s">
        <v>41</v>
      </c>
      <c r="B1" s="87"/>
      <c r="C1" s="88"/>
      <c r="D1" s="83" t="s">
        <v>92</v>
      </c>
      <c r="E1" s="84"/>
      <c r="F1" s="84"/>
      <c r="G1" s="85"/>
      <c r="H1" s="82" t="s">
        <v>91</v>
      </c>
      <c r="I1" s="82"/>
      <c r="J1" s="82"/>
      <c r="K1" s="81" t="s">
        <v>93</v>
      </c>
      <c r="L1" s="81" t="s">
        <v>94</v>
      </c>
      <c r="M1" s="81" t="s">
        <v>38</v>
      </c>
      <c r="N1" s="81" t="s">
        <v>38</v>
      </c>
      <c r="O1" s="81" t="s">
        <v>38</v>
      </c>
      <c r="P1" s="81" t="s">
        <v>38</v>
      </c>
      <c r="Q1" s="81" t="s">
        <v>38</v>
      </c>
      <c r="R1" s="81" t="s">
        <v>38</v>
      </c>
      <c r="S1" s="81" t="s">
        <v>38</v>
      </c>
      <c r="T1" s="81" t="s">
        <v>38</v>
      </c>
      <c r="U1" s="81" t="s">
        <v>38</v>
      </c>
      <c r="V1" s="81" t="s">
        <v>38</v>
      </c>
    </row>
    <row r="2" spans="1:22" ht="21.75" customHeight="1" x14ac:dyDescent="0.25">
      <c r="A2" s="82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6" customFormat="1" ht="30" x14ac:dyDescent="0.2">
      <c r="A3" s="30" t="s">
        <v>3</v>
      </c>
      <c r="B3" s="30" t="s">
        <v>1</v>
      </c>
      <c r="C3" s="30" t="s">
        <v>39</v>
      </c>
      <c r="D3" s="31" t="s">
        <v>37</v>
      </c>
      <c r="E3" s="31" t="s">
        <v>27</v>
      </c>
      <c r="F3" s="31" t="s">
        <v>28</v>
      </c>
      <c r="G3" s="32" t="s">
        <v>4</v>
      </c>
      <c r="H3" s="33" t="s">
        <v>26</v>
      </c>
      <c r="I3" s="34" t="s">
        <v>0</v>
      </c>
      <c r="J3" s="30" t="s">
        <v>5</v>
      </c>
      <c r="K3" s="77">
        <v>42479</v>
      </c>
      <c r="L3" s="77">
        <v>42479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</row>
    <row r="4" spans="1:22" ht="15" customHeight="1" x14ac:dyDescent="0.25">
      <c r="A4" s="94" t="s">
        <v>88</v>
      </c>
      <c r="B4" s="91">
        <v>1</v>
      </c>
      <c r="C4" s="66">
        <v>1</v>
      </c>
      <c r="D4" s="67" t="s">
        <v>42</v>
      </c>
      <c r="E4" s="68" t="s">
        <v>43</v>
      </c>
      <c r="F4" s="68" t="s">
        <v>44</v>
      </c>
      <c r="G4" s="69">
        <v>195</v>
      </c>
      <c r="H4" s="70">
        <v>28</v>
      </c>
      <c r="I4" s="36">
        <f>H4-(SUM(K4:V4))</f>
        <v>0</v>
      </c>
      <c r="J4" s="37" t="str">
        <f>IF(I4&lt;0,"ATENÇÃO","OK")</f>
        <v>OK</v>
      </c>
      <c r="K4" s="78">
        <v>28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1" customFormat="1" ht="15" customHeight="1" x14ac:dyDescent="0.25">
      <c r="A5" s="95"/>
      <c r="B5" s="92"/>
      <c r="C5" s="66">
        <v>2</v>
      </c>
      <c r="D5" s="67" t="s">
        <v>45</v>
      </c>
      <c r="E5" s="68" t="s">
        <v>46</v>
      </c>
      <c r="F5" s="68" t="s">
        <v>44</v>
      </c>
      <c r="G5" s="69">
        <v>270</v>
      </c>
      <c r="H5" s="70">
        <v>21</v>
      </c>
      <c r="I5" s="36">
        <f t="shared" ref="I5:I11" si="0">H5-(SUM(K5:V5))</f>
        <v>19</v>
      </c>
      <c r="J5" s="37" t="str">
        <f t="shared" ref="J5:J14" si="1">IF(I5&lt;0,"ATENÇÃO","OK")</f>
        <v>OK</v>
      </c>
      <c r="K5" s="78">
        <v>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1" customFormat="1" ht="15" customHeight="1" x14ac:dyDescent="0.25">
      <c r="A6" s="95"/>
      <c r="B6" s="92"/>
      <c r="C6" s="66">
        <v>3</v>
      </c>
      <c r="D6" s="67" t="s">
        <v>47</v>
      </c>
      <c r="E6" s="68" t="s">
        <v>46</v>
      </c>
      <c r="F6" s="68" t="s">
        <v>44</v>
      </c>
      <c r="G6" s="69">
        <v>190</v>
      </c>
      <c r="H6" s="70">
        <v>21</v>
      </c>
      <c r="I6" s="36">
        <f t="shared" si="0"/>
        <v>20</v>
      </c>
      <c r="J6" s="37" t="str">
        <f t="shared" si="1"/>
        <v>OK</v>
      </c>
      <c r="K6" s="78">
        <v>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1" customFormat="1" ht="15" customHeight="1" x14ac:dyDescent="0.25">
      <c r="A7" s="95"/>
      <c r="B7" s="92"/>
      <c r="C7" s="66">
        <v>4</v>
      </c>
      <c r="D7" s="67" t="s">
        <v>48</v>
      </c>
      <c r="E7" s="68" t="s">
        <v>46</v>
      </c>
      <c r="F7" s="68" t="s">
        <v>44</v>
      </c>
      <c r="G7" s="69">
        <v>220</v>
      </c>
      <c r="H7" s="70">
        <v>15</v>
      </c>
      <c r="I7" s="36">
        <f t="shared" si="0"/>
        <v>11</v>
      </c>
      <c r="J7" s="37" t="str">
        <f t="shared" si="1"/>
        <v>OK</v>
      </c>
      <c r="K7" s="78">
        <v>4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1" customFormat="1" ht="15" customHeight="1" x14ac:dyDescent="0.25">
      <c r="A8" s="95"/>
      <c r="B8" s="92"/>
      <c r="C8" s="66">
        <v>5</v>
      </c>
      <c r="D8" s="67" t="s">
        <v>49</v>
      </c>
      <c r="E8" s="68" t="s">
        <v>46</v>
      </c>
      <c r="F8" s="68" t="s">
        <v>44</v>
      </c>
      <c r="G8" s="69">
        <v>420</v>
      </c>
      <c r="H8" s="70">
        <v>15</v>
      </c>
      <c r="I8" s="36">
        <f t="shared" si="0"/>
        <v>4</v>
      </c>
      <c r="J8" s="37" t="str">
        <f t="shared" si="1"/>
        <v>OK</v>
      </c>
      <c r="K8" s="78">
        <v>11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1" customFormat="1" ht="15" customHeight="1" x14ac:dyDescent="0.25">
      <c r="A9" s="95"/>
      <c r="B9" s="92"/>
      <c r="C9" s="66">
        <v>6</v>
      </c>
      <c r="D9" s="67" t="s">
        <v>50</v>
      </c>
      <c r="E9" s="68" t="s">
        <v>46</v>
      </c>
      <c r="F9" s="68" t="s">
        <v>44</v>
      </c>
      <c r="G9" s="69">
        <v>230</v>
      </c>
      <c r="H9" s="70">
        <v>34</v>
      </c>
      <c r="I9" s="36">
        <f t="shared" si="0"/>
        <v>2</v>
      </c>
      <c r="J9" s="37" t="str">
        <f t="shared" si="1"/>
        <v>OK</v>
      </c>
      <c r="K9" s="78">
        <v>32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1" customFormat="1" ht="15" customHeight="1" x14ac:dyDescent="0.25">
      <c r="A10" s="95"/>
      <c r="B10" s="92"/>
      <c r="C10" s="66">
        <v>7</v>
      </c>
      <c r="D10" s="67" t="s">
        <v>51</v>
      </c>
      <c r="E10" s="68" t="s">
        <v>46</v>
      </c>
      <c r="F10" s="68" t="s">
        <v>44</v>
      </c>
      <c r="G10" s="69">
        <v>150</v>
      </c>
      <c r="H10" s="70">
        <v>12</v>
      </c>
      <c r="I10" s="36">
        <f t="shared" si="0"/>
        <v>12</v>
      </c>
      <c r="J10" s="37" t="str">
        <f t="shared" si="1"/>
        <v>OK</v>
      </c>
      <c r="K10" s="7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5" customHeight="1" x14ac:dyDescent="0.25">
      <c r="A11" s="95"/>
      <c r="B11" s="92"/>
      <c r="C11" s="66">
        <v>8</v>
      </c>
      <c r="D11" s="67" t="s">
        <v>52</v>
      </c>
      <c r="E11" s="68" t="s">
        <v>46</v>
      </c>
      <c r="F11" s="68" t="s">
        <v>44</v>
      </c>
      <c r="G11" s="69">
        <v>240</v>
      </c>
      <c r="H11" s="70">
        <v>27</v>
      </c>
      <c r="I11" s="36">
        <f t="shared" si="0"/>
        <v>13</v>
      </c>
      <c r="J11" s="37" t="str">
        <f t="shared" si="1"/>
        <v>OK</v>
      </c>
      <c r="K11" s="78">
        <v>14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5" customHeight="1" x14ac:dyDescent="0.25">
      <c r="A12" s="95"/>
      <c r="B12" s="92"/>
      <c r="C12" s="66">
        <v>9</v>
      </c>
      <c r="D12" s="67" t="s">
        <v>53</v>
      </c>
      <c r="E12" s="68" t="s">
        <v>54</v>
      </c>
      <c r="F12" s="68" t="s">
        <v>44</v>
      </c>
      <c r="G12" s="69">
        <v>74</v>
      </c>
      <c r="H12" s="70">
        <v>10</v>
      </c>
      <c r="I12" s="36">
        <f t="shared" ref="I12:I13" si="2">H12-(SUM(K12:V12))</f>
        <v>10</v>
      </c>
      <c r="J12" s="37" t="str">
        <f t="shared" si="1"/>
        <v>OK</v>
      </c>
      <c r="K12" s="7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5" customHeight="1" x14ac:dyDescent="0.25">
      <c r="A13" s="95"/>
      <c r="B13" s="92"/>
      <c r="C13" s="66">
        <v>10</v>
      </c>
      <c r="D13" s="67" t="s">
        <v>55</v>
      </c>
      <c r="E13" s="68" t="s">
        <v>43</v>
      </c>
      <c r="F13" s="68" t="s">
        <v>44</v>
      </c>
      <c r="G13" s="69">
        <v>200</v>
      </c>
      <c r="H13" s="70">
        <v>32</v>
      </c>
      <c r="I13" s="36">
        <f t="shared" si="2"/>
        <v>0</v>
      </c>
      <c r="J13" s="37" t="str">
        <f t="shared" si="1"/>
        <v>OK</v>
      </c>
      <c r="K13" s="78">
        <v>32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5" customHeight="1" x14ac:dyDescent="0.25">
      <c r="A14" s="95"/>
      <c r="B14" s="92"/>
      <c r="C14" s="66">
        <v>11</v>
      </c>
      <c r="D14" s="67" t="s">
        <v>56</v>
      </c>
      <c r="E14" s="68" t="s">
        <v>46</v>
      </c>
      <c r="F14" s="68" t="s">
        <v>44</v>
      </c>
      <c r="G14" s="69">
        <v>280</v>
      </c>
      <c r="H14" s="70">
        <v>3</v>
      </c>
      <c r="I14" s="36">
        <f>H14-(SUM(K14:V14))</f>
        <v>3</v>
      </c>
      <c r="J14" s="37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5" customHeight="1" x14ac:dyDescent="0.25">
      <c r="A15" s="95"/>
      <c r="B15" s="92"/>
      <c r="C15" s="66">
        <v>12</v>
      </c>
      <c r="D15" s="67" t="s">
        <v>57</v>
      </c>
      <c r="E15" s="68" t="s">
        <v>46</v>
      </c>
      <c r="F15" s="68" t="s">
        <v>44</v>
      </c>
      <c r="G15" s="69">
        <v>200</v>
      </c>
      <c r="H15" s="70">
        <v>14</v>
      </c>
      <c r="I15" s="36">
        <f t="shared" ref="I15:I19" si="3">H15-(SUM(K15:V15))</f>
        <v>14</v>
      </c>
      <c r="J15" s="37" t="str">
        <f t="shared" ref="J15:J19" si="4">IF(I15&lt;0,"ATENÇÃO","OK")</f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5" customHeight="1" x14ac:dyDescent="0.25">
      <c r="A16" s="95"/>
      <c r="B16" s="92"/>
      <c r="C16" s="66">
        <v>13</v>
      </c>
      <c r="D16" s="67" t="s">
        <v>58</v>
      </c>
      <c r="E16" s="68" t="s">
        <v>46</v>
      </c>
      <c r="F16" s="68" t="s">
        <v>44</v>
      </c>
      <c r="G16" s="69">
        <v>75</v>
      </c>
      <c r="H16" s="70">
        <v>50</v>
      </c>
      <c r="I16" s="36">
        <f>H16-(SUM(K16:V16))</f>
        <v>0</v>
      </c>
      <c r="J16" s="37" t="str">
        <f t="shared" si="4"/>
        <v>OK</v>
      </c>
      <c r="K16" s="78">
        <v>50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5" customHeight="1" x14ac:dyDescent="0.25">
      <c r="A17" s="95"/>
      <c r="B17" s="92"/>
      <c r="C17" s="66">
        <v>14</v>
      </c>
      <c r="D17" s="67" t="s">
        <v>59</v>
      </c>
      <c r="E17" s="68" t="s">
        <v>46</v>
      </c>
      <c r="F17" s="68" t="s">
        <v>44</v>
      </c>
      <c r="G17" s="69">
        <v>190</v>
      </c>
      <c r="H17" s="70">
        <v>34</v>
      </c>
      <c r="I17" s="36">
        <f t="shared" si="3"/>
        <v>16</v>
      </c>
      <c r="J17" s="37" t="str">
        <f t="shared" si="4"/>
        <v>OK</v>
      </c>
      <c r="K17" s="78">
        <v>18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5" customHeight="1" x14ac:dyDescent="0.25">
      <c r="A18" s="95"/>
      <c r="B18" s="92"/>
      <c r="C18" s="66">
        <v>15</v>
      </c>
      <c r="D18" s="67" t="s">
        <v>60</v>
      </c>
      <c r="E18" s="68" t="s">
        <v>46</v>
      </c>
      <c r="F18" s="68" t="s">
        <v>44</v>
      </c>
      <c r="G18" s="69">
        <v>170</v>
      </c>
      <c r="H18" s="70">
        <v>27</v>
      </c>
      <c r="I18" s="36">
        <f t="shared" si="3"/>
        <v>23</v>
      </c>
      <c r="J18" s="37" t="str">
        <f t="shared" si="4"/>
        <v>OK</v>
      </c>
      <c r="K18" s="78">
        <v>4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5" customHeight="1" x14ac:dyDescent="0.25">
      <c r="A19" s="96"/>
      <c r="B19" s="93"/>
      <c r="C19" s="66">
        <v>16</v>
      </c>
      <c r="D19" s="67" t="s">
        <v>61</v>
      </c>
      <c r="E19" s="68" t="s">
        <v>46</v>
      </c>
      <c r="F19" s="68" t="s">
        <v>44</v>
      </c>
      <c r="G19" s="69">
        <v>78</v>
      </c>
      <c r="H19" s="70">
        <v>50</v>
      </c>
      <c r="I19" s="36">
        <f t="shared" si="3"/>
        <v>0</v>
      </c>
      <c r="J19" s="37" t="str">
        <f t="shared" si="4"/>
        <v>OK</v>
      </c>
      <c r="K19" s="78">
        <v>50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89" t="s">
        <v>88</v>
      </c>
      <c r="B20" s="89">
        <v>2</v>
      </c>
      <c r="C20" s="71">
        <v>17</v>
      </c>
      <c r="D20" s="72" t="s">
        <v>62</v>
      </c>
      <c r="E20" s="72" t="s">
        <v>43</v>
      </c>
      <c r="F20" s="73" t="s">
        <v>44</v>
      </c>
      <c r="G20" s="74">
        <v>2900</v>
      </c>
      <c r="H20" s="70">
        <v>1</v>
      </c>
      <c r="I20" s="36">
        <f t="shared" ref="I20:I39" si="5">H20-(SUM(K20:V20))</f>
        <v>1</v>
      </c>
      <c r="J20" s="37" t="str">
        <f t="shared" ref="J20:J39" si="6">IF(I20&lt;0,"ATENÇÃO","OK")</f>
        <v>OK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89"/>
      <c r="B21" s="89"/>
      <c r="C21" s="71">
        <v>18</v>
      </c>
      <c r="D21" s="72" t="s">
        <v>63</v>
      </c>
      <c r="E21" s="72" t="s">
        <v>46</v>
      </c>
      <c r="F21" s="73" t="s">
        <v>44</v>
      </c>
      <c r="G21" s="74">
        <v>185</v>
      </c>
      <c r="H21" s="70">
        <v>8</v>
      </c>
      <c r="I21" s="36">
        <f t="shared" si="5"/>
        <v>8</v>
      </c>
      <c r="J21" s="37" t="str">
        <f t="shared" si="6"/>
        <v>OK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89"/>
      <c r="B22" s="89"/>
      <c r="C22" s="71">
        <v>19</v>
      </c>
      <c r="D22" s="72" t="s">
        <v>64</v>
      </c>
      <c r="E22" s="72" t="s">
        <v>65</v>
      </c>
      <c r="F22" s="73" t="s">
        <v>44</v>
      </c>
      <c r="G22" s="74">
        <v>230</v>
      </c>
      <c r="H22" s="70">
        <v>18</v>
      </c>
      <c r="I22" s="36">
        <f t="shared" si="5"/>
        <v>18</v>
      </c>
      <c r="J22" s="37" t="str">
        <f t="shared" si="6"/>
        <v>OK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89"/>
      <c r="B23" s="89"/>
      <c r="C23" s="71">
        <v>20</v>
      </c>
      <c r="D23" s="72" t="s">
        <v>50</v>
      </c>
      <c r="E23" s="72" t="s">
        <v>65</v>
      </c>
      <c r="F23" s="73" t="s">
        <v>44</v>
      </c>
      <c r="G23" s="74">
        <v>230</v>
      </c>
      <c r="H23" s="70">
        <v>8</v>
      </c>
      <c r="I23" s="36">
        <f t="shared" si="5"/>
        <v>8</v>
      </c>
      <c r="J23" s="37" t="str">
        <f t="shared" si="6"/>
        <v>OK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89"/>
      <c r="B24" s="89"/>
      <c r="C24" s="71">
        <v>21</v>
      </c>
      <c r="D24" s="72" t="s">
        <v>66</v>
      </c>
      <c r="E24" s="72" t="s">
        <v>67</v>
      </c>
      <c r="F24" s="73" t="s">
        <v>44</v>
      </c>
      <c r="G24" s="74">
        <v>5610</v>
      </c>
      <c r="H24" s="70">
        <v>1</v>
      </c>
      <c r="I24" s="36">
        <f t="shared" si="5"/>
        <v>1</v>
      </c>
      <c r="J24" s="37" t="str">
        <f t="shared" si="6"/>
        <v>OK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89"/>
      <c r="B25" s="89"/>
      <c r="C25" s="71">
        <v>22</v>
      </c>
      <c r="D25" s="72" t="s">
        <v>55</v>
      </c>
      <c r="E25" s="72" t="s">
        <v>68</v>
      </c>
      <c r="F25" s="73" t="s">
        <v>44</v>
      </c>
      <c r="G25" s="74">
        <v>180</v>
      </c>
      <c r="H25" s="70">
        <v>16</v>
      </c>
      <c r="I25" s="36">
        <f t="shared" si="5"/>
        <v>16</v>
      </c>
      <c r="J25" s="37" t="str">
        <f t="shared" si="6"/>
        <v>OK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89"/>
      <c r="B26" s="89"/>
      <c r="C26" s="71">
        <v>23</v>
      </c>
      <c r="D26" s="72" t="s">
        <v>69</v>
      </c>
      <c r="E26" s="72" t="s">
        <v>65</v>
      </c>
      <c r="F26" s="73" t="s">
        <v>44</v>
      </c>
      <c r="G26" s="74">
        <v>100</v>
      </c>
      <c r="H26" s="70">
        <v>20</v>
      </c>
      <c r="I26" s="36">
        <f t="shared" si="5"/>
        <v>20</v>
      </c>
      <c r="J26" s="37" t="str">
        <f t="shared" si="6"/>
        <v>OK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89"/>
      <c r="B27" s="89"/>
      <c r="C27" s="71">
        <v>24</v>
      </c>
      <c r="D27" s="72" t="s">
        <v>70</v>
      </c>
      <c r="E27" s="72" t="s">
        <v>65</v>
      </c>
      <c r="F27" s="73" t="s">
        <v>44</v>
      </c>
      <c r="G27" s="74">
        <v>70</v>
      </c>
      <c r="H27" s="70">
        <v>40</v>
      </c>
      <c r="I27" s="36">
        <f t="shared" si="5"/>
        <v>40</v>
      </c>
      <c r="J27" s="37" t="str">
        <f t="shared" si="6"/>
        <v>OK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89"/>
      <c r="B28" s="89"/>
      <c r="C28" s="71">
        <v>25</v>
      </c>
      <c r="D28" s="72" t="s">
        <v>57</v>
      </c>
      <c r="E28" s="72" t="s">
        <v>65</v>
      </c>
      <c r="F28" s="73" t="s">
        <v>44</v>
      </c>
      <c r="G28" s="74">
        <v>200</v>
      </c>
      <c r="H28" s="70">
        <v>10</v>
      </c>
      <c r="I28" s="36">
        <f t="shared" si="5"/>
        <v>10</v>
      </c>
      <c r="J28" s="37" t="str">
        <f t="shared" si="6"/>
        <v>OK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89"/>
      <c r="B29" s="89"/>
      <c r="C29" s="71">
        <v>26</v>
      </c>
      <c r="D29" s="72" t="s">
        <v>71</v>
      </c>
      <c r="E29" s="72" t="s">
        <v>65</v>
      </c>
      <c r="F29" s="73" t="s">
        <v>44</v>
      </c>
      <c r="G29" s="74">
        <v>190</v>
      </c>
      <c r="H29" s="70">
        <v>22</v>
      </c>
      <c r="I29" s="36">
        <f t="shared" si="5"/>
        <v>22</v>
      </c>
      <c r="J29" s="37" t="str">
        <f t="shared" si="6"/>
        <v>OK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89"/>
      <c r="B30" s="89"/>
      <c r="C30" s="71">
        <v>27</v>
      </c>
      <c r="D30" s="72" t="s">
        <v>61</v>
      </c>
      <c r="E30" s="72" t="s">
        <v>65</v>
      </c>
      <c r="F30" s="73" t="s">
        <v>44</v>
      </c>
      <c r="G30" s="74">
        <v>65</v>
      </c>
      <c r="H30" s="70">
        <v>30</v>
      </c>
      <c r="I30" s="36">
        <f t="shared" si="5"/>
        <v>30</v>
      </c>
      <c r="J30" s="37" t="str">
        <f t="shared" si="6"/>
        <v>OK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89"/>
      <c r="B31" s="89"/>
      <c r="C31" s="71">
        <v>28</v>
      </c>
      <c r="D31" s="72" t="s">
        <v>72</v>
      </c>
      <c r="E31" s="72" t="s">
        <v>65</v>
      </c>
      <c r="F31" s="73" t="s">
        <v>44</v>
      </c>
      <c r="G31" s="74">
        <v>45</v>
      </c>
      <c r="H31" s="70">
        <v>28</v>
      </c>
      <c r="I31" s="36">
        <f t="shared" si="5"/>
        <v>28</v>
      </c>
      <c r="J31" s="37" t="str">
        <f t="shared" si="6"/>
        <v>OK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89"/>
      <c r="B32" s="89"/>
      <c r="C32" s="71">
        <v>29</v>
      </c>
      <c r="D32" s="72" t="s">
        <v>73</v>
      </c>
      <c r="E32" s="72" t="s">
        <v>65</v>
      </c>
      <c r="F32" s="73" t="s">
        <v>44</v>
      </c>
      <c r="G32" s="74">
        <v>40</v>
      </c>
      <c r="H32" s="70">
        <v>34</v>
      </c>
      <c r="I32" s="36">
        <f t="shared" si="5"/>
        <v>34</v>
      </c>
      <c r="J32" s="37" t="str">
        <f t="shared" si="6"/>
        <v>OK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89"/>
      <c r="B33" s="89"/>
      <c r="C33" s="71">
        <v>30</v>
      </c>
      <c r="D33" s="72" t="s">
        <v>74</v>
      </c>
      <c r="E33" s="72" t="s">
        <v>65</v>
      </c>
      <c r="F33" s="73" t="s">
        <v>44</v>
      </c>
      <c r="G33" s="74">
        <v>45</v>
      </c>
      <c r="H33" s="70">
        <v>24</v>
      </c>
      <c r="I33" s="36">
        <f t="shared" si="5"/>
        <v>24</v>
      </c>
      <c r="J33" s="37" t="str">
        <f t="shared" si="6"/>
        <v>OK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89"/>
      <c r="B34" s="89"/>
      <c r="C34" s="71">
        <v>31</v>
      </c>
      <c r="D34" s="72" t="s">
        <v>75</v>
      </c>
      <c r="E34" s="72" t="s">
        <v>65</v>
      </c>
      <c r="F34" s="73" t="s">
        <v>44</v>
      </c>
      <c r="G34" s="74">
        <v>50</v>
      </c>
      <c r="H34" s="70">
        <v>28</v>
      </c>
      <c r="I34" s="36">
        <f t="shared" si="5"/>
        <v>28</v>
      </c>
      <c r="J34" s="37" t="str">
        <f t="shared" si="6"/>
        <v>OK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89"/>
      <c r="B35" s="89"/>
      <c r="C35" s="71">
        <v>32</v>
      </c>
      <c r="D35" s="72" t="s">
        <v>76</v>
      </c>
      <c r="E35" s="72" t="s">
        <v>65</v>
      </c>
      <c r="F35" s="73" t="s">
        <v>44</v>
      </c>
      <c r="G35" s="74">
        <v>60</v>
      </c>
      <c r="H35" s="70">
        <v>17</v>
      </c>
      <c r="I35" s="36">
        <f t="shared" si="5"/>
        <v>17</v>
      </c>
      <c r="J35" s="37" t="str">
        <f t="shared" si="6"/>
        <v>OK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89"/>
      <c r="B36" s="89"/>
      <c r="C36" s="71">
        <v>33</v>
      </c>
      <c r="D36" s="72" t="s">
        <v>77</v>
      </c>
      <c r="E36" s="72" t="s">
        <v>65</v>
      </c>
      <c r="F36" s="73" t="s">
        <v>44</v>
      </c>
      <c r="G36" s="74">
        <v>45</v>
      </c>
      <c r="H36" s="70">
        <v>40</v>
      </c>
      <c r="I36" s="36">
        <f t="shared" si="5"/>
        <v>40</v>
      </c>
      <c r="J36" s="37" t="str">
        <f t="shared" si="6"/>
        <v>OK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64.5" customHeight="1" x14ac:dyDescent="0.25">
      <c r="A37" s="90" t="s">
        <v>89</v>
      </c>
      <c r="B37" s="90">
        <v>3</v>
      </c>
      <c r="C37" s="66">
        <v>34</v>
      </c>
      <c r="D37" s="75" t="s">
        <v>78</v>
      </c>
      <c r="E37" s="67" t="s">
        <v>79</v>
      </c>
      <c r="F37" s="68" t="s">
        <v>80</v>
      </c>
      <c r="G37" s="69">
        <v>2666.66</v>
      </c>
      <c r="H37" s="70">
        <v>3</v>
      </c>
      <c r="I37" s="36">
        <f t="shared" si="5"/>
        <v>0</v>
      </c>
      <c r="J37" s="37" t="str">
        <f t="shared" si="6"/>
        <v>OK</v>
      </c>
      <c r="K37" s="20"/>
      <c r="L37" s="78">
        <v>3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45" x14ac:dyDescent="0.25">
      <c r="A38" s="90"/>
      <c r="B38" s="90"/>
      <c r="C38" s="66">
        <v>35</v>
      </c>
      <c r="D38" s="75" t="s">
        <v>81</v>
      </c>
      <c r="E38" s="67" t="s">
        <v>82</v>
      </c>
      <c r="F38" s="68" t="s">
        <v>80</v>
      </c>
      <c r="G38" s="69">
        <v>1800</v>
      </c>
      <c r="H38" s="70">
        <v>1</v>
      </c>
      <c r="I38" s="36">
        <f t="shared" si="5"/>
        <v>1</v>
      </c>
      <c r="J38" s="37" t="str">
        <f t="shared" si="6"/>
        <v>OK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25">
      <c r="A39" s="64" t="s">
        <v>87</v>
      </c>
      <c r="B39" s="58">
        <v>4</v>
      </c>
      <c r="C39" s="71">
        <v>36</v>
      </c>
      <c r="D39" s="76" t="s">
        <v>84</v>
      </c>
      <c r="E39" s="72" t="s">
        <v>85</v>
      </c>
      <c r="F39" s="73" t="s">
        <v>86</v>
      </c>
      <c r="G39" s="64"/>
      <c r="H39" s="65"/>
      <c r="I39" s="36">
        <f t="shared" si="5"/>
        <v>0</v>
      </c>
      <c r="J39" s="37" t="str">
        <f t="shared" si="6"/>
        <v>OK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1" spans="1:22" x14ac:dyDescent="0.25">
      <c r="D41" s="38" t="s">
        <v>83</v>
      </c>
    </row>
  </sheetData>
  <mergeCells count="22">
    <mergeCell ref="B20:B36"/>
    <mergeCell ref="A20:A36"/>
    <mergeCell ref="B37:B38"/>
    <mergeCell ref="A37:A38"/>
    <mergeCell ref="U1:U2"/>
    <mergeCell ref="B4:B19"/>
    <mergeCell ref="A4:A19"/>
    <mergeCell ref="V1:V2"/>
    <mergeCell ref="A2:J2"/>
    <mergeCell ref="N1:N2"/>
    <mergeCell ref="O1:O2"/>
    <mergeCell ref="P1:P2"/>
    <mergeCell ref="Q1:Q2"/>
    <mergeCell ref="R1:R2"/>
    <mergeCell ref="S1:S2"/>
    <mergeCell ref="H1:J1"/>
    <mergeCell ref="K1:K2"/>
    <mergeCell ref="L1:L2"/>
    <mergeCell ref="M1:M2"/>
    <mergeCell ref="D1:G1"/>
    <mergeCell ref="A1:C1"/>
    <mergeCell ref="T1:T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80" zoomScaleNormal="80" workbookViewId="0">
      <selection activeCell="H50" sqref="H50:L50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8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9" customWidth="1"/>
    <col min="10" max="10" width="12.5703125" style="17" customWidth="1"/>
    <col min="11" max="11" width="15.7109375" style="15" customWidth="1"/>
    <col min="12" max="12" width="17" style="15" bestFit="1" customWidth="1"/>
    <col min="13" max="16384" width="9.7109375" style="15"/>
  </cols>
  <sheetData>
    <row r="1" spans="1:12" ht="65.25" customHeight="1" x14ac:dyDescent="0.25">
      <c r="A1" s="97" t="s">
        <v>41</v>
      </c>
      <c r="B1" s="97"/>
      <c r="C1" s="97"/>
      <c r="D1" s="82" t="s">
        <v>97</v>
      </c>
      <c r="E1" s="82"/>
      <c r="F1" s="82"/>
      <c r="G1" s="82"/>
      <c r="H1" s="97" t="s">
        <v>91</v>
      </c>
      <c r="I1" s="97"/>
      <c r="J1" s="97"/>
      <c r="K1" s="97"/>
      <c r="L1" s="97"/>
    </row>
    <row r="2" spans="1:12" ht="21.75" customHeight="1" x14ac:dyDescent="0.25">
      <c r="A2" s="97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16" customFormat="1" ht="30" x14ac:dyDescent="0.2">
      <c r="A3" s="30" t="s">
        <v>3</v>
      </c>
      <c r="B3" s="30" t="s">
        <v>1</v>
      </c>
      <c r="C3" s="30" t="s">
        <v>39</v>
      </c>
      <c r="D3" s="31" t="s">
        <v>37</v>
      </c>
      <c r="E3" s="31" t="s">
        <v>27</v>
      </c>
      <c r="F3" s="31" t="s">
        <v>28</v>
      </c>
      <c r="G3" s="32" t="s">
        <v>4</v>
      </c>
      <c r="H3" s="23" t="s">
        <v>26</v>
      </c>
      <c r="I3" s="24" t="s">
        <v>29</v>
      </c>
      <c r="J3" s="22" t="s">
        <v>30</v>
      </c>
      <c r="K3" s="25" t="s">
        <v>31</v>
      </c>
      <c r="L3" s="25" t="s">
        <v>32</v>
      </c>
    </row>
    <row r="4" spans="1:12" ht="15" customHeight="1" x14ac:dyDescent="0.25">
      <c r="A4" s="98" t="s">
        <v>88</v>
      </c>
      <c r="B4" s="101">
        <v>1</v>
      </c>
      <c r="C4" s="59">
        <v>1</v>
      </c>
      <c r="D4" s="61" t="s">
        <v>42</v>
      </c>
      <c r="E4" s="62" t="s">
        <v>43</v>
      </c>
      <c r="F4" s="62" t="s">
        <v>44</v>
      </c>
      <c r="G4" s="63">
        <v>195</v>
      </c>
      <c r="H4" s="26">
        <f>PROEX!H4</f>
        <v>28</v>
      </c>
      <c r="I4" s="27">
        <f>PROEX!H4-PROEX!I4</f>
        <v>28</v>
      </c>
      <c r="J4" s="28">
        <f>H4-I4</f>
        <v>0</v>
      </c>
      <c r="K4" s="29">
        <f>G4*H4</f>
        <v>5460</v>
      </c>
      <c r="L4" s="29">
        <f>G4*I4</f>
        <v>5460</v>
      </c>
    </row>
    <row r="5" spans="1:12" s="21" customFormat="1" x14ac:dyDescent="0.25">
      <c r="A5" s="99"/>
      <c r="B5" s="102"/>
      <c r="C5" s="59">
        <v>2</v>
      </c>
      <c r="D5" s="61" t="s">
        <v>45</v>
      </c>
      <c r="E5" s="62" t="s">
        <v>46</v>
      </c>
      <c r="F5" s="62" t="s">
        <v>44</v>
      </c>
      <c r="G5" s="63">
        <v>270</v>
      </c>
      <c r="H5" s="26">
        <f>PROEX!H5</f>
        <v>21</v>
      </c>
      <c r="I5" s="50">
        <f>PROEX!H5-PROEX!I5</f>
        <v>2</v>
      </c>
      <c r="J5" s="51">
        <f t="shared" ref="J5:J14" si="0">H5-I5</f>
        <v>19</v>
      </c>
      <c r="K5" s="29">
        <f t="shared" ref="K5:K14" si="1">G5*H5</f>
        <v>5670</v>
      </c>
      <c r="L5" s="29">
        <f t="shared" ref="L5:L14" si="2">G5*I5</f>
        <v>540</v>
      </c>
    </row>
    <row r="6" spans="1:12" s="21" customFormat="1" x14ac:dyDescent="0.25">
      <c r="A6" s="99"/>
      <c r="B6" s="102"/>
      <c r="C6" s="59">
        <v>3</v>
      </c>
      <c r="D6" s="61" t="s">
        <v>47</v>
      </c>
      <c r="E6" s="62" t="s">
        <v>46</v>
      </c>
      <c r="F6" s="62" t="s">
        <v>44</v>
      </c>
      <c r="G6" s="63">
        <v>190</v>
      </c>
      <c r="H6" s="26">
        <f>PROEX!H6</f>
        <v>21</v>
      </c>
      <c r="I6" s="50">
        <f>PROEX!H6-PROEX!I6</f>
        <v>1</v>
      </c>
      <c r="J6" s="51">
        <f t="shared" si="0"/>
        <v>20</v>
      </c>
      <c r="K6" s="29">
        <f t="shared" si="1"/>
        <v>3990</v>
      </c>
      <c r="L6" s="29">
        <f t="shared" si="2"/>
        <v>190</v>
      </c>
    </row>
    <row r="7" spans="1:12" s="21" customFormat="1" x14ac:dyDescent="0.25">
      <c r="A7" s="99"/>
      <c r="B7" s="102"/>
      <c r="C7" s="59">
        <v>4</v>
      </c>
      <c r="D7" s="61" t="s">
        <v>48</v>
      </c>
      <c r="E7" s="62" t="s">
        <v>46</v>
      </c>
      <c r="F7" s="62" t="s">
        <v>44</v>
      </c>
      <c r="G7" s="63">
        <v>220</v>
      </c>
      <c r="H7" s="26">
        <f>PROEX!H7</f>
        <v>15</v>
      </c>
      <c r="I7" s="50">
        <f>PROEX!H7-PROEX!I7</f>
        <v>4</v>
      </c>
      <c r="J7" s="51">
        <f t="shared" si="0"/>
        <v>11</v>
      </c>
      <c r="K7" s="29">
        <f t="shared" si="1"/>
        <v>3300</v>
      </c>
      <c r="L7" s="29">
        <f t="shared" si="2"/>
        <v>880</v>
      </c>
    </row>
    <row r="8" spans="1:12" s="21" customFormat="1" x14ac:dyDescent="0.25">
      <c r="A8" s="99"/>
      <c r="B8" s="102"/>
      <c r="C8" s="59">
        <v>5</v>
      </c>
      <c r="D8" s="61" t="s">
        <v>49</v>
      </c>
      <c r="E8" s="62" t="s">
        <v>46</v>
      </c>
      <c r="F8" s="62" t="s">
        <v>44</v>
      </c>
      <c r="G8" s="63">
        <v>420</v>
      </c>
      <c r="H8" s="26">
        <f>PROEX!H8</f>
        <v>15</v>
      </c>
      <c r="I8" s="50">
        <f>PROEX!H8-PROEX!I8</f>
        <v>11</v>
      </c>
      <c r="J8" s="51">
        <f t="shared" si="0"/>
        <v>4</v>
      </c>
      <c r="K8" s="29">
        <f t="shared" si="1"/>
        <v>6300</v>
      </c>
      <c r="L8" s="29">
        <f t="shared" si="2"/>
        <v>4620</v>
      </c>
    </row>
    <row r="9" spans="1:12" s="21" customFormat="1" x14ac:dyDescent="0.25">
      <c r="A9" s="99"/>
      <c r="B9" s="102"/>
      <c r="C9" s="59">
        <v>6</v>
      </c>
      <c r="D9" s="61" t="s">
        <v>50</v>
      </c>
      <c r="E9" s="62" t="s">
        <v>46</v>
      </c>
      <c r="F9" s="62" t="s">
        <v>44</v>
      </c>
      <c r="G9" s="63">
        <v>230</v>
      </c>
      <c r="H9" s="26">
        <f>PROEX!H9</f>
        <v>34</v>
      </c>
      <c r="I9" s="50">
        <f>PROEX!H9-PROEX!I9</f>
        <v>32</v>
      </c>
      <c r="J9" s="51">
        <f t="shared" si="0"/>
        <v>2</v>
      </c>
      <c r="K9" s="29">
        <f t="shared" si="1"/>
        <v>7820</v>
      </c>
      <c r="L9" s="29">
        <f t="shared" si="2"/>
        <v>7360</v>
      </c>
    </row>
    <row r="10" spans="1:12" s="21" customFormat="1" x14ac:dyDescent="0.25">
      <c r="A10" s="99"/>
      <c r="B10" s="102"/>
      <c r="C10" s="59">
        <v>7</v>
      </c>
      <c r="D10" s="61" t="s">
        <v>51</v>
      </c>
      <c r="E10" s="62" t="s">
        <v>46</v>
      </c>
      <c r="F10" s="62" t="s">
        <v>44</v>
      </c>
      <c r="G10" s="63">
        <v>150</v>
      </c>
      <c r="H10" s="26">
        <f>PROEX!H10</f>
        <v>12</v>
      </c>
      <c r="I10" s="50">
        <f>PROEX!H10-PROEX!I10</f>
        <v>0</v>
      </c>
      <c r="J10" s="51">
        <f t="shared" si="0"/>
        <v>12</v>
      </c>
      <c r="K10" s="29">
        <f t="shared" si="1"/>
        <v>1800</v>
      </c>
      <c r="L10" s="29">
        <f t="shared" si="2"/>
        <v>0</v>
      </c>
    </row>
    <row r="11" spans="1:12" s="21" customFormat="1" x14ac:dyDescent="0.25">
      <c r="A11" s="99"/>
      <c r="B11" s="102"/>
      <c r="C11" s="59">
        <v>8</v>
      </c>
      <c r="D11" s="61" t="s">
        <v>52</v>
      </c>
      <c r="E11" s="62" t="s">
        <v>46</v>
      </c>
      <c r="F11" s="62" t="s">
        <v>44</v>
      </c>
      <c r="G11" s="63">
        <v>240</v>
      </c>
      <c r="H11" s="26">
        <f>PROEX!H11</f>
        <v>27</v>
      </c>
      <c r="I11" s="50">
        <f>PROEX!H11-PROEX!I11</f>
        <v>14</v>
      </c>
      <c r="J11" s="51">
        <f t="shared" si="0"/>
        <v>13</v>
      </c>
      <c r="K11" s="29">
        <f t="shared" si="1"/>
        <v>6480</v>
      </c>
      <c r="L11" s="29">
        <f t="shared" si="2"/>
        <v>3360</v>
      </c>
    </row>
    <row r="12" spans="1:12" x14ac:dyDescent="0.25">
      <c r="A12" s="99"/>
      <c r="B12" s="102"/>
      <c r="C12" s="59">
        <v>9</v>
      </c>
      <c r="D12" s="61" t="s">
        <v>53</v>
      </c>
      <c r="E12" s="62" t="s">
        <v>54</v>
      </c>
      <c r="F12" s="62" t="s">
        <v>44</v>
      </c>
      <c r="G12" s="63">
        <v>74</v>
      </c>
      <c r="H12" s="26">
        <f>PROEX!H12</f>
        <v>10</v>
      </c>
      <c r="I12" s="50">
        <f>PROEX!H12-PROEX!I12</f>
        <v>0</v>
      </c>
      <c r="J12" s="51">
        <f t="shared" si="0"/>
        <v>10</v>
      </c>
      <c r="K12" s="29">
        <f t="shared" si="1"/>
        <v>740</v>
      </c>
      <c r="L12" s="29">
        <f t="shared" si="2"/>
        <v>0</v>
      </c>
    </row>
    <row r="13" spans="1:12" x14ac:dyDescent="0.25">
      <c r="A13" s="99"/>
      <c r="B13" s="102"/>
      <c r="C13" s="59">
        <v>10</v>
      </c>
      <c r="D13" s="61" t="s">
        <v>55</v>
      </c>
      <c r="E13" s="62" t="s">
        <v>43</v>
      </c>
      <c r="F13" s="62" t="s">
        <v>44</v>
      </c>
      <c r="G13" s="63">
        <v>200</v>
      </c>
      <c r="H13" s="26">
        <f>PROEX!H13</f>
        <v>32</v>
      </c>
      <c r="I13" s="50">
        <f>PROEX!H13-PROEX!I13</f>
        <v>32</v>
      </c>
      <c r="J13" s="51">
        <f t="shared" si="0"/>
        <v>0</v>
      </c>
      <c r="K13" s="29">
        <f t="shared" si="1"/>
        <v>6400</v>
      </c>
      <c r="L13" s="29">
        <f t="shared" si="2"/>
        <v>6400</v>
      </c>
    </row>
    <row r="14" spans="1:12" x14ac:dyDescent="0.25">
      <c r="A14" s="99"/>
      <c r="B14" s="102"/>
      <c r="C14" s="59">
        <v>11</v>
      </c>
      <c r="D14" s="61" t="s">
        <v>56</v>
      </c>
      <c r="E14" s="62" t="s">
        <v>46</v>
      </c>
      <c r="F14" s="62" t="s">
        <v>44</v>
      </c>
      <c r="G14" s="63">
        <v>280</v>
      </c>
      <c r="H14" s="26">
        <f>PROEX!H14</f>
        <v>3</v>
      </c>
      <c r="I14" s="50">
        <f>PROEX!H14-PROEX!I14</f>
        <v>0</v>
      </c>
      <c r="J14" s="51">
        <f t="shared" si="0"/>
        <v>3</v>
      </c>
      <c r="K14" s="29">
        <f t="shared" si="1"/>
        <v>840</v>
      </c>
      <c r="L14" s="29">
        <f t="shared" si="2"/>
        <v>0</v>
      </c>
    </row>
    <row r="15" spans="1:12" x14ac:dyDescent="0.25">
      <c r="A15" s="99"/>
      <c r="B15" s="102"/>
      <c r="C15" s="59">
        <v>12</v>
      </c>
      <c r="D15" s="61" t="s">
        <v>57</v>
      </c>
      <c r="E15" s="62" t="s">
        <v>46</v>
      </c>
      <c r="F15" s="62" t="s">
        <v>44</v>
      </c>
      <c r="G15" s="63">
        <v>200</v>
      </c>
      <c r="H15" s="26">
        <f>PROEX!H15</f>
        <v>14</v>
      </c>
      <c r="I15" s="50">
        <f>PROEX!H15-PROEX!I15</f>
        <v>0</v>
      </c>
      <c r="J15" s="51">
        <f t="shared" ref="J15:J39" si="3">H15-I15</f>
        <v>14</v>
      </c>
      <c r="K15" s="29">
        <f t="shared" ref="K15:K38" si="4">G15*H15</f>
        <v>2800</v>
      </c>
      <c r="L15" s="29">
        <f t="shared" ref="L15:L38" si="5">G15*I15</f>
        <v>0</v>
      </c>
    </row>
    <row r="16" spans="1:12" x14ac:dyDescent="0.25">
      <c r="A16" s="99"/>
      <c r="B16" s="102"/>
      <c r="C16" s="59">
        <v>13</v>
      </c>
      <c r="D16" s="61" t="s">
        <v>58</v>
      </c>
      <c r="E16" s="62" t="s">
        <v>46</v>
      </c>
      <c r="F16" s="62" t="s">
        <v>44</v>
      </c>
      <c r="G16" s="63">
        <v>75</v>
      </c>
      <c r="H16" s="26">
        <f>PROEX!H16</f>
        <v>50</v>
      </c>
      <c r="I16" s="50">
        <f>PROEX!H16-PROEX!I16</f>
        <v>50</v>
      </c>
      <c r="J16" s="51">
        <f t="shared" si="3"/>
        <v>0</v>
      </c>
      <c r="K16" s="29">
        <f t="shared" si="4"/>
        <v>3750</v>
      </c>
      <c r="L16" s="29">
        <f t="shared" si="5"/>
        <v>3750</v>
      </c>
    </row>
    <row r="17" spans="1:12" x14ac:dyDescent="0.25">
      <c r="A17" s="99"/>
      <c r="B17" s="102"/>
      <c r="C17" s="59">
        <v>14</v>
      </c>
      <c r="D17" s="61" t="s">
        <v>59</v>
      </c>
      <c r="E17" s="62" t="s">
        <v>46</v>
      </c>
      <c r="F17" s="62" t="s">
        <v>44</v>
      </c>
      <c r="G17" s="63">
        <v>190</v>
      </c>
      <c r="H17" s="26">
        <f>PROEX!H17</f>
        <v>34</v>
      </c>
      <c r="I17" s="50">
        <f>PROEX!H17-PROEX!I17</f>
        <v>18</v>
      </c>
      <c r="J17" s="51">
        <f t="shared" si="3"/>
        <v>16</v>
      </c>
      <c r="K17" s="29">
        <f t="shared" si="4"/>
        <v>6460</v>
      </c>
      <c r="L17" s="29">
        <f t="shared" si="5"/>
        <v>3420</v>
      </c>
    </row>
    <row r="18" spans="1:12" ht="15.75" customHeight="1" x14ac:dyDescent="0.25">
      <c r="A18" s="99"/>
      <c r="B18" s="102"/>
      <c r="C18" s="59">
        <v>15</v>
      </c>
      <c r="D18" s="61" t="s">
        <v>60</v>
      </c>
      <c r="E18" s="62" t="s">
        <v>46</v>
      </c>
      <c r="F18" s="62" t="s">
        <v>44</v>
      </c>
      <c r="G18" s="63">
        <v>170</v>
      </c>
      <c r="H18" s="26">
        <f>PROEX!H18</f>
        <v>27</v>
      </c>
      <c r="I18" s="50">
        <f>PROEX!H18-PROEX!I18</f>
        <v>4</v>
      </c>
      <c r="J18" s="51">
        <f t="shared" si="3"/>
        <v>23</v>
      </c>
      <c r="K18" s="29">
        <f t="shared" si="4"/>
        <v>4590</v>
      </c>
      <c r="L18" s="29">
        <f t="shared" si="5"/>
        <v>680</v>
      </c>
    </row>
    <row r="19" spans="1:12" ht="19.5" customHeight="1" x14ac:dyDescent="0.25">
      <c r="A19" s="100"/>
      <c r="B19" s="103"/>
      <c r="C19" s="59">
        <v>16</v>
      </c>
      <c r="D19" s="61" t="s">
        <v>61</v>
      </c>
      <c r="E19" s="62" t="s">
        <v>46</v>
      </c>
      <c r="F19" s="62" t="s">
        <v>44</v>
      </c>
      <c r="G19" s="63">
        <v>78</v>
      </c>
      <c r="H19" s="26">
        <f>PROEX!H19</f>
        <v>50</v>
      </c>
      <c r="I19" s="50">
        <f>PROEX!H19-PROEX!I19</f>
        <v>50</v>
      </c>
      <c r="J19" s="51">
        <f t="shared" si="3"/>
        <v>0</v>
      </c>
      <c r="K19" s="29">
        <f t="shared" si="4"/>
        <v>3900</v>
      </c>
      <c r="L19" s="29">
        <f t="shared" si="5"/>
        <v>3900</v>
      </c>
    </row>
    <row r="20" spans="1:12" x14ac:dyDescent="0.25">
      <c r="A20" s="89" t="s">
        <v>88</v>
      </c>
      <c r="B20" s="89">
        <v>2</v>
      </c>
      <c r="C20" s="53">
        <v>17</v>
      </c>
      <c r="D20" s="55" t="s">
        <v>62</v>
      </c>
      <c r="E20" s="55" t="s">
        <v>43</v>
      </c>
      <c r="F20" s="56" t="s">
        <v>44</v>
      </c>
      <c r="G20" s="52">
        <v>2900</v>
      </c>
      <c r="H20" s="26">
        <f>PROEX!H20</f>
        <v>1</v>
      </c>
      <c r="I20" s="50">
        <f>PROEX!H20-PROEX!I20</f>
        <v>0</v>
      </c>
      <c r="J20" s="51">
        <f t="shared" si="3"/>
        <v>1</v>
      </c>
      <c r="K20" s="29">
        <f t="shared" si="4"/>
        <v>2900</v>
      </c>
      <c r="L20" s="29">
        <f t="shared" si="5"/>
        <v>0</v>
      </c>
    </row>
    <row r="21" spans="1:12" x14ac:dyDescent="0.25">
      <c r="A21" s="89"/>
      <c r="B21" s="89"/>
      <c r="C21" s="53">
        <v>18</v>
      </c>
      <c r="D21" s="55" t="s">
        <v>63</v>
      </c>
      <c r="E21" s="55" t="s">
        <v>46</v>
      </c>
      <c r="F21" s="56" t="s">
        <v>44</v>
      </c>
      <c r="G21" s="52">
        <v>185</v>
      </c>
      <c r="H21" s="26">
        <f>PROEX!H21</f>
        <v>8</v>
      </c>
      <c r="I21" s="50">
        <f>PROEX!H21-PROEX!I21</f>
        <v>0</v>
      </c>
      <c r="J21" s="51">
        <f t="shared" si="3"/>
        <v>8</v>
      </c>
      <c r="K21" s="29">
        <f t="shared" si="4"/>
        <v>1480</v>
      </c>
      <c r="L21" s="29">
        <f t="shared" si="5"/>
        <v>0</v>
      </c>
    </row>
    <row r="22" spans="1:12" x14ac:dyDescent="0.25">
      <c r="A22" s="89"/>
      <c r="B22" s="89"/>
      <c r="C22" s="53">
        <v>19</v>
      </c>
      <c r="D22" s="55" t="s">
        <v>64</v>
      </c>
      <c r="E22" s="55" t="s">
        <v>65</v>
      </c>
      <c r="F22" s="56" t="s">
        <v>44</v>
      </c>
      <c r="G22" s="52">
        <v>230</v>
      </c>
      <c r="H22" s="26">
        <f>PROEX!H22</f>
        <v>18</v>
      </c>
      <c r="I22" s="50">
        <f>PROEX!H22-PROEX!I22</f>
        <v>0</v>
      </c>
      <c r="J22" s="51">
        <f t="shared" si="3"/>
        <v>18</v>
      </c>
      <c r="K22" s="29">
        <f t="shared" si="4"/>
        <v>4140</v>
      </c>
      <c r="L22" s="29">
        <f t="shared" si="5"/>
        <v>0</v>
      </c>
    </row>
    <row r="23" spans="1:12" x14ac:dyDescent="0.25">
      <c r="A23" s="89"/>
      <c r="B23" s="89"/>
      <c r="C23" s="53">
        <v>20</v>
      </c>
      <c r="D23" s="55" t="s">
        <v>50</v>
      </c>
      <c r="E23" s="55" t="s">
        <v>65</v>
      </c>
      <c r="F23" s="56" t="s">
        <v>44</v>
      </c>
      <c r="G23" s="52">
        <v>230</v>
      </c>
      <c r="H23" s="26">
        <f>PROEX!H23</f>
        <v>8</v>
      </c>
      <c r="I23" s="50">
        <f>PROEX!H23-PROEX!I23</f>
        <v>0</v>
      </c>
      <c r="J23" s="51">
        <f t="shared" si="3"/>
        <v>8</v>
      </c>
      <c r="K23" s="29">
        <f t="shared" si="4"/>
        <v>1840</v>
      </c>
      <c r="L23" s="29">
        <f t="shared" si="5"/>
        <v>0</v>
      </c>
    </row>
    <row r="24" spans="1:12" x14ac:dyDescent="0.25">
      <c r="A24" s="89"/>
      <c r="B24" s="89"/>
      <c r="C24" s="53">
        <v>21</v>
      </c>
      <c r="D24" s="55" t="s">
        <v>66</v>
      </c>
      <c r="E24" s="55" t="s">
        <v>67</v>
      </c>
      <c r="F24" s="56" t="s">
        <v>44</v>
      </c>
      <c r="G24" s="52">
        <v>5610</v>
      </c>
      <c r="H24" s="26">
        <f>PROEX!H24</f>
        <v>1</v>
      </c>
      <c r="I24" s="50">
        <f>PROEX!H24-PROEX!I24</f>
        <v>0</v>
      </c>
      <c r="J24" s="51">
        <f t="shared" si="3"/>
        <v>1</v>
      </c>
      <c r="K24" s="29">
        <f t="shared" si="4"/>
        <v>5610</v>
      </c>
      <c r="L24" s="29">
        <f t="shared" si="5"/>
        <v>0</v>
      </c>
    </row>
    <row r="25" spans="1:12" x14ac:dyDescent="0.25">
      <c r="A25" s="89"/>
      <c r="B25" s="89"/>
      <c r="C25" s="53">
        <v>22</v>
      </c>
      <c r="D25" s="55" t="s">
        <v>55</v>
      </c>
      <c r="E25" s="55" t="s">
        <v>68</v>
      </c>
      <c r="F25" s="56" t="s">
        <v>44</v>
      </c>
      <c r="G25" s="52">
        <v>180</v>
      </c>
      <c r="H25" s="26">
        <f>PROEX!H25</f>
        <v>16</v>
      </c>
      <c r="I25" s="50">
        <f>PROEX!H25-PROEX!I25</f>
        <v>0</v>
      </c>
      <c r="J25" s="51">
        <f t="shared" si="3"/>
        <v>16</v>
      </c>
      <c r="K25" s="29">
        <f t="shared" si="4"/>
        <v>2880</v>
      </c>
      <c r="L25" s="29">
        <f t="shared" si="5"/>
        <v>0</v>
      </c>
    </row>
    <row r="26" spans="1:12" x14ac:dyDescent="0.25">
      <c r="A26" s="89"/>
      <c r="B26" s="89"/>
      <c r="C26" s="53">
        <v>23</v>
      </c>
      <c r="D26" s="55" t="s">
        <v>69</v>
      </c>
      <c r="E26" s="55" t="s">
        <v>65</v>
      </c>
      <c r="F26" s="56" t="s">
        <v>44</v>
      </c>
      <c r="G26" s="52">
        <v>100</v>
      </c>
      <c r="H26" s="26">
        <f>PROEX!H26</f>
        <v>20</v>
      </c>
      <c r="I26" s="50">
        <f>PROEX!H26-PROEX!I26</f>
        <v>0</v>
      </c>
      <c r="J26" s="51">
        <f t="shared" si="3"/>
        <v>20</v>
      </c>
      <c r="K26" s="29">
        <f t="shared" si="4"/>
        <v>2000</v>
      </c>
      <c r="L26" s="29">
        <f t="shared" si="5"/>
        <v>0</v>
      </c>
    </row>
    <row r="27" spans="1:12" x14ac:dyDescent="0.25">
      <c r="A27" s="89"/>
      <c r="B27" s="89"/>
      <c r="C27" s="53">
        <v>24</v>
      </c>
      <c r="D27" s="55" t="s">
        <v>70</v>
      </c>
      <c r="E27" s="55" t="s">
        <v>65</v>
      </c>
      <c r="F27" s="56" t="s">
        <v>44</v>
      </c>
      <c r="G27" s="52">
        <v>70</v>
      </c>
      <c r="H27" s="26">
        <f>PROEX!H27</f>
        <v>40</v>
      </c>
      <c r="I27" s="50">
        <f>PROEX!H27-PROEX!I27</f>
        <v>0</v>
      </c>
      <c r="J27" s="51">
        <f t="shared" si="3"/>
        <v>40</v>
      </c>
      <c r="K27" s="29">
        <f t="shared" si="4"/>
        <v>2800</v>
      </c>
      <c r="L27" s="29">
        <f t="shared" si="5"/>
        <v>0</v>
      </c>
    </row>
    <row r="28" spans="1:12" x14ac:dyDescent="0.25">
      <c r="A28" s="89"/>
      <c r="B28" s="89"/>
      <c r="C28" s="53">
        <v>25</v>
      </c>
      <c r="D28" s="55" t="s">
        <v>57</v>
      </c>
      <c r="E28" s="55" t="s">
        <v>65</v>
      </c>
      <c r="F28" s="56" t="s">
        <v>44</v>
      </c>
      <c r="G28" s="52">
        <v>200</v>
      </c>
      <c r="H28" s="26">
        <f>PROEX!H28</f>
        <v>10</v>
      </c>
      <c r="I28" s="50">
        <f>PROEX!H28-PROEX!I28</f>
        <v>0</v>
      </c>
      <c r="J28" s="51">
        <f t="shared" si="3"/>
        <v>10</v>
      </c>
      <c r="K28" s="29">
        <f t="shared" si="4"/>
        <v>2000</v>
      </c>
      <c r="L28" s="29">
        <f t="shared" si="5"/>
        <v>0</v>
      </c>
    </row>
    <row r="29" spans="1:12" x14ac:dyDescent="0.25">
      <c r="A29" s="89"/>
      <c r="B29" s="89"/>
      <c r="C29" s="53">
        <v>26</v>
      </c>
      <c r="D29" s="55" t="s">
        <v>71</v>
      </c>
      <c r="E29" s="55" t="s">
        <v>65</v>
      </c>
      <c r="F29" s="56" t="s">
        <v>44</v>
      </c>
      <c r="G29" s="52">
        <v>190</v>
      </c>
      <c r="H29" s="26">
        <f>PROEX!H29</f>
        <v>22</v>
      </c>
      <c r="I29" s="50">
        <f>PROEX!H29-PROEX!I29</f>
        <v>0</v>
      </c>
      <c r="J29" s="51">
        <f t="shared" si="3"/>
        <v>22</v>
      </c>
      <c r="K29" s="29">
        <f t="shared" si="4"/>
        <v>4180</v>
      </c>
      <c r="L29" s="29">
        <f t="shared" si="5"/>
        <v>0</v>
      </c>
    </row>
    <row r="30" spans="1:12" x14ac:dyDescent="0.25">
      <c r="A30" s="89"/>
      <c r="B30" s="89"/>
      <c r="C30" s="53">
        <v>27</v>
      </c>
      <c r="D30" s="55" t="s">
        <v>61</v>
      </c>
      <c r="E30" s="55" t="s">
        <v>65</v>
      </c>
      <c r="F30" s="56" t="s">
        <v>44</v>
      </c>
      <c r="G30" s="52">
        <v>65</v>
      </c>
      <c r="H30" s="26">
        <f>PROEX!H30</f>
        <v>30</v>
      </c>
      <c r="I30" s="50">
        <f>PROEX!H30-PROEX!I30</f>
        <v>0</v>
      </c>
      <c r="J30" s="51">
        <f t="shared" si="3"/>
        <v>30</v>
      </c>
      <c r="K30" s="29">
        <f t="shared" si="4"/>
        <v>1950</v>
      </c>
      <c r="L30" s="29">
        <f t="shared" si="5"/>
        <v>0</v>
      </c>
    </row>
    <row r="31" spans="1:12" x14ac:dyDescent="0.25">
      <c r="A31" s="89"/>
      <c r="B31" s="89"/>
      <c r="C31" s="53">
        <v>28</v>
      </c>
      <c r="D31" s="55" t="s">
        <v>72</v>
      </c>
      <c r="E31" s="55" t="s">
        <v>65</v>
      </c>
      <c r="F31" s="56" t="s">
        <v>44</v>
      </c>
      <c r="G31" s="52">
        <v>45</v>
      </c>
      <c r="H31" s="26">
        <f>PROEX!H31</f>
        <v>28</v>
      </c>
      <c r="I31" s="50">
        <f>PROEX!H31-PROEX!I31</f>
        <v>0</v>
      </c>
      <c r="J31" s="51">
        <f t="shared" si="3"/>
        <v>28</v>
      </c>
      <c r="K31" s="29">
        <f t="shared" si="4"/>
        <v>1260</v>
      </c>
      <c r="L31" s="29">
        <f t="shared" si="5"/>
        <v>0</v>
      </c>
    </row>
    <row r="32" spans="1:12" x14ac:dyDescent="0.25">
      <c r="A32" s="89"/>
      <c r="B32" s="89"/>
      <c r="C32" s="53">
        <v>29</v>
      </c>
      <c r="D32" s="55" t="s">
        <v>73</v>
      </c>
      <c r="E32" s="55" t="s">
        <v>65</v>
      </c>
      <c r="F32" s="56" t="s">
        <v>44</v>
      </c>
      <c r="G32" s="52">
        <v>40</v>
      </c>
      <c r="H32" s="26">
        <f>PROEX!H32</f>
        <v>34</v>
      </c>
      <c r="I32" s="50">
        <f>PROEX!H32-PROEX!I32</f>
        <v>0</v>
      </c>
      <c r="J32" s="51">
        <f t="shared" si="3"/>
        <v>34</v>
      </c>
      <c r="K32" s="29">
        <f t="shared" si="4"/>
        <v>1360</v>
      </c>
      <c r="L32" s="29">
        <f t="shared" si="5"/>
        <v>0</v>
      </c>
    </row>
    <row r="33" spans="1:12" x14ac:dyDescent="0.25">
      <c r="A33" s="89"/>
      <c r="B33" s="89"/>
      <c r="C33" s="53">
        <v>30</v>
      </c>
      <c r="D33" s="55" t="s">
        <v>74</v>
      </c>
      <c r="E33" s="55" t="s">
        <v>65</v>
      </c>
      <c r="F33" s="56" t="s">
        <v>44</v>
      </c>
      <c r="G33" s="52">
        <v>45</v>
      </c>
      <c r="H33" s="26">
        <f>PROEX!H33</f>
        <v>24</v>
      </c>
      <c r="I33" s="50">
        <f>PROEX!H33-PROEX!I33</f>
        <v>0</v>
      </c>
      <c r="J33" s="51">
        <f t="shared" si="3"/>
        <v>24</v>
      </c>
      <c r="K33" s="29">
        <f t="shared" si="4"/>
        <v>1080</v>
      </c>
      <c r="L33" s="29">
        <f t="shared" si="5"/>
        <v>0</v>
      </c>
    </row>
    <row r="34" spans="1:12" x14ac:dyDescent="0.25">
      <c r="A34" s="89"/>
      <c r="B34" s="89"/>
      <c r="C34" s="53">
        <v>31</v>
      </c>
      <c r="D34" s="55" t="s">
        <v>75</v>
      </c>
      <c r="E34" s="55" t="s">
        <v>65</v>
      </c>
      <c r="F34" s="56" t="s">
        <v>44</v>
      </c>
      <c r="G34" s="52">
        <v>50</v>
      </c>
      <c r="H34" s="26">
        <f>PROEX!H34</f>
        <v>28</v>
      </c>
      <c r="I34" s="50">
        <f>PROEX!H34-PROEX!I34</f>
        <v>0</v>
      </c>
      <c r="J34" s="51">
        <f t="shared" si="3"/>
        <v>28</v>
      </c>
      <c r="K34" s="29">
        <f t="shared" si="4"/>
        <v>1400</v>
      </c>
      <c r="L34" s="29">
        <f t="shared" si="5"/>
        <v>0</v>
      </c>
    </row>
    <row r="35" spans="1:12" x14ac:dyDescent="0.25">
      <c r="A35" s="89"/>
      <c r="B35" s="89"/>
      <c r="C35" s="53">
        <v>32</v>
      </c>
      <c r="D35" s="55" t="s">
        <v>76</v>
      </c>
      <c r="E35" s="55" t="s">
        <v>65</v>
      </c>
      <c r="F35" s="56" t="s">
        <v>44</v>
      </c>
      <c r="G35" s="52">
        <v>60</v>
      </c>
      <c r="H35" s="26">
        <f>PROEX!H35</f>
        <v>17</v>
      </c>
      <c r="I35" s="50">
        <f>PROEX!H35-PROEX!I35</f>
        <v>0</v>
      </c>
      <c r="J35" s="51">
        <f t="shared" si="3"/>
        <v>17</v>
      </c>
      <c r="K35" s="29">
        <f t="shared" si="4"/>
        <v>1020</v>
      </c>
      <c r="L35" s="29">
        <f t="shared" si="5"/>
        <v>0</v>
      </c>
    </row>
    <row r="36" spans="1:12" x14ac:dyDescent="0.25">
      <c r="A36" s="89"/>
      <c r="B36" s="89"/>
      <c r="C36" s="53">
        <v>33</v>
      </c>
      <c r="D36" s="55" t="s">
        <v>77</v>
      </c>
      <c r="E36" s="55" t="s">
        <v>65</v>
      </c>
      <c r="F36" s="56" t="s">
        <v>44</v>
      </c>
      <c r="G36" s="52">
        <v>45</v>
      </c>
      <c r="H36" s="26">
        <f>PROEX!H36</f>
        <v>40</v>
      </c>
      <c r="I36" s="50">
        <f>PROEX!H36-PROEX!I36</f>
        <v>0</v>
      </c>
      <c r="J36" s="51">
        <f t="shared" si="3"/>
        <v>40</v>
      </c>
      <c r="K36" s="29">
        <f t="shared" si="4"/>
        <v>1800</v>
      </c>
      <c r="L36" s="29">
        <f t="shared" si="5"/>
        <v>0</v>
      </c>
    </row>
    <row r="37" spans="1:12" ht="38.25" x14ac:dyDescent="0.25">
      <c r="A37" s="90" t="s">
        <v>89</v>
      </c>
      <c r="B37" s="90">
        <v>3</v>
      </c>
      <c r="C37" s="59">
        <v>34</v>
      </c>
      <c r="D37" s="60" t="s">
        <v>78</v>
      </c>
      <c r="E37" s="61" t="s">
        <v>79</v>
      </c>
      <c r="F37" s="62" t="s">
        <v>80</v>
      </c>
      <c r="G37" s="63">
        <v>2666.66</v>
      </c>
      <c r="H37" s="26">
        <f>PROEX!H37</f>
        <v>3</v>
      </c>
      <c r="I37" s="50">
        <f>PROEX!H37-PROEX!I37</f>
        <v>3</v>
      </c>
      <c r="J37" s="51">
        <f t="shared" si="3"/>
        <v>0</v>
      </c>
      <c r="K37" s="29">
        <f t="shared" si="4"/>
        <v>7999.98</v>
      </c>
      <c r="L37" s="29">
        <f t="shared" si="5"/>
        <v>7999.98</v>
      </c>
    </row>
    <row r="38" spans="1:12" ht="38.25" x14ac:dyDescent="0.25">
      <c r="A38" s="90"/>
      <c r="B38" s="90"/>
      <c r="C38" s="59">
        <v>35</v>
      </c>
      <c r="D38" s="60" t="s">
        <v>81</v>
      </c>
      <c r="E38" s="61" t="s">
        <v>82</v>
      </c>
      <c r="F38" s="62" t="s">
        <v>80</v>
      </c>
      <c r="G38" s="63">
        <v>1800</v>
      </c>
      <c r="H38" s="26">
        <f>PROEX!H38</f>
        <v>1</v>
      </c>
      <c r="I38" s="50">
        <f>PROEX!H38-PROEX!I38</f>
        <v>0</v>
      </c>
      <c r="J38" s="51">
        <f t="shared" si="3"/>
        <v>1</v>
      </c>
      <c r="K38" s="29">
        <f t="shared" si="4"/>
        <v>1800</v>
      </c>
      <c r="L38" s="29">
        <f t="shared" si="5"/>
        <v>0</v>
      </c>
    </row>
    <row r="39" spans="1:12" x14ac:dyDescent="0.25">
      <c r="A39" s="57" t="s">
        <v>87</v>
      </c>
      <c r="B39" s="58">
        <v>4</v>
      </c>
      <c r="C39" s="53">
        <v>36</v>
      </c>
      <c r="D39" s="54" t="s">
        <v>84</v>
      </c>
      <c r="E39" s="55" t="s">
        <v>85</v>
      </c>
      <c r="F39" s="56" t="s">
        <v>86</v>
      </c>
      <c r="G39" s="57"/>
      <c r="H39" s="26">
        <f>PROEX!H39</f>
        <v>0</v>
      </c>
      <c r="I39" s="50">
        <f>PROEX!H39-PROEX!I39</f>
        <v>0</v>
      </c>
      <c r="J39" s="51">
        <f t="shared" si="3"/>
        <v>0</v>
      </c>
      <c r="K39" s="29"/>
      <c r="L39" s="29"/>
    </row>
    <row r="40" spans="1:12" x14ac:dyDescent="0.25">
      <c r="K40" s="80">
        <f>SUM(K4:K39)</f>
        <v>119799.98</v>
      </c>
      <c r="L40" s="80">
        <f>SUM(L4:L39)</f>
        <v>48559.979999999996</v>
      </c>
    </row>
    <row r="43" spans="1:12" ht="15.75" x14ac:dyDescent="0.25">
      <c r="H43" s="107" t="s">
        <v>90</v>
      </c>
      <c r="I43" s="107"/>
      <c r="J43" s="107"/>
      <c r="K43" s="107"/>
      <c r="L43" s="107"/>
    </row>
    <row r="44" spans="1:12" ht="81" customHeight="1" x14ac:dyDescent="0.25">
      <c r="H44" s="107" t="s">
        <v>92</v>
      </c>
      <c r="I44" s="107"/>
      <c r="J44" s="107"/>
      <c r="K44" s="107"/>
      <c r="L44" s="107"/>
    </row>
    <row r="45" spans="1:12" ht="15.75" x14ac:dyDescent="0.25">
      <c r="H45" s="108" t="s">
        <v>98</v>
      </c>
      <c r="I45" s="109"/>
      <c r="J45" s="109"/>
      <c r="K45" s="109"/>
      <c r="L45" s="110"/>
    </row>
    <row r="46" spans="1:12" ht="15.75" x14ac:dyDescent="0.25">
      <c r="H46" s="44" t="s">
        <v>33</v>
      </c>
      <c r="I46" s="45"/>
      <c r="J46" s="45"/>
      <c r="K46" s="45"/>
      <c r="L46" s="40">
        <f>K40</f>
        <v>119799.98</v>
      </c>
    </row>
    <row r="47" spans="1:12" ht="15.75" x14ac:dyDescent="0.25">
      <c r="H47" s="46" t="s">
        <v>34</v>
      </c>
      <c r="I47" s="47"/>
      <c r="J47" s="47"/>
      <c r="K47" s="47"/>
      <c r="L47" s="41">
        <f>L40</f>
        <v>48559.979999999996</v>
      </c>
    </row>
    <row r="48" spans="1:12" ht="15.75" x14ac:dyDescent="0.25">
      <c r="H48" s="46" t="s">
        <v>35</v>
      </c>
      <c r="I48" s="47"/>
      <c r="J48" s="47"/>
      <c r="K48" s="47"/>
      <c r="L48" s="43"/>
    </row>
    <row r="49" spans="8:12" ht="15.75" x14ac:dyDescent="0.25">
      <c r="H49" s="48" t="s">
        <v>36</v>
      </c>
      <c r="I49" s="49"/>
      <c r="J49" s="49"/>
      <c r="K49" s="49"/>
      <c r="L49" s="42">
        <f>L47/L46</f>
        <v>0.40534213778666739</v>
      </c>
    </row>
    <row r="50" spans="8:12" ht="15.75" x14ac:dyDescent="0.25">
      <c r="H50" s="104" t="s">
        <v>96</v>
      </c>
      <c r="I50" s="105"/>
      <c r="J50" s="105"/>
      <c r="K50" s="105"/>
      <c r="L50" s="106"/>
    </row>
  </sheetData>
  <mergeCells count="14">
    <mergeCell ref="H50:L50"/>
    <mergeCell ref="A37:A38"/>
    <mergeCell ref="B37:B38"/>
    <mergeCell ref="H43:L43"/>
    <mergeCell ref="H44:L44"/>
    <mergeCell ref="H45:L45"/>
    <mergeCell ref="A20:A36"/>
    <mergeCell ref="B20:B36"/>
    <mergeCell ref="H1:L1"/>
    <mergeCell ref="A2:L2"/>
    <mergeCell ref="A1:C1"/>
    <mergeCell ref="D1:G1"/>
    <mergeCell ref="A4:A19"/>
    <mergeCell ref="B4:B1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12" t="s">
        <v>9</v>
      </c>
      <c r="B1" s="112"/>
      <c r="C1" s="112"/>
      <c r="D1" s="112"/>
      <c r="E1" s="112"/>
      <c r="F1" s="112"/>
      <c r="G1" s="112"/>
      <c r="H1" s="112"/>
    </row>
    <row r="2" spans="1:8" ht="20.25" x14ac:dyDescent="0.2">
      <c r="B2" s="3"/>
    </row>
    <row r="3" spans="1:8" ht="47.25" customHeight="1" x14ac:dyDescent="0.2">
      <c r="A3" s="113" t="s">
        <v>10</v>
      </c>
      <c r="B3" s="113"/>
      <c r="C3" s="113"/>
      <c r="D3" s="113"/>
      <c r="E3" s="113"/>
      <c r="F3" s="113"/>
      <c r="G3" s="113"/>
      <c r="H3" s="113"/>
    </row>
    <row r="4" spans="1:8" ht="35.25" customHeight="1" x14ac:dyDescent="0.2">
      <c r="B4" s="4"/>
    </row>
    <row r="5" spans="1:8" ht="15" customHeight="1" x14ac:dyDescent="0.2">
      <c r="A5" s="114" t="s">
        <v>11</v>
      </c>
      <c r="B5" s="114"/>
      <c r="C5" s="114"/>
      <c r="D5" s="114"/>
      <c r="E5" s="114"/>
      <c r="F5" s="114"/>
      <c r="G5" s="114"/>
      <c r="H5" s="114"/>
    </row>
    <row r="6" spans="1:8" ht="15" customHeight="1" x14ac:dyDescent="0.2">
      <c r="A6" s="114" t="s">
        <v>12</v>
      </c>
      <c r="B6" s="114"/>
      <c r="C6" s="114"/>
      <c r="D6" s="114"/>
      <c r="E6" s="114"/>
      <c r="F6" s="114"/>
      <c r="G6" s="114"/>
      <c r="H6" s="114"/>
    </row>
    <row r="7" spans="1:8" ht="15" customHeight="1" x14ac:dyDescent="0.2">
      <c r="A7" s="114" t="s">
        <v>13</v>
      </c>
      <c r="B7" s="114"/>
      <c r="C7" s="114"/>
      <c r="D7" s="114"/>
      <c r="E7" s="114"/>
      <c r="F7" s="114"/>
      <c r="G7" s="114"/>
      <c r="H7" s="114"/>
    </row>
    <row r="8" spans="1:8" ht="15" customHeight="1" x14ac:dyDescent="0.2">
      <c r="A8" s="114" t="s">
        <v>14</v>
      </c>
      <c r="B8" s="114"/>
      <c r="C8" s="114"/>
      <c r="D8" s="114"/>
      <c r="E8" s="114"/>
      <c r="F8" s="114"/>
      <c r="G8" s="114"/>
      <c r="H8" s="114"/>
    </row>
    <row r="9" spans="1:8" ht="30" customHeight="1" x14ac:dyDescent="0.2">
      <c r="B9" s="5"/>
    </row>
    <row r="10" spans="1:8" ht="105" customHeight="1" x14ac:dyDescent="0.2">
      <c r="A10" s="115" t="s">
        <v>15</v>
      </c>
      <c r="B10" s="115"/>
      <c r="C10" s="115"/>
      <c r="D10" s="115"/>
      <c r="E10" s="115"/>
      <c r="F10" s="115"/>
      <c r="G10" s="115"/>
      <c r="H10" s="115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6" t="s">
        <v>21</v>
      </c>
      <c r="B19" s="116"/>
      <c r="C19" s="116"/>
      <c r="D19" s="116"/>
      <c r="E19" s="116"/>
      <c r="F19" s="116"/>
      <c r="G19" s="116"/>
      <c r="H19" s="116"/>
    </row>
    <row r="20" spans="1:8" ht="14.25" x14ac:dyDescent="0.2">
      <c r="A20" s="117" t="s">
        <v>22</v>
      </c>
      <c r="B20" s="117"/>
      <c r="C20" s="117"/>
      <c r="D20" s="117"/>
      <c r="E20" s="117"/>
      <c r="F20" s="117"/>
      <c r="G20" s="117"/>
      <c r="H20" s="11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8" t="s">
        <v>23</v>
      </c>
      <c r="B24" s="118"/>
      <c r="C24" s="118"/>
      <c r="D24" s="118"/>
      <c r="E24" s="118"/>
      <c r="F24" s="118"/>
      <c r="G24" s="118"/>
      <c r="H24" s="118"/>
    </row>
    <row r="25" spans="1:8" ht="15" customHeight="1" x14ac:dyDescent="0.2">
      <c r="A25" s="118" t="s">
        <v>24</v>
      </c>
      <c r="B25" s="118"/>
      <c r="C25" s="118"/>
      <c r="D25" s="118"/>
      <c r="E25" s="118"/>
      <c r="F25" s="118"/>
      <c r="G25" s="118"/>
      <c r="H25" s="118"/>
    </row>
    <row r="26" spans="1:8" ht="15" customHeight="1" x14ac:dyDescent="0.2">
      <c r="A26" s="111" t="s">
        <v>25</v>
      </c>
      <c r="B26" s="111"/>
      <c r="C26" s="111"/>
      <c r="D26" s="111"/>
      <c r="E26" s="111"/>
      <c r="F26" s="111"/>
      <c r="G26" s="111"/>
      <c r="H26" s="11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2017-05-04T17:46:10Z</dcterms:modified>
</cp:coreProperties>
</file>