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18 PROCESSOS ENCERRADOS\PP 0153.2017 - UDESC MATERIAL IMPRESSO VEST  SGPE 18997.2016 - SRP VIG 10.05.18\"/>
    </mc:Choice>
  </mc:AlternateContent>
  <bookViews>
    <workbookView xWindow="0" yWindow="0" windowWidth="20490" windowHeight="8445" tabRatio="857" activeTab="1"/>
  </bookViews>
  <sheets>
    <sheet name="VESTIBULAR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K4" i="163" l="1"/>
  <c r="K6" i="163" l="1"/>
  <c r="J6" i="163"/>
  <c r="H4" i="163" l="1"/>
  <c r="H4" i="162" s="1"/>
  <c r="I4" i="162" s="1"/>
  <c r="G4" i="162"/>
  <c r="G5" i="162" l="1"/>
  <c r="J5" i="162" s="1"/>
  <c r="H5" i="163"/>
  <c r="H5" i="162" s="1"/>
  <c r="K4" i="162"/>
  <c r="K5" i="162" l="1"/>
  <c r="I5" i="162"/>
  <c r="J4" i="162"/>
  <c r="J6" i="162" s="1"/>
  <c r="K11" i="162" s="1"/>
  <c r="I4" i="163"/>
  <c r="K6" i="162" l="1"/>
  <c r="K12" i="162" s="1"/>
  <c r="I5" i="163" l="1"/>
  <c r="K14" i="162" l="1"/>
</calcChain>
</file>

<file path=xl/sharedStrings.xml><?xml version="1.0" encoding="utf-8"?>
<sst xmlns="http://schemas.openxmlformats.org/spreadsheetml/2006/main" count="90" uniqueCount="53">
  <si>
    <t>Saldo / Automático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</si>
  <si>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</si>
  <si>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</si>
  <si>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</si>
  <si>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</si>
  <si>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</si>
  <si>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</si>
  <si>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</si>
  <si>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</si>
  <si>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</si>
  <si>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</si>
  <si>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</si>
  <si>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</si>
  <si>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</si>
  <si>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</si>
  <si>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</si>
  <si>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</si>
  <si>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</si>
  <si>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</si>
  <si>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</si>
  <si>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</si>
  <si>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</si>
  <si>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</si>
  <si>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</si>
  <si>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</si>
  <si>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</si>
  <si>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DETALHAMENTO</t>
  </si>
  <si>
    <t>SALDO</t>
  </si>
  <si>
    <t>Valor Total da Ata com Aditivo</t>
  </si>
  <si>
    <t>Valor Utilizado</t>
  </si>
  <si>
    <t>% Aditivos</t>
  </si>
  <si>
    <t>% Utilizado</t>
  </si>
  <si>
    <t>ITEM</t>
  </si>
  <si>
    <t>DESCRIÇÃO</t>
  </si>
  <si>
    <t>Qtde Utilizada</t>
  </si>
  <si>
    <t>LOTE</t>
  </si>
  <si>
    <t>Valor Registrado</t>
  </si>
  <si>
    <t>CENTRO PARTICIPANTE: REITORIA/PROEX</t>
  </si>
  <si>
    <t>*Condições de execução, fornecimento e prazos conforme Termo de Referência</t>
  </si>
  <si>
    <t>CONTRATAÇÃO DE EMPRESA ESPECIALIZADA EM PRESTAÇÃO DE SERVIÇOS DE SONORIZAÇÃO, ILUMINAÇÃO, PALCO, TENDA, EXPOSIÇÃO E PROJEÇÃO DE IMAGENS PARA OS EVENTOS DA UDESC</t>
  </si>
  <si>
    <t>Caderno de Provas, conforme Termo de Referência</t>
  </si>
  <si>
    <t xml:space="preserve">Caderno de Provas Ampliadas, conforme Termo de Referência </t>
  </si>
  <si>
    <t>339039.83</t>
  </si>
  <si>
    <t>CENTRO PARTICIPANTE: REITORIA/VESTIBULAR</t>
  </si>
  <si>
    <t>PROCESSO: 153/2017/UDESC</t>
  </si>
  <si>
    <t xml:space="preserve">OBJETO: CONTRATAÇÃO DE EMPRESA ESPECIALIZADA EM MTERIAL IMPRESSO SIGILOSO PARA REPRODUÇÃO DE CADERNOS DE PROVAS DOS VESTIBULARES DA UDESC EXECUTADOS NO ANO DE 2017, </t>
  </si>
  <si>
    <t>VIGÊNCIA DA ATA: 11/05/2017 até 10/05/2018</t>
  </si>
  <si>
    <t xml:space="preserve"> Contrato nº  xxxx/2017 Qtde. DT</t>
  </si>
  <si>
    <t xml:space="preserve">Esdeva Indústria Gráfica Ltda </t>
  </si>
  <si>
    <t>Pregão 153/2017/UDESC - SRP</t>
  </si>
  <si>
    <t>OS nº  794/2017 Qtde. DT</t>
  </si>
  <si>
    <t xml:space="preserve"> Contrato nº 958/2017 Qtde. DT</t>
  </si>
  <si>
    <t xml:space="preserve">Resumo Atualizado em junho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</si>
</sst>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&quot;R$&quot;\ * #,##0.0000_-;\-&quot;R$&quot;\ * #,##0.0000_-;_-&quot;R$&quot;\ * &quot;-&quot;??_-;_-@_-"/>
    <numFmt numFmtId="170" formatCode="_-* #,##0.00_-;\-* #,##0.00_-;_-* &quot;-&quot;_-;_-@_-"/>
    <numFmt numFmtId="171" formatCode="_-&quot;R$&quot;\ * #,##0.00_-;\-&quot;R$&quot;\ * #,##0.00_-;_-&quot;R$&quot;\ * &quot;-&quot;??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88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wrapText="1"/>
      <protection locked="0"/>
    </xf>
    <xf numFmtId="168" fontId="19" fillId="9" borderId="6" xfId="1" applyNumberFormat="1" applyFont="1" applyFill="1" applyBorder="1" applyAlignment="1" applyProtection="1">
      <alignment horizontal="right"/>
      <protection locked="0"/>
    </xf>
    <xf numFmtId="168" fontId="19" fillId="9" borderId="11" xfId="1" applyNumberFormat="1" applyFont="1" applyFill="1" applyBorder="1" applyAlignment="1" applyProtection="1">
      <alignment horizontal="right"/>
      <protection locked="0"/>
    </xf>
    <xf numFmtId="9" fontId="19" fillId="9" borderId="7" xfId="12" applyFont="1" applyFill="1" applyBorder="1" applyAlignment="1" applyProtection="1">
      <alignment horizontal="right"/>
      <protection locked="0"/>
    </xf>
    <xf numFmtId="2" fontId="19" fillId="9" borderId="11" xfId="1" applyNumberFormat="1" applyFont="1" applyFill="1" applyBorder="1" applyAlignment="1">
      <alignment horizontal="right"/>
    </xf>
    <xf numFmtId="0" fontId="19" fillId="9" borderId="12" xfId="1" applyFont="1" applyFill="1" applyBorder="1" applyAlignment="1" applyProtection="1">
      <alignment horizontal="left"/>
      <protection locked="0"/>
    </xf>
    <xf numFmtId="0" fontId="19" fillId="9" borderId="18" xfId="1" applyFont="1" applyFill="1" applyBorder="1" applyAlignment="1" applyProtection="1">
      <alignment horizontal="left"/>
      <protection locked="0"/>
    </xf>
    <xf numFmtId="0" fontId="19" fillId="9" borderId="14" xfId="1" applyFont="1" applyFill="1" applyBorder="1" applyAlignment="1" applyProtection="1">
      <alignment horizontal="left"/>
      <protection locked="0"/>
    </xf>
    <xf numFmtId="0" fontId="19" fillId="9" borderId="0" xfId="1" applyFont="1" applyFill="1" applyBorder="1" applyAlignment="1" applyProtection="1">
      <alignment horizontal="left"/>
      <protection locked="0"/>
    </xf>
    <xf numFmtId="0" fontId="19" fillId="9" borderId="15" xfId="1" applyFont="1" applyFill="1" applyBorder="1" applyAlignment="1" applyProtection="1">
      <alignment horizontal="left"/>
      <protection locked="0"/>
    </xf>
    <xf numFmtId="0" fontId="19" fillId="9" borderId="17" xfId="1" applyFont="1" applyFill="1" applyBorder="1" applyAlignment="1" applyProtection="1">
      <alignment horizontal="left"/>
      <protection locked="0"/>
    </xf>
    <xf numFmtId="44" fontId="6" fillId="0" borderId="1" xfId="13" applyFont="1" applyBorder="1" applyAlignment="1">
      <alignment vertical="center"/>
    </xf>
    <xf numFmtId="44" fontId="19" fillId="9" borderId="18" xfId="13" applyFont="1" applyFill="1" applyBorder="1" applyAlignment="1" applyProtection="1">
      <alignment horizontal="left"/>
      <protection locked="0"/>
    </xf>
    <xf numFmtId="44" fontId="19" fillId="9" borderId="0" xfId="13" applyFont="1" applyFill="1" applyBorder="1" applyAlignment="1" applyProtection="1">
      <alignment horizontal="left"/>
      <protection locked="0"/>
    </xf>
    <xf numFmtId="44" fontId="19" fillId="9" borderId="17" xfId="13" applyFont="1" applyFill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>
      <alignment horizontal="center" vertical="center" wrapText="1"/>
    </xf>
    <xf numFmtId="0" fontId="2" fillId="10" borderId="1" xfId="1" applyFont="1" applyFill="1" applyBorder="1" applyAlignment="1">
      <alignment vertical="center" wrapText="1"/>
    </xf>
    <xf numFmtId="0" fontId="2" fillId="10" borderId="1" xfId="1" applyFont="1" applyFill="1" applyBorder="1" applyAlignment="1">
      <alignment horizontal="center" vertical="center" wrapText="1"/>
    </xf>
    <xf numFmtId="41" fontId="6" fillId="8" borderId="1" xfId="0" applyNumberFormat="1" applyFont="1" applyFill="1" applyBorder="1" applyAlignment="1">
      <alignment vertical="center" wrapText="1"/>
    </xf>
    <xf numFmtId="166" fontId="6" fillId="11" borderId="1" xfId="0" applyNumberFormat="1" applyFont="1" applyFill="1" applyBorder="1" applyAlignment="1">
      <alignment horizontal="center" vertical="center" wrapText="1"/>
    </xf>
    <xf numFmtId="3" fontId="6" fillId="12" borderId="8" xfId="1" applyNumberFormat="1" applyFont="1" applyFill="1" applyBorder="1" applyAlignment="1" applyProtection="1">
      <alignment horizontal="center" vertical="center" wrapText="1"/>
      <protection locked="0"/>
    </xf>
    <xf numFmtId="44" fontId="6" fillId="13" borderId="1" xfId="13" applyFont="1" applyFill="1" applyBorder="1" applyAlignment="1">
      <alignment horizontal="center" vertical="center" wrapText="1"/>
    </xf>
    <xf numFmtId="44" fontId="6" fillId="13" borderId="1" xfId="13" applyFont="1" applyFill="1" applyBorder="1" applyAlignment="1" applyProtection="1">
      <alignment horizontal="center" wrapText="1"/>
      <protection locked="0"/>
    </xf>
    <xf numFmtId="0" fontId="1" fillId="10" borderId="1" xfId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1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13" applyNumberFormat="1" applyFont="1" applyBorder="1" applyAlignment="1">
      <alignment vertical="center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6" fillId="0" borderId="0" xfId="1" applyNumberFormat="1" applyFont="1" applyAlignment="1" applyProtection="1">
      <alignment wrapText="1"/>
      <protection locked="0"/>
    </xf>
    <xf numFmtId="171" fontId="6" fillId="0" borderId="0" xfId="1" applyNumberFormat="1" applyFont="1" applyAlignment="1" applyProtection="1">
      <alignment wrapText="1"/>
      <protection locked="0"/>
    </xf>
    <xf numFmtId="1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10" borderId="1" xfId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19" fillId="9" borderId="8" xfId="1" applyFont="1" applyFill="1" applyBorder="1" applyAlignment="1" applyProtection="1">
      <alignment horizontal="left"/>
      <protection locked="0"/>
    </xf>
    <xf numFmtId="0" fontId="19" fillId="9" borderId="9" xfId="1" applyFont="1" applyFill="1" applyBorder="1" applyAlignment="1" applyProtection="1">
      <alignment horizontal="left"/>
      <protection locked="0"/>
    </xf>
    <xf numFmtId="0" fontId="19" fillId="9" borderId="10" xfId="1" applyFont="1" applyFill="1" applyBorder="1" applyAlignment="1" applyProtection="1">
      <alignment horizontal="left"/>
      <protection locked="0"/>
    </xf>
    <xf numFmtId="0" fontId="19" fillId="9" borderId="12" xfId="1" applyFont="1" applyFill="1" applyBorder="1" applyAlignment="1">
      <alignment horizontal="left" vertical="center" wrapText="1"/>
    </xf>
    <xf numFmtId="0" fontId="19" fillId="9" borderId="18" xfId="1" applyFont="1" applyFill="1" applyBorder="1" applyAlignment="1">
      <alignment horizontal="left" vertical="center" wrapText="1"/>
    </xf>
    <xf numFmtId="0" fontId="19" fillId="9" borderId="13" xfId="1" applyFont="1" applyFill="1" applyBorder="1" applyAlignment="1">
      <alignment horizontal="left" vertical="center" wrapText="1"/>
    </xf>
    <xf numFmtId="0" fontId="19" fillId="9" borderId="1" xfId="1" applyFont="1" applyFill="1" applyBorder="1" applyAlignment="1">
      <alignment horizontal="left" vertical="center" wrapText="1"/>
    </xf>
    <xf numFmtId="0" fontId="19" fillId="9" borderId="15" xfId="1" applyFont="1" applyFill="1" applyBorder="1" applyAlignment="1">
      <alignment horizontal="left" vertical="center" wrapText="1"/>
    </xf>
    <xf numFmtId="0" fontId="19" fillId="9" borderId="17" xfId="1" applyFont="1" applyFill="1" applyBorder="1" applyAlignment="1">
      <alignment horizontal="left" vertical="center" wrapText="1"/>
    </xf>
    <xf numFmtId="0" fontId="19" fillId="9" borderId="16" xfId="1" applyFont="1" applyFill="1" applyBorder="1" applyAlignment="1">
      <alignment horizontal="left" vertical="center" wrapText="1"/>
    </xf>
    <xf numFmtId="0" fontId="6" fillId="6" borderId="8" xfId="0" applyNumberFormat="1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6" borderId="8" xfId="0" applyNumberFormat="1" applyFont="1" applyFill="1" applyBorder="1" applyAlignment="1">
      <alignment horizontal="left" vertical="center" wrapText="1"/>
    </xf>
    <xf numFmtId="0" fontId="6" fillId="6" borderId="9" xfId="0" applyNumberFormat="1" applyFont="1" applyFill="1" applyBorder="1" applyAlignment="1">
      <alignment horizontal="left" vertical="center" wrapText="1"/>
    </xf>
    <xf numFmtId="0" fontId="6" fillId="6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opLeftCell="A7" zoomScale="80" zoomScaleNormal="80" workbookViewId="0">
      <selection activeCell="J9" sqref="J9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56.7109375" style="1" customWidth="1"/>
    <col min="5" max="5" width="16.5703125" style="1" customWidth="1"/>
    <col min="6" max="6" width="15.42578125" style="1" customWidth="1"/>
    <col min="7" max="7" width="12.85546875" style="20" customWidth="1"/>
    <col min="8" max="8" width="13.28515625" style="44" customWidth="1"/>
    <col min="9" max="9" width="12.5703125" style="18" customWidth="1"/>
    <col min="10" max="10" width="16" style="19" bestFit="1" customWidth="1"/>
    <col min="11" max="11" width="18.7109375" style="19" bestFit="1" customWidth="1"/>
    <col min="12" max="21" width="13.5703125" style="19" customWidth="1"/>
    <col min="22" max="16384" width="9.7109375" style="16"/>
  </cols>
  <sheetData>
    <row r="1" spans="1:21" ht="44.25" customHeight="1" x14ac:dyDescent="0.25">
      <c r="A1" s="63" t="s">
        <v>44</v>
      </c>
      <c r="B1" s="63"/>
      <c r="C1" s="63"/>
      <c r="D1" s="63" t="s">
        <v>45</v>
      </c>
      <c r="E1" s="63"/>
      <c r="F1" s="63"/>
      <c r="G1" s="63" t="s">
        <v>46</v>
      </c>
      <c r="H1" s="63"/>
      <c r="I1" s="63"/>
      <c r="J1" s="62" t="s">
        <v>50</v>
      </c>
      <c r="K1" s="62" t="s">
        <v>51</v>
      </c>
      <c r="L1" s="62" t="s">
        <v>47</v>
      </c>
      <c r="M1" s="62" t="s">
        <v>47</v>
      </c>
      <c r="N1" s="62" t="s">
        <v>47</v>
      </c>
      <c r="O1" s="62" t="s">
        <v>47</v>
      </c>
      <c r="P1" s="62" t="s">
        <v>47</v>
      </c>
      <c r="Q1" s="62" t="s">
        <v>47</v>
      </c>
      <c r="R1" s="62" t="s">
        <v>47</v>
      </c>
      <c r="S1" s="62" t="s">
        <v>47</v>
      </c>
      <c r="T1" s="62" t="s">
        <v>47</v>
      </c>
      <c r="U1" s="62" t="s">
        <v>47</v>
      </c>
    </row>
    <row r="2" spans="1:21" ht="24.75" customHeight="1" x14ac:dyDescent="0.25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17" customFormat="1" ht="34.5" customHeight="1" x14ac:dyDescent="0.2">
      <c r="A3" s="36" t="s">
        <v>2</v>
      </c>
      <c r="B3" s="36" t="s">
        <v>35</v>
      </c>
      <c r="C3" s="36" t="s">
        <v>32</v>
      </c>
      <c r="D3" s="37" t="s">
        <v>33</v>
      </c>
      <c r="E3" s="37" t="s">
        <v>26</v>
      </c>
      <c r="F3" s="38" t="s">
        <v>3</v>
      </c>
      <c r="G3" s="39" t="s">
        <v>25</v>
      </c>
      <c r="H3" s="40" t="s">
        <v>0</v>
      </c>
      <c r="I3" s="36" t="s">
        <v>4</v>
      </c>
      <c r="J3" s="56">
        <v>42873</v>
      </c>
      <c r="K3" s="56">
        <v>42947</v>
      </c>
      <c r="L3" s="41" t="s">
        <v>1</v>
      </c>
      <c r="M3" s="41" t="s">
        <v>1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</row>
    <row r="4" spans="1:21" ht="39.950000000000003" customHeight="1" x14ac:dyDescent="0.25">
      <c r="A4" s="61" t="s">
        <v>48</v>
      </c>
      <c r="B4" s="60">
        <v>1</v>
      </c>
      <c r="C4" s="46">
        <v>1</v>
      </c>
      <c r="D4" s="45" t="s">
        <v>40</v>
      </c>
      <c r="E4" s="53" t="s">
        <v>42</v>
      </c>
      <c r="F4" s="55">
        <v>6.88E-2</v>
      </c>
      <c r="G4" s="47">
        <v>3648000</v>
      </c>
      <c r="H4" s="42">
        <f>G4-(SUM(J4:U4))</f>
        <v>1669668.023</v>
      </c>
      <c r="I4" s="43" t="str">
        <f>IF(H4&lt;0,"ATENÇÃO","OK")</f>
        <v>OK</v>
      </c>
      <c r="J4" s="54">
        <v>1016400</v>
      </c>
      <c r="K4" s="59">
        <f>2304000-1342068.023</f>
        <v>961931.97699999996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39.950000000000003" customHeight="1" x14ac:dyDescent="0.25">
      <c r="A5" s="61"/>
      <c r="B5" s="60"/>
      <c r="C5" s="46">
        <v>2</v>
      </c>
      <c r="D5" s="52" t="s">
        <v>41</v>
      </c>
      <c r="E5" s="53" t="s">
        <v>42</v>
      </c>
      <c r="F5" s="32">
        <v>0.33</v>
      </c>
      <c r="G5" s="47">
        <v>960</v>
      </c>
      <c r="H5" s="42">
        <f t="shared" ref="H5" si="0">G5-(SUM(J5:U5))</f>
        <v>960</v>
      </c>
      <c r="I5" s="43" t="str">
        <f t="shared" ref="I5" si="1">IF(H5&lt;0,"ATENÇÃO","OK")</f>
        <v>OK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5">
      <c r="J6" s="57">
        <f>SUM(F4*J4)</f>
        <v>69928.320000000007</v>
      </c>
      <c r="K6" s="58">
        <f>SUM(F4*K4)</f>
        <v>66180.920017600001</v>
      </c>
    </row>
    <row r="7" spans="1:21" ht="30" x14ac:dyDescent="0.25">
      <c r="D7" s="1" t="s">
        <v>38</v>
      </c>
    </row>
  </sheetData>
  <mergeCells count="18">
    <mergeCell ref="K1:K2"/>
    <mergeCell ref="L1:L2"/>
    <mergeCell ref="B4:B5"/>
    <mergeCell ref="A4:A5"/>
    <mergeCell ref="S1:S2"/>
    <mergeCell ref="T1:T2"/>
    <mergeCell ref="U1:U2"/>
    <mergeCell ref="A2:I2"/>
    <mergeCell ref="M1:M2"/>
    <mergeCell ref="N1:N2"/>
    <mergeCell ref="O1:O2"/>
    <mergeCell ref="P1:P2"/>
    <mergeCell ref="Q1:Q2"/>
    <mergeCell ref="R1:R2"/>
    <mergeCell ref="A1:C1"/>
    <mergeCell ref="D1:F1"/>
    <mergeCell ref="G1:I1"/>
    <mergeCell ref="J1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4" zoomScale="80" zoomScaleNormal="80" workbookViewId="0">
      <selection activeCell="G16" sqref="G16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56.7109375" style="1" customWidth="1"/>
    <col min="5" max="5" width="16.5703125" style="1" customWidth="1"/>
    <col min="6" max="6" width="15.42578125" style="1" customWidth="1"/>
    <col min="7" max="7" width="12.85546875" style="20" customWidth="1"/>
    <col min="8" max="8" width="13.28515625" style="44" customWidth="1"/>
    <col min="9" max="9" width="12.5703125" style="18" customWidth="1"/>
    <col min="10" max="10" width="16.5703125" style="20" customWidth="1"/>
    <col min="11" max="11" width="16.5703125" style="2" customWidth="1"/>
    <col min="12" max="12" width="12.5703125" style="18" customWidth="1"/>
    <col min="13" max="13" width="15.7109375" style="19" customWidth="1"/>
    <col min="14" max="14" width="18.28515625" style="19" customWidth="1"/>
    <col min="15" max="24" width="12" style="19" customWidth="1"/>
    <col min="25" max="16384" width="9.7109375" style="16"/>
  </cols>
  <sheetData>
    <row r="1" spans="1:24" ht="44.25" customHeight="1" x14ac:dyDescent="0.25">
      <c r="A1" s="63" t="s">
        <v>44</v>
      </c>
      <c r="B1" s="63"/>
      <c r="C1" s="63"/>
      <c r="D1" s="63" t="s">
        <v>45</v>
      </c>
      <c r="E1" s="63"/>
      <c r="F1" s="63"/>
      <c r="G1" s="74" t="s">
        <v>46</v>
      </c>
      <c r="H1" s="75"/>
      <c r="I1" s="75"/>
      <c r="J1" s="75"/>
      <c r="K1" s="7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4.75" customHeight="1" x14ac:dyDescent="0.25">
      <c r="A2" s="77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17" customFormat="1" ht="34.5" customHeight="1" x14ac:dyDescent="0.2">
      <c r="A3" s="36" t="s">
        <v>2</v>
      </c>
      <c r="B3" s="36" t="s">
        <v>35</v>
      </c>
      <c r="C3" s="36" t="s">
        <v>32</v>
      </c>
      <c r="D3" s="37" t="s">
        <v>33</v>
      </c>
      <c r="E3" s="37" t="s">
        <v>26</v>
      </c>
      <c r="F3" s="38" t="s">
        <v>3</v>
      </c>
      <c r="G3" s="39" t="s">
        <v>25</v>
      </c>
      <c r="H3" s="39" t="s">
        <v>34</v>
      </c>
      <c r="I3" s="36" t="s">
        <v>27</v>
      </c>
      <c r="J3" s="36" t="s">
        <v>36</v>
      </c>
      <c r="K3" s="36" t="s">
        <v>29</v>
      </c>
    </row>
    <row r="4" spans="1:24" ht="39.75" customHeight="1" x14ac:dyDescent="0.25">
      <c r="A4" s="61" t="s">
        <v>48</v>
      </c>
      <c r="B4" s="60">
        <v>1</v>
      </c>
      <c r="C4" s="46">
        <v>1</v>
      </c>
      <c r="D4" s="45" t="s">
        <v>40</v>
      </c>
      <c r="E4" s="53" t="s">
        <v>42</v>
      </c>
      <c r="F4" s="55">
        <v>6.88E-2</v>
      </c>
      <c r="G4" s="47">
        <f>VESTIBULAR!G4</f>
        <v>3648000</v>
      </c>
      <c r="H4" s="48">
        <f>VESTIBULAR!G4-VESTIBULAR!H4</f>
        <v>1978331.977</v>
      </c>
      <c r="I4" s="49">
        <f>G4-H4</f>
        <v>1669668.023</v>
      </c>
      <c r="J4" s="50">
        <f>F4*G4</f>
        <v>250982.39999999999</v>
      </c>
      <c r="K4" s="50">
        <f>F4*H4</f>
        <v>136109.24001760001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38.25" customHeight="1" x14ac:dyDescent="0.25">
      <c r="A5" s="61"/>
      <c r="B5" s="60"/>
      <c r="C5" s="46">
        <v>2</v>
      </c>
      <c r="D5" s="52" t="s">
        <v>41</v>
      </c>
      <c r="E5" s="53" t="s">
        <v>42</v>
      </c>
      <c r="F5" s="32">
        <v>0.33</v>
      </c>
      <c r="G5" s="47">
        <f>VESTIBULAR!G5</f>
        <v>960</v>
      </c>
      <c r="H5" s="48">
        <f>VESTIBULAR!G5-VESTIBULAR!H5</f>
        <v>0</v>
      </c>
      <c r="I5" s="49">
        <f t="shared" ref="I5" si="0">G5-H5</f>
        <v>960</v>
      </c>
      <c r="J5" s="50">
        <f>F5*G5</f>
        <v>316.8</v>
      </c>
      <c r="K5" s="50">
        <f t="shared" ref="K5" si="1">F5*H5</f>
        <v>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x14ac:dyDescent="0.25">
      <c r="J6" s="51">
        <f>SUM(J4:J5)</f>
        <v>251299.19999999998</v>
      </c>
      <c r="K6" s="51">
        <f>SUM(K4:K5)</f>
        <v>136109.24001760001</v>
      </c>
    </row>
    <row r="7" spans="1:24" ht="30" x14ac:dyDescent="0.25">
      <c r="D7" s="1" t="s">
        <v>38</v>
      </c>
    </row>
    <row r="8" spans="1:24" ht="15.75" x14ac:dyDescent="0.25">
      <c r="G8" s="67" t="s">
        <v>49</v>
      </c>
      <c r="H8" s="68"/>
      <c r="I8" s="68"/>
      <c r="J8" s="68"/>
      <c r="K8" s="69"/>
    </row>
    <row r="9" spans="1:24" ht="46.5" customHeight="1" x14ac:dyDescent="0.25">
      <c r="G9" s="70" t="s">
        <v>39</v>
      </c>
      <c r="H9" s="70"/>
      <c r="I9" s="70"/>
      <c r="J9" s="70"/>
      <c r="K9" s="70"/>
    </row>
    <row r="10" spans="1:24" ht="15.75" x14ac:dyDescent="0.25">
      <c r="G10" s="71" t="s">
        <v>46</v>
      </c>
      <c r="H10" s="72"/>
      <c r="I10" s="72"/>
      <c r="J10" s="72"/>
      <c r="K10" s="73"/>
    </row>
    <row r="11" spans="1:24" ht="15.75" x14ac:dyDescent="0.25">
      <c r="G11" s="26" t="s">
        <v>28</v>
      </c>
      <c r="H11" s="27"/>
      <c r="I11" s="27"/>
      <c r="J11" s="33"/>
      <c r="K11" s="22">
        <f>J6</f>
        <v>251299.19999999998</v>
      </c>
    </row>
    <row r="12" spans="1:24" ht="15.75" x14ac:dyDescent="0.25">
      <c r="G12" s="28" t="s">
        <v>29</v>
      </c>
      <c r="H12" s="29"/>
      <c r="I12" s="29"/>
      <c r="J12" s="34"/>
      <c r="K12" s="23">
        <f>K6</f>
        <v>136109.24001760001</v>
      </c>
    </row>
    <row r="13" spans="1:24" ht="15.75" x14ac:dyDescent="0.25">
      <c r="G13" s="28" t="s">
        <v>30</v>
      </c>
      <c r="H13" s="29"/>
      <c r="I13" s="29"/>
      <c r="J13" s="34"/>
      <c r="K13" s="25"/>
    </row>
    <row r="14" spans="1:24" ht="15.75" x14ac:dyDescent="0.25">
      <c r="G14" s="30" t="s">
        <v>31</v>
      </c>
      <c r="H14" s="31"/>
      <c r="I14" s="31"/>
      <c r="J14" s="35"/>
      <c r="K14" s="24">
        <f>K12/K11</f>
        <v>0.54162225752250714</v>
      </c>
    </row>
    <row r="15" spans="1:24" ht="15.75" x14ac:dyDescent="0.25">
      <c r="G15" s="64" t="s">
        <v>52</v>
      </c>
      <c r="H15" s="65"/>
      <c r="I15" s="65"/>
      <c r="J15" s="65"/>
      <c r="K15" s="66"/>
    </row>
  </sheetData>
  <mergeCells count="10">
    <mergeCell ref="G15:K15"/>
    <mergeCell ref="G8:K8"/>
    <mergeCell ref="G9:K9"/>
    <mergeCell ref="G10:K10"/>
    <mergeCell ref="A1:C1"/>
    <mergeCell ref="D1:F1"/>
    <mergeCell ref="A4:A5"/>
    <mergeCell ref="B4:B5"/>
    <mergeCell ref="G1:K1"/>
    <mergeCell ref="A2:K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3" customWidth="1"/>
    <col min="2" max="2" width="6.85546875" style="3" customWidth="1"/>
    <col min="3" max="3" width="31" style="3" customWidth="1"/>
    <col min="4" max="4" width="8.5703125" style="3" bestFit="1" customWidth="1"/>
    <col min="5" max="5" width="9.5703125" style="3" customWidth="1"/>
    <col min="6" max="6" width="14.7109375" style="3" customWidth="1"/>
    <col min="7" max="7" width="16" style="3" customWidth="1"/>
    <col min="8" max="8" width="11.140625" style="3" customWidth="1"/>
    <col min="9" max="16384" width="9.140625" style="3"/>
  </cols>
  <sheetData>
    <row r="1" spans="1:8" ht="20.25" customHeight="1" x14ac:dyDescent="0.2">
      <c r="A1" s="81" t="s">
        <v>8</v>
      </c>
      <c r="B1" s="81"/>
      <c r="C1" s="81"/>
      <c r="D1" s="81"/>
      <c r="E1" s="81"/>
      <c r="F1" s="81"/>
      <c r="G1" s="81"/>
      <c r="H1" s="81"/>
    </row>
    <row r="2" spans="1:8" ht="20.25" x14ac:dyDescent="0.2">
      <c r="B2" s="4"/>
    </row>
    <row r="3" spans="1:8" ht="47.25" customHeight="1" x14ac:dyDescent="0.2">
      <c r="A3" s="82" t="s">
        <v>9</v>
      </c>
      <c r="B3" s="82"/>
      <c r="C3" s="82"/>
      <c r="D3" s="82"/>
      <c r="E3" s="82"/>
      <c r="F3" s="82"/>
      <c r="G3" s="82"/>
      <c r="H3" s="82"/>
    </row>
    <row r="4" spans="1:8" ht="35.25" customHeight="1" x14ac:dyDescent="0.2">
      <c r="B4" s="5"/>
    </row>
    <row r="5" spans="1:8" ht="15" customHeight="1" x14ac:dyDescent="0.2">
      <c r="A5" s="83" t="s">
        <v>10</v>
      </c>
      <c r="B5" s="83"/>
      <c r="C5" s="83"/>
      <c r="D5" s="83"/>
      <c r="E5" s="83"/>
      <c r="F5" s="83"/>
      <c r="G5" s="83"/>
      <c r="H5" s="83"/>
    </row>
    <row r="6" spans="1:8" ht="15" customHeight="1" x14ac:dyDescent="0.2">
      <c r="A6" s="83" t="s">
        <v>11</v>
      </c>
      <c r="B6" s="83"/>
      <c r="C6" s="83"/>
      <c r="D6" s="83"/>
      <c r="E6" s="83"/>
      <c r="F6" s="83"/>
      <c r="G6" s="83"/>
      <c r="H6" s="83"/>
    </row>
    <row r="7" spans="1:8" ht="15" customHeight="1" x14ac:dyDescent="0.2">
      <c r="A7" s="83" t="s">
        <v>12</v>
      </c>
      <c r="B7" s="83"/>
      <c r="C7" s="83"/>
      <c r="D7" s="83"/>
      <c r="E7" s="83"/>
      <c r="F7" s="83"/>
      <c r="G7" s="83"/>
      <c r="H7" s="83"/>
    </row>
    <row r="8" spans="1:8" ht="15" customHeight="1" x14ac:dyDescent="0.2">
      <c r="A8" s="83" t="s">
        <v>13</v>
      </c>
      <c r="B8" s="83"/>
      <c r="C8" s="83"/>
      <c r="D8" s="83"/>
      <c r="E8" s="83"/>
      <c r="F8" s="83"/>
      <c r="G8" s="83"/>
      <c r="H8" s="83"/>
    </row>
    <row r="9" spans="1:8" ht="30" customHeight="1" x14ac:dyDescent="0.2">
      <c r="B9" s="6"/>
    </row>
    <row r="10" spans="1:8" ht="105" customHeight="1" x14ac:dyDescent="0.2">
      <c r="A10" s="84" t="s">
        <v>14</v>
      </c>
      <c r="B10" s="84"/>
      <c r="C10" s="84"/>
      <c r="D10" s="84"/>
      <c r="E10" s="84"/>
      <c r="F10" s="84"/>
      <c r="G10" s="84"/>
      <c r="H10" s="84"/>
    </row>
    <row r="11" spans="1:8" ht="15.75" thickBot="1" x14ac:dyDescent="0.25">
      <c r="B11" s="7"/>
    </row>
    <row r="12" spans="1:8" ht="48.75" thickBot="1" x14ac:dyDescent="0.25">
      <c r="A12" s="8" t="s">
        <v>7</v>
      </c>
      <c r="B12" s="8" t="s">
        <v>5</v>
      </c>
      <c r="C12" s="9" t="s">
        <v>15</v>
      </c>
      <c r="D12" s="9" t="s">
        <v>6</v>
      </c>
      <c r="E12" s="9" t="s">
        <v>16</v>
      </c>
      <c r="F12" s="9" t="s">
        <v>17</v>
      </c>
      <c r="G12" s="9" t="s">
        <v>18</v>
      </c>
      <c r="H12" s="9" t="s">
        <v>19</v>
      </c>
    </row>
    <row r="13" spans="1:8" ht="15.75" thickBot="1" x14ac:dyDescent="0.25">
      <c r="A13" s="10"/>
      <c r="B13" s="10"/>
      <c r="C13" s="11"/>
      <c r="D13" s="11"/>
      <c r="E13" s="11"/>
      <c r="F13" s="11"/>
      <c r="G13" s="11"/>
      <c r="H13" s="11"/>
    </row>
    <row r="14" spans="1:8" ht="15.75" thickBot="1" x14ac:dyDescent="0.25">
      <c r="A14" s="10"/>
      <c r="B14" s="10"/>
      <c r="C14" s="11"/>
      <c r="D14" s="11"/>
      <c r="E14" s="11"/>
      <c r="F14" s="11"/>
      <c r="G14" s="11"/>
      <c r="H14" s="11"/>
    </row>
    <row r="15" spans="1:8" ht="15.75" thickBot="1" x14ac:dyDescent="0.25">
      <c r="A15" s="10"/>
      <c r="B15" s="10"/>
      <c r="C15" s="11"/>
      <c r="D15" s="11"/>
      <c r="E15" s="11"/>
      <c r="F15" s="11"/>
      <c r="G15" s="11"/>
      <c r="H15" s="11"/>
    </row>
    <row r="16" spans="1:8" ht="15.75" thickBot="1" x14ac:dyDescent="0.25">
      <c r="A16" s="10"/>
      <c r="B16" s="10"/>
      <c r="C16" s="11"/>
      <c r="D16" s="11"/>
      <c r="E16" s="11"/>
      <c r="F16" s="11"/>
      <c r="G16" s="11"/>
      <c r="H16" s="11"/>
    </row>
    <row r="17" spans="1:8" ht="15.75" thickBot="1" x14ac:dyDescent="0.25">
      <c r="A17" s="12"/>
      <c r="B17" s="12"/>
      <c r="C17" s="13"/>
      <c r="D17" s="13"/>
      <c r="E17" s="13"/>
      <c r="F17" s="13"/>
      <c r="G17" s="13"/>
      <c r="H17" s="13"/>
    </row>
    <row r="18" spans="1:8" ht="42" customHeight="1" x14ac:dyDescent="0.2">
      <c r="B18" s="14"/>
      <c r="C18" s="15"/>
      <c r="D18" s="15"/>
      <c r="E18" s="15"/>
      <c r="F18" s="15"/>
      <c r="G18" s="15"/>
      <c r="H18" s="15"/>
    </row>
    <row r="19" spans="1:8" ht="15" customHeight="1" x14ac:dyDescent="0.2">
      <c r="A19" s="85" t="s">
        <v>20</v>
      </c>
      <c r="B19" s="85"/>
      <c r="C19" s="85"/>
      <c r="D19" s="85"/>
      <c r="E19" s="85"/>
      <c r="F19" s="85"/>
      <c r="G19" s="85"/>
      <c r="H19" s="85"/>
    </row>
    <row r="20" spans="1:8" ht="14.25" x14ac:dyDescent="0.2">
      <c r="A20" s="86" t="s">
        <v>21</v>
      </c>
      <c r="B20" s="86"/>
      <c r="C20" s="86"/>
      <c r="D20" s="86"/>
      <c r="E20" s="86"/>
      <c r="F20" s="86"/>
      <c r="G20" s="86"/>
      <c r="H20" s="86"/>
    </row>
    <row r="21" spans="1:8" ht="15" x14ac:dyDescent="0.2">
      <c r="B21" s="7"/>
    </row>
    <row r="22" spans="1:8" ht="15" x14ac:dyDescent="0.2">
      <c r="B22" s="7"/>
    </row>
    <row r="23" spans="1:8" ht="15" x14ac:dyDescent="0.2">
      <c r="B23" s="7"/>
    </row>
    <row r="24" spans="1:8" ht="1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</row>
    <row r="25" spans="1:8" ht="15" customHeight="1" x14ac:dyDescent="0.2">
      <c r="A25" s="87" t="s">
        <v>23</v>
      </c>
      <c r="B25" s="87"/>
      <c r="C25" s="87"/>
      <c r="D25" s="87"/>
      <c r="E25" s="87"/>
      <c r="F25" s="87"/>
      <c r="G25" s="87"/>
      <c r="H25" s="87"/>
    </row>
    <row r="26" spans="1:8" ht="15" customHeight="1" x14ac:dyDescent="0.2">
      <c r="A26" s="80" t="s">
        <v>24</v>
      </c>
      <c r="B26" s="80"/>
      <c r="C26" s="80"/>
      <c r="D26" s="80"/>
      <c r="E26" s="80"/>
      <c r="F26" s="80"/>
      <c r="G26" s="80"/>
      <c r="H26" s="8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VESTIBULAR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2018-06-13T19:20:14Z</dcterms:modified>
</cp:coreProperties>
</file>