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L:\SEGECON\2. Atas de Registro de Preços\UDESC\PP 0502.2016 - UDESC - SERVIÇOS GRÁFICOS - VIG 01.08.17\"/>
    </mc:Choice>
  </mc:AlternateContent>
  <bookViews>
    <workbookView xWindow="0" yWindow="0" windowWidth="20490" windowHeight="7155" tabRatio="917" activeTab="14"/>
  </bookViews>
  <sheets>
    <sheet name="Reitoria" sheetId="163" r:id="rId1"/>
    <sheet name="PROEX" sheetId="75" r:id="rId2"/>
    <sheet name="Museu" sheetId="166" r:id="rId3"/>
    <sheet name="ESAG" sheetId="150" r:id="rId4"/>
    <sheet name="CEART" sheetId="151" r:id="rId5"/>
    <sheet name="FAED" sheetId="153" r:id="rId6"/>
    <sheet name="CEAD" sheetId="154" r:id="rId7"/>
    <sheet name="CEFID" sheetId="152" r:id="rId8"/>
    <sheet name="CERES" sheetId="161" r:id="rId9"/>
    <sheet name="CESFI" sheetId="160" r:id="rId10"/>
    <sheet name="CCT" sheetId="155" r:id="rId11"/>
    <sheet name="CAV" sheetId="157" r:id="rId12"/>
    <sheet name="CEPLAN" sheetId="156" r:id="rId13"/>
    <sheet name="CEAVI" sheetId="159" r:id="rId14"/>
    <sheet name="GESTOR" sheetId="162" r:id="rId15"/>
    <sheet name="Modelo Anexo II IN 002_2014" sheetId="77" r:id="rId16"/>
  </sheets>
  <definedNames>
    <definedName name="diasuteis" localSheetId="11">#REF!</definedName>
    <definedName name="diasuteis" localSheetId="10">#REF!</definedName>
    <definedName name="diasuteis" localSheetId="6">#REF!</definedName>
    <definedName name="diasuteis" localSheetId="4">#REF!</definedName>
    <definedName name="diasuteis" localSheetId="13">#REF!</definedName>
    <definedName name="diasuteis" localSheetId="7">#REF!</definedName>
    <definedName name="diasuteis" localSheetId="12">#REF!</definedName>
    <definedName name="diasuteis" localSheetId="8">#REF!</definedName>
    <definedName name="diasuteis" localSheetId="9">#REF!</definedName>
    <definedName name="diasuteis" localSheetId="3">#REF!</definedName>
    <definedName name="diasuteis" localSheetId="5">#REF!</definedName>
    <definedName name="diasuteis" localSheetId="14">#REF!</definedName>
    <definedName name="diasuteis" localSheetId="1">#REF!</definedName>
    <definedName name="diasuteis">#REF!</definedName>
    <definedName name="Ferias" localSheetId="6">#REF!</definedName>
    <definedName name="Ferias" localSheetId="7">#REF!</definedName>
    <definedName name="Ferias" localSheetId="12">#REF!</definedName>
    <definedName name="Ferias" localSheetId="8">#REF!</definedName>
    <definedName name="Ferias" localSheetId="9">#REF!</definedName>
    <definedName name="Ferias" localSheetId="3">#REF!</definedName>
    <definedName name="Ferias" localSheetId="14">#REF!</definedName>
    <definedName name="Ferias">#REF!</definedName>
    <definedName name="RD" localSheetId="6">OFFSET(#REF!,(MATCH(SMALL(#REF!,ROW()-10),#REF!,0)-1),0)</definedName>
    <definedName name="RD" localSheetId="7">OFFSET(#REF!,(MATCH(SMALL(#REF!,ROW()-10),#REF!,0)-1),0)</definedName>
    <definedName name="RD" localSheetId="12">OFFSET(#REF!,(MATCH(SMALL(#REF!,ROW()-10),#REF!,0)-1),0)</definedName>
    <definedName name="RD" localSheetId="8">OFFSET(#REF!,(MATCH(SMALL(#REF!,ROW()-10),#REF!,0)-1),0)</definedName>
    <definedName name="RD" localSheetId="9">OFFSET(#REF!,(MATCH(SMALL(#REF!,ROW()-10),#REF!,0)-1),0)</definedName>
    <definedName name="RD" localSheetId="3">OFFSET(#REF!,(MATCH(SMALL(#REF!,ROW()-10),#REF!,0)-1),0)</definedName>
    <definedName name="RD" localSheetId="14">OFFSET(#REF!,(MATCH(SMALL(#REF!,ROW()-10),#REF!,0)-1),0)</definedName>
    <definedName name="RD">OFFSET(#REF!,(MATCH(SMALL(#REF!,ROW()-10),#REF!,0)-1),0)</definedName>
  </definedNames>
  <calcPr calcId="152511"/>
</workbook>
</file>

<file path=xl/calcChain.xml><?xml version="1.0" encoding="utf-8"?>
<calcChain xmlns="http://schemas.openxmlformats.org/spreadsheetml/2006/main">
  <c r="H11" i="75" l="1"/>
  <c r="H10" i="75"/>
  <c r="H8" i="75"/>
  <c r="I6" i="151" l="1"/>
  <c r="K3" i="162" l="1"/>
  <c r="H4" i="162"/>
  <c r="H5" i="162"/>
  <c r="H6" i="162"/>
  <c r="H7" i="162"/>
  <c r="H8" i="162"/>
  <c r="H9" i="162"/>
  <c r="H10" i="162"/>
  <c r="H11" i="162"/>
  <c r="H12" i="162"/>
  <c r="H13" i="162"/>
  <c r="H14" i="162"/>
  <c r="H15" i="162"/>
  <c r="H16" i="162"/>
  <c r="H17" i="162"/>
  <c r="H18" i="162"/>
  <c r="H19" i="162"/>
  <c r="H20" i="162"/>
  <c r="H21" i="162"/>
  <c r="H22" i="162"/>
  <c r="H23" i="162"/>
  <c r="H24" i="162"/>
  <c r="H25" i="162"/>
  <c r="H26" i="162"/>
  <c r="H27" i="162"/>
  <c r="H28" i="162"/>
  <c r="H29" i="162"/>
  <c r="H30" i="162"/>
  <c r="H31" i="162"/>
  <c r="H32" i="162"/>
  <c r="H33" i="162"/>
  <c r="H34" i="162"/>
  <c r="H35" i="162"/>
  <c r="H36" i="162"/>
  <c r="H37" i="162"/>
  <c r="H38" i="162"/>
  <c r="H39" i="162"/>
  <c r="H40" i="162"/>
  <c r="H41" i="162"/>
  <c r="H42" i="162"/>
  <c r="H43" i="162"/>
  <c r="H44" i="162"/>
  <c r="H45" i="162"/>
  <c r="H3" i="162"/>
  <c r="I19" i="152"/>
  <c r="H6" i="75" l="1"/>
  <c r="H6" i="163"/>
  <c r="I4" i="163" l="1"/>
  <c r="H34" i="154" l="1"/>
  <c r="H34" i="161"/>
  <c r="I46" i="159" l="1"/>
  <c r="J46" i="159" s="1"/>
  <c r="I45" i="159"/>
  <c r="J45" i="159" s="1"/>
  <c r="I44" i="159"/>
  <c r="J44" i="159" s="1"/>
  <c r="I43" i="159"/>
  <c r="J43" i="159" s="1"/>
  <c r="I42" i="159"/>
  <c r="J42" i="159" s="1"/>
  <c r="I41" i="159"/>
  <c r="J41" i="159" s="1"/>
  <c r="I40" i="159"/>
  <c r="J40" i="159" s="1"/>
  <c r="I39" i="159"/>
  <c r="J39" i="159" s="1"/>
  <c r="I38" i="159"/>
  <c r="J38" i="159" s="1"/>
  <c r="I37" i="159"/>
  <c r="J37" i="159" s="1"/>
  <c r="I36" i="159"/>
  <c r="J36" i="159" s="1"/>
  <c r="I35" i="159"/>
  <c r="J35" i="159" s="1"/>
  <c r="I34" i="159"/>
  <c r="J34" i="159" s="1"/>
  <c r="I33" i="159"/>
  <c r="J33" i="159" s="1"/>
  <c r="I32" i="159"/>
  <c r="J32" i="159" s="1"/>
  <c r="I31" i="159"/>
  <c r="J31" i="159" s="1"/>
  <c r="I30" i="159"/>
  <c r="J30" i="159" s="1"/>
  <c r="I29" i="159"/>
  <c r="J29" i="159" s="1"/>
  <c r="I28" i="159"/>
  <c r="J28" i="159" s="1"/>
  <c r="I27" i="159"/>
  <c r="J27" i="159" s="1"/>
  <c r="I26" i="159"/>
  <c r="J26" i="159" s="1"/>
  <c r="I25" i="159"/>
  <c r="J25" i="159" s="1"/>
  <c r="I24" i="159"/>
  <c r="J24" i="159" s="1"/>
  <c r="I23" i="159"/>
  <c r="J23" i="159" s="1"/>
  <c r="I22" i="159"/>
  <c r="J22" i="159" s="1"/>
  <c r="I21" i="159"/>
  <c r="J21" i="159" s="1"/>
  <c r="I20" i="159"/>
  <c r="J20" i="159" s="1"/>
  <c r="I19" i="159"/>
  <c r="J19" i="159" s="1"/>
  <c r="I18" i="159"/>
  <c r="J18" i="159" s="1"/>
  <c r="I17" i="159"/>
  <c r="J17" i="159" s="1"/>
  <c r="I16" i="159"/>
  <c r="J16" i="159" s="1"/>
  <c r="I15" i="159"/>
  <c r="J15" i="159" s="1"/>
  <c r="I14" i="159"/>
  <c r="J14" i="159" s="1"/>
  <c r="I13" i="159"/>
  <c r="J13" i="159" s="1"/>
  <c r="I12" i="159"/>
  <c r="J12" i="159" s="1"/>
  <c r="I11" i="159"/>
  <c r="J11" i="159" s="1"/>
  <c r="I10" i="159"/>
  <c r="J10" i="159" s="1"/>
  <c r="I9" i="159"/>
  <c r="J9" i="159" s="1"/>
  <c r="I8" i="159"/>
  <c r="J8" i="159" s="1"/>
  <c r="I7" i="159"/>
  <c r="J7" i="159" s="1"/>
  <c r="I6" i="159"/>
  <c r="J6" i="159" s="1"/>
  <c r="I5" i="159"/>
  <c r="J5" i="159" s="1"/>
  <c r="I4" i="159"/>
  <c r="J4" i="159" s="1"/>
  <c r="I46" i="156"/>
  <c r="J46" i="156" s="1"/>
  <c r="I45" i="156"/>
  <c r="J45" i="156" s="1"/>
  <c r="I44" i="156"/>
  <c r="J44" i="156" s="1"/>
  <c r="I43" i="156"/>
  <c r="J43" i="156" s="1"/>
  <c r="I42" i="156"/>
  <c r="J42" i="156" s="1"/>
  <c r="I41" i="156"/>
  <c r="J41" i="156" s="1"/>
  <c r="I40" i="156"/>
  <c r="J40" i="156" s="1"/>
  <c r="I39" i="156"/>
  <c r="J39" i="156" s="1"/>
  <c r="I38" i="156"/>
  <c r="J38" i="156" s="1"/>
  <c r="I37" i="156"/>
  <c r="J37" i="156" s="1"/>
  <c r="I36" i="156"/>
  <c r="J36" i="156" s="1"/>
  <c r="I35" i="156"/>
  <c r="J35" i="156" s="1"/>
  <c r="I34" i="156"/>
  <c r="J34" i="156" s="1"/>
  <c r="I33" i="156"/>
  <c r="J33" i="156" s="1"/>
  <c r="I32" i="156"/>
  <c r="J32" i="156" s="1"/>
  <c r="I31" i="156"/>
  <c r="J31" i="156" s="1"/>
  <c r="I30" i="156"/>
  <c r="J30" i="156" s="1"/>
  <c r="I29" i="156"/>
  <c r="J29" i="156" s="1"/>
  <c r="I28" i="156"/>
  <c r="J28" i="156" s="1"/>
  <c r="I27" i="156"/>
  <c r="J27" i="156" s="1"/>
  <c r="I26" i="156"/>
  <c r="J26" i="156" s="1"/>
  <c r="I25" i="156"/>
  <c r="J25" i="156" s="1"/>
  <c r="I24" i="156"/>
  <c r="J24" i="156" s="1"/>
  <c r="I23" i="156"/>
  <c r="J23" i="156" s="1"/>
  <c r="I22" i="156"/>
  <c r="J22" i="156" s="1"/>
  <c r="I21" i="156"/>
  <c r="J21" i="156" s="1"/>
  <c r="I20" i="156"/>
  <c r="J20" i="156" s="1"/>
  <c r="I19" i="156"/>
  <c r="J19" i="156" s="1"/>
  <c r="I18" i="156"/>
  <c r="J18" i="156" s="1"/>
  <c r="I17" i="156"/>
  <c r="J17" i="156" s="1"/>
  <c r="I16" i="156"/>
  <c r="J16" i="156" s="1"/>
  <c r="I15" i="156"/>
  <c r="J15" i="156" s="1"/>
  <c r="I14" i="156"/>
  <c r="J14" i="156" s="1"/>
  <c r="I13" i="156"/>
  <c r="J13" i="156" s="1"/>
  <c r="I12" i="156"/>
  <c r="J12" i="156" s="1"/>
  <c r="I11" i="156"/>
  <c r="J11" i="156" s="1"/>
  <c r="I10" i="156"/>
  <c r="J10" i="156" s="1"/>
  <c r="I9" i="156"/>
  <c r="J9" i="156" s="1"/>
  <c r="I8" i="156"/>
  <c r="J8" i="156" s="1"/>
  <c r="I7" i="156"/>
  <c r="J7" i="156" s="1"/>
  <c r="I6" i="156"/>
  <c r="J6" i="156" s="1"/>
  <c r="I5" i="156"/>
  <c r="J5" i="156" s="1"/>
  <c r="I4" i="156"/>
  <c r="J4" i="156" s="1"/>
  <c r="I46" i="157"/>
  <c r="J46" i="157" s="1"/>
  <c r="I45" i="157"/>
  <c r="J45" i="157" s="1"/>
  <c r="I44" i="157"/>
  <c r="J44" i="157" s="1"/>
  <c r="I43" i="157"/>
  <c r="J43" i="157" s="1"/>
  <c r="I42" i="157"/>
  <c r="J42" i="157" s="1"/>
  <c r="I41" i="157"/>
  <c r="J41" i="157" s="1"/>
  <c r="I40" i="157"/>
  <c r="J40" i="157" s="1"/>
  <c r="I39" i="157"/>
  <c r="J39" i="157" s="1"/>
  <c r="I38" i="157"/>
  <c r="J38" i="157" s="1"/>
  <c r="I37" i="157"/>
  <c r="J37" i="157" s="1"/>
  <c r="I36" i="157"/>
  <c r="J36" i="157" s="1"/>
  <c r="J35" i="157"/>
  <c r="I35" i="157"/>
  <c r="I34" i="157"/>
  <c r="J34" i="157" s="1"/>
  <c r="I33" i="157"/>
  <c r="J33" i="157" s="1"/>
  <c r="I32" i="157"/>
  <c r="J32" i="157" s="1"/>
  <c r="J31" i="157"/>
  <c r="I31" i="157"/>
  <c r="I30" i="157"/>
  <c r="J30" i="157" s="1"/>
  <c r="I29" i="157"/>
  <c r="J29" i="157" s="1"/>
  <c r="I28" i="157"/>
  <c r="J28" i="157" s="1"/>
  <c r="J27" i="157"/>
  <c r="I27" i="157"/>
  <c r="I26" i="157"/>
  <c r="J26" i="157" s="1"/>
  <c r="I25" i="157"/>
  <c r="J25" i="157" s="1"/>
  <c r="I24" i="157"/>
  <c r="J24" i="157" s="1"/>
  <c r="I23" i="157"/>
  <c r="J23" i="157" s="1"/>
  <c r="I22" i="157"/>
  <c r="J22" i="157" s="1"/>
  <c r="I21" i="157"/>
  <c r="J21" i="157" s="1"/>
  <c r="I20" i="157"/>
  <c r="J20" i="157" s="1"/>
  <c r="I19" i="157"/>
  <c r="J19" i="157" s="1"/>
  <c r="I18" i="157"/>
  <c r="J18" i="157" s="1"/>
  <c r="I17" i="157"/>
  <c r="J17" i="157" s="1"/>
  <c r="I16" i="157"/>
  <c r="J16" i="157" s="1"/>
  <c r="J15" i="157"/>
  <c r="I15" i="157"/>
  <c r="I14" i="157"/>
  <c r="J14" i="157" s="1"/>
  <c r="I13" i="157"/>
  <c r="J13" i="157" s="1"/>
  <c r="I12" i="157"/>
  <c r="J12" i="157" s="1"/>
  <c r="J11" i="157"/>
  <c r="I11" i="157"/>
  <c r="I10" i="157"/>
  <c r="J10" i="157" s="1"/>
  <c r="I9" i="157"/>
  <c r="J9" i="157" s="1"/>
  <c r="I8" i="157"/>
  <c r="J8" i="157" s="1"/>
  <c r="J7" i="157"/>
  <c r="I7" i="157"/>
  <c r="I6" i="157"/>
  <c r="J6" i="157" s="1"/>
  <c r="I5" i="157"/>
  <c r="J5" i="157" s="1"/>
  <c r="I4" i="157"/>
  <c r="J4" i="157" s="1"/>
  <c r="I46" i="155"/>
  <c r="J46" i="155" s="1"/>
  <c r="I45" i="155"/>
  <c r="J45" i="155" s="1"/>
  <c r="I44" i="155"/>
  <c r="J44" i="155" s="1"/>
  <c r="J43" i="155"/>
  <c r="I43" i="155"/>
  <c r="I42" i="155"/>
  <c r="J42" i="155" s="1"/>
  <c r="I41" i="155"/>
  <c r="J41" i="155" s="1"/>
  <c r="I40" i="155"/>
  <c r="J40" i="155" s="1"/>
  <c r="I39" i="155"/>
  <c r="J39" i="155" s="1"/>
  <c r="I38" i="155"/>
  <c r="J38" i="155" s="1"/>
  <c r="I37" i="155"/>
  <c r="J37" i="155" s="1"/>
  <c r="I36" i="155"/>
  <c r="J36" i="155" s="1"/>
  <c r="I35" i="155"/>
  <c r="J35" i="155" s="1"/>
  <c r="I34" i="155"/>
  <c r="J34" i="155" s="1"/>
  <c r="I33" i="155"/>
  <c r="J33" i="155" s="1"/>
  <c r="I32" i="155"/>
  <c r="J32" i="155" s="1"/>
  <c r="I31" i="155"/>
  <c r="J31" i="155" s="1"/>
  <c r="I30" i="155"/>
  <c r="J30" i="155" s="1"/>
  <c r="I29" i="155"/>
  <c r="J29" i="155" s="1"/>
  <c r="I28" i="155"/>
  <c r="J28" i="155" s="1"/>
  <c r="I27" i="155"/>
  <c r="J27" i="155" s="1"/>
  <c r="I26" i="155"/>
  <c r="J26" i="155" s="1"/>
  <c r="I25" i="155"/>
  <c r="J25" i="155" s="1"/>
  <c r="I24" i="155"/>
  <c r="J24" i="155" s="1"/>
  <c r="I23" i="155"/>
  <c r="J23" i="155" s="1"/>
  <c r="I22" i="155"/>
  <c r="J22" i="155" s="1"/>
  <c r="I21" i="155"/>
  <c r="J21" i="155" s="1"/>
  <c r="I20" i="155"/>
  <c r="J20" i="155" s="1"/>
  <c r="J19" i="155"/>
  <c r="I19" i="155"/>
  <c r="I18" i="155"/>
  <c r="J18" i="155" s="1"/>
  <c r="I17" i="155"/>
  <c r="J17" i="155" s="1"/>
  <c r="I16" i="155"/>
  <c r="J16" i="155" s="1"/>
  <c r="I15" i="155"/>
  <c r="J15" i="155" s="1"/>
  <c r="I14" i="155"/>
  <c r="J14" i="155" s="1"/>
  <c r="I13" i="155"/>
  <c r="J13" i="155" s="1"/>
  <c r="I12" i="155"/>
  <c r="J12" i="155" s="1"/>
  <c r="I11" i="155"/>
  <c r="J11" i="155" s="1"/>
  <c r="I10" i="155"/>
  <c r="J10" i="155" s="1"/>
  <c r="I9" i="155"/>
  <c r="J9" i="155" s="1"/>
  <c r="I8" i="155"/>
  <c r="J8" i="155" s="1"/>
  <c r="I7" i="155"/>
  <c r="J7" i="155" s="1"/>
  <c r="I6" i="155"/>
  <c r="J6" i="155" s="1"/>
  <c r="I5" i="155"/>
  <c r="J5" i="155" s="1"/>
  <c r="I4" i="155"/>
  <c r="J4" i="155" s="1"/>
  <c r="J46" i="160"/>
  <c r="I46" i="160"/>
  <c r="I45" i="160"/>
  <c r="J45" i="160" s="1"/>
  <c r="J44" i="160"/>
  <c r="I44" i="160"/>
  <c r="I43" i="160"/>
  <c r="J43" i="160" s="1"/>
  <c r="J42" i="160"/>
  <c r="I42" i="160"/>
  <c r="I41" i="160"/>
  <c r="J41" i="160" s="1"/>
  <c r="J40" i="160"/>
  <c r="I40" i="160"/>
  <c r="I39" i="160"/>
  <c r="J39" i="160" s="1"/>
  <c r="J38" i="160"/>
  <c r="I38" i="160"/>
  <c r="I37" i="160"/>
  <c r="J37" i="160" s="1"/>
  <c r="J36" i="160"/>
  <c r="I36" i="160"/>
  <c r="I35" i="160"/>
  <c r="J35" i="160" s="1"/>
  <c r="J34" i="160"/>
  <c r="I34" i="160"/>
  <c r="I33" i="160"/>
  <c r="J33" i="160" s="1"/>
  <c r="J32" i="160"/>
  <c r="I32" i="160"/>
  <c r="I31" i="160"/>
  <c r="J31" i="160" s="1"/>
  <c r="J30" i="160"/>
  <c r="I30" i="160"/>
  <c r="I29" i="160"/>
  <c r="J29" i="160" s="1"/>
  <c r="J28" i="160"/>
  <c r="I28" i="160"/>
  <c r="I27" i="160"/>
  <c r="J27" i="160" s="1"/>
  <c r="J26" i="160"/>
  <c r="I26" i="160"/>
  <c r="I25" i="160"/>
  <c r="J25" i="160" s="1"/>
  <c r="J24" i="160"/>
  <c r="I24" i="160"/>
  <c r="I23" i="160"/>
  <c r="J23" i="160" s="1"/>
  <c r="J22" i="160"/>
  <c r="I22" i="160"/>
  <c r="I21" i="160"/>
  <c r="J21" i="160" s="1"/>
  <c r="J20" i="160"/>
  <c r="I20" i="160"/>
  <c r="I19" i="160"/>
  <c r="J19" i="160" s="1"/>
  <c r="J18" i="160"/>
  <c r="I18" i="160"/>
  <c r="I17" i="160"/>
  <c r="J17" i="160" s="1"/>
  <c r="J16" i="160"/>
  <c r="I16" i="160"/>
  <c r="I15" i="160"/>
  <c r="J15" i="160" s="1"/>
  <c r="J14" i="160"/>
  <c r="I14" i="160"/>
  <c r="I13" i="160"/>
  <c r="J13" i="160" s="1"/>
  <c r="J12" i="160"/>
  <c r="I12" i="160"/>
  <c r="I11" i="160"/>
  <c r="J11" i="160" s="1"/>
  <c r="J10" i="160"/>
  <c r="I10" i="160"/>
  <c r="I9" i="160"/>
  <c r="J9" i="160" s="1"/>
  <c r="J8" i="160"/>
  <c r="I8" i="160"/>
  <c r="I7" i="160"/>
  <c r="J7" i="160" s="1"/>
  <c r="J6" i="160"/>
  <c r="I6" i="160"/>
  <c r="I5" i="160"/>
  <c r="J5" i="160" s="1"/>
  <c r="J4" i="160"/>
  <c r="I4" i="160"/>
  <c r="I46" i="161"/>
  <c r="J46" i="161" s="1"/>
  <c r="I45" i="161"/>
  <c r="J45" i="161" s="1"/>
  <c r="I44" i="161"/>
  <c r="J44" i="161" s="1"/>
  <c r="J43" i="161"/>
  <c r="I43" i="161"/>
  <c r="I42" i="161"/>
  <c r="J42" i="161" s="1"/>
  <c r="I41" i="161"/>
  <c r="J41" i="161" s="1"/>
  <c r="I40" i="161"/>
  <c r="J40" i="161" s="1"/>
  <c r="I39" i="161"/>
  <c r="J39" i="161" s="1"/>
  <c r="I38" i="161"/>
  <c r="J38" i="161" s="1"/>
  <c r="I37" i="161"/>
  <c r="J37" i="161" s="1"/>
  <c r="I36" i="161"/>
  <c r="J36" i="161" s="1"/>
  <c r="J35" i="161"/>
  <c r="I35" i="161"/>
  <c r="I34" i="161"/>
  <c r="J34" i="161" s="1"/>
  <c r="I33" i="161"/>
  <c r="J33" i="161" s="1"/>
  <c r="I32" i="161"/>
  <c r="J32" i="161" s="1"/>
  <c r="I31" i="161"/>
  <c r="J31" i="161" s="1"/>
  <c r="I30" i="161"/>
  <c r="J30" i="161" s="1"/>
  <c r="I29" i="161"/>
  <c r="J29" i="161" s="1"/>
  <c r="I28" i="161"/>
  <c r="J28" i="161" s="1"/>
  <c r="J27" i="161"/>
  <c r="I27" i="161"/>
  <c r="I26" i="161"/>
  <c r="J26" i="161" s="1"/>
  <c r="I25" i="161"/>
  <c r="J25" i="161" s="1"/>
  <c r="I24" i="161"/>
  <c r="J24" i="161" s="1"/>
  <c r="I23" i="161"/>
  <c r="J23" i="161" s="1"/>
  <c r="I22" i="161"/>
  <c r="J22" i="161" s="1"/>
  <c r="I21" i="161"/>
  <c r="J21" i="161" s="1"/>
  <c r="I20" i="161"/>
  <c r="J20" i="161" s="1"/>
  <c r="J19" i="161"/>
  <c r="I19" i="161"/>
  <c r="I18" i="161"/>
  <c r="J18" i="161" s="1"/>
  <c r="I17" i="161"/>
  <c r="J17" i="161" s="1"/>
  <c r="I16" i="161"/>
  <c r="J16" i="161" s="1"/>
  <c r="J15" i="161"/>
  <c r="I15" i="161"/>
  <c r="I14" i="161"/>
  <c r="J14" i="161" s="1"/>
  <c r="J13" i="161"/>
  <c r="I13" i="161"/>
  <c r="I12" i="161"/>
  <c r="J12" i="161" s="1"/>
  <c r="I11" i="161"/>
  <c r="J11" i="161" s="1"/>
  <c r="I10" i="161"/>
  <c r="J10" i="161" s="1"/>
  <c r="I9" i="161"/>
  <c r="J9" i="161" s="1"/>
  <c r="I8" i="161"/>
  <c r="J8" i="161" s="1"/>
  <c r="J7" i="161"/>
  <c r="I7" i="161"/>
  <c r="I6" i="161"/>
  <c r="J6" i="161" s="1"/>
  <c r="I5" i="161"/>
  <c r="J5" i="161" s="1"/>
  <c r="I4" i="161"/>
  <c r="J4" i="161" s="1"/>
  <c r="I46" i="152"/>
  <c r="J46" i="152" s="1"/>
  <c r="I45" i="152"/>
  <c r="J45" i="152" s="1"/>
  <c r="I44" i="152"/>
  <c r="J44" i="152" s="1"/>
  <c r="I43" i="152"/>
  <c r="J43" i="152" s="1"/>
  <c r="I42" i="152"/>
  <c r="J42" i="152" s="1"/>
  <c r="I41" i="152"/>
  <c r="J41" i="152" s="1"/>
  <c r="I40" i="152"/>
  <c r="J40" i="152" s="1"/>
  <c r="I39" i="152"/>
  <c r="J39" i="152" s="1"/>
  <c r="I38" i="152"/>
  <c r="J38" i="152" s="1"/>
  <c r="I37" i="152"/>
  <c r="J37" i="152" s="1"/>
  <c r="I36" i="152"/>
  <c r="J36" i="152" s="1"/>
  <c r="I35" i="152"/>
  <c r="J35" i="152" s="1"/>
  <c r="I34" i="152"/>
  <c r="J34" i="152" s="1"/>
  <c r="I33" i="152"/>
  <c r="J33" i="152" s="1"/>
  <c r="I32" i="152"/>
  <c r="J32" i="152" s="1"/>
  <c r="I31" i="152"/>
  <c r="J31" i="152" s="1"/>
  <c r="I30" i="152"/>
  <c r="J30" i="152" s="1"/>
  <c r="I29" i="152"/>
  <c r="J29" i="152" s="1"/>
  <c r="I28" i="152"/>
  <c r="J28" i="152" s="1"/>
  <c r="I27" i="152"/>
  <c r="J27" i="152" s="1"/>
  <c r="I26" i="152"/>
  <c r="J26" i="152" s="1"/>
  <c r="I25" i="152"/>
  <c r="J25" i="152" s="1"/>
  <c r="I24" i="152"/>
  <c r="J24" i="152" s="1"/>
  <c r="I23" i="152"/>
  <c r="J23" i="152" s="1"/>
  <c r="I22" i="152"/>
  <c r="J22" i="152" s="1"/>
  <c r="I21" i="152"/>
  <c r="J21" i="152" s="1"/>
  <c r="I20" i="152"/>
  <c r="J20" i="152" s="1"/>
  <c r="J19" i="152"/>
  <c r="I18" i="152"/>
  <c r="J18" i="152" s="1"/>
  <c r="I17" i="152"/>
  <c r="J17" i="152" s="1"/>
  <c r="I16" i="152"/>
  <c r="J16" i="152" s="1"/>
  <c r="I15" i="152"/>
  <c r="J15" i="152" s="1"/>
  <c r="I14" i="152"/>
  <c r="J14" i="152" s="1"/>
  <c r="I13" i="152"/>
  <c r="J13" i="152" s="1"/>
  <c r="I12" i="152"/>
  <c r="J12" i="152" s="1"/>
  <c r="I11" i="152"/>
  <c r="J11" i="152" s="1"/>
  <c r="I10" i="152"/>
  <c r="J10" i="152" s="1"/>
  <c r="I9" i="152"/>
  <c r="J9" i="152" s="1"/>
  <c r="I8" i="152"/>
  <c r="J8" i="152" s="1"/>
  <c r="I7" i="152"/>
  <c r="J7" i="152" s="1"/>
  <c r="I6" i="152"/>
  <c r="J6" i="152" s="1"/>
  <c r="I5" i="152"/>
  <c r="J5" i="152" s="1"/>
  <c r="I4" i="152"/>
  <c r="J4" i="152" s="1"/>
  <c r="I46" i="154"/>
  <c r="I45" i="154"/>
  <c r="I44" i="154"/>
  <c r="I43" i="154"/>
  <c r="I42" i="154"/>
  <c r="I41" i="154"/>
  <c r="I40" i="154"/>
  <c r="J39" i="154"/>
  <c r="I39" i="154"/>
  <c r="I38" i="154"/>
  <c r="I37" i="154"/>
  <c r="I36" i="154"/>
  <c r="J35" i="154"/>
  <c r="I35" i="154"/>
  <c r="I34" i="154"/>
  <c r="I33" i="154"/>
  <c r="I32" i="154"/>
  <c r="I31" i="154"/>
  <c r="I30" i="154"/>
  <c r="I29" i="154"/>
  <c r="I28" i="154"/>
  <c r="I27" i="154"/>
  <c r="I26" i="154"/>
  <c r="I25" i="154"/>
  <c r="I24" i="154"/>
  <c r="J23" i="154"/>
  <c r="I23" i="154"/>
  <c r="I22" i="154"/>
  <c r="I21" i="154"/>
  <c r="I20" i="154"/>
  <c r="J19" i="154"/>
  <c r="I19" i="154"/>
  <c r="I18" i="154"/>
  <c r="I17" i="154"/>
  <c r="I16" i="154"/>
  <c r="I15" i="154"/>
  <c r="I14" i="154"/>
  <c r="I13" i="154"/>
  <c r="I12" i="154"/>
  <c r="I11" i="154"/>
  <c r="I10" i="154"/>
  <c r="I9" i="154"/>
  <c r="I8" i="154"/>
  <c r="J7" i="154"/>
  <c r="I7" i="154"/>
  <c r="I6" i="154"/>
  <c r="I5" i="154"/>
  <c r="I4" i="154"/>
  <c r="I46" i="153"/>
  <c r="J46" i="153" s="1"/>
  <c r="J45" i="153"/>
  <c r="I45" i="153"/>
  <c r="I44" i="153"/>
  <c r="J44" i="153" s="1"/>
  <c r="I43" i="153"/>
  <c r="J43" i="153" s="1"/>
  <c r="I42" i="153"/>
  <c r="J42" i="153" s="1"/>
  <c r="J41" i="153"/>
  <c r="I41" i="153"/>
  <c r="I40" i="153"/>
  <c r="J40" i="153" s="1"/>
  <c r="I39" i="153"/>
  <c r="J39" i="153" s="1"/>
  <c r="I38" i="153"/>
  <c r="J38" i="153" s="1"/>
  <c r="J37" i="153"/>
  <c r="I37" i="153"/>
  <c r="I36" i="153"/>
  <c r="J36" i="153" s="1"/>
  <c r="I35" i="153"/>
  <c r="J35" i="153" s="1"/>
  <c r="I34" i="153"/>
  <c r="J34" i="153" s="1"/>
  <c r="J33" i="153"/>
  <c r="I33" i="153"/>
  <c r="I32" i="153"/>
  <c r="J32" i="153" s="1"/>
  <c r="I31" i="153"/>
  <c r="J31" i="153" s="1"/>
  <c r="I30" i="153"/>
  <c r="J30" i="153" s="1"/>
  <c r="J29" i="153"/>
  <c r="I29" i="153"/>
  <c r="I28" i="153"/>
  <c r="J28" i="153" s="1"/>
  <c r="I27" i="153"/>
  <c r="J27" i="153" s="1"/>
  <c r="I26" i="153"/>
  <c r="J26" i="153" s="1"/>
  <c r="J25" i="153"/>
  <c r="I25" i="153"/>
  <c r="I24" i="153"/>
  <c r="J24" i="153" s="1"/>
  <c r="I23" i="153"/>
  <c r="J23" i="153" s="1"/>
  <c r="I22" i="153"/>
  <c r="J22" i="153" s="1"/>
  <c r="J21" i="153"/>
  <c r="I21" i="153"/>
  <c r="I20" i="153"/>
  <c r="J20" i="153" s="1"/>
  <c r="I19" i="153"/>
  <c r="J19" i="153" s="1"/>
  <c r="I18" i="153"/>
  <c r="J18" i="153" s="1"/>
  <c r="J17" i="153"/>
  <c r="I17" i="153"/>
  <c r="I16" i="153"/>
  <c r="J16" i="153" s="1"/>
  <c r="I15" i="153"/>
  <c r="J15" i="153" s="1"/>
  <c r="I14" i="153"/>
  <c r="J14" i="153" s="1"/>
  <c r="J13" i="153"/>
  <c r="I13" i="153"/>
  <c r="I12" i="153"/>
  <c r="J12" i="153" s="1"/>
  <c r="I11" i="153"/>
  <c r="J11" i="153" s="1"/>
  <c r="I10" i="153"/>
  <c r="J10" i="153" s="1"/>
  <c r="J9" i="153"/>
  <c r="I9" i="153"/>
  <c r="I8" i="153"/>
  <c r="J8" i="153" s="1"/>
  <c r="I7" i="153"/>
  <c r="J7" i="153" s="1"/>
  <c r="I6" i="153"/>
  <c r="J6" i="153" s="1"/>
  <c r="J5" i="153"/>
  <c r="I5" i="153"/>
  <c r="I4" i="153"/>
  <c r="J4" i="153" s="1"/>
  <c r="I46" i="151"/>
  <c r="J46" i="151" s="1"/>
  <c r="I45" i="151"/>
  <c r="J45" i="151" s="1"/>
  <c r="I44" i="151"/>
  <c r="J44" i="151" s="1"/>
  <c r="J43" i="151"/>
  <c r="I43" i="151"/>
  <c r="I42" i="151"/>
  <c r="J42" i="151" s="1"/>
  <c r="I41" i="151"/>
  <c r="J41" i="151" s="1"/>
  <c r="I40" i="151"/>
  <c r="J40" i="151" s="1"/>
  <c r="I39" i="151"/>
  <c r="J39" i="151" s="1"/>
  <c r="I38" i="151"/>
  <c r="J38" i="151" s="1"/>
  <c r="I37" i="151"/>
  <c r="J37" i="151" s="1"/>
  <c r="I36" i="151"/>
  <c r="J36" i="151" s="1"/>
  <c r="I35" i="151"/>
  <c r="J35" i="151" s="1"/>
  <c r="I34" i="151"/>
  <c r="J34" i="151" s="1"/>
  <c r="I33" i="151"/>
  <c r="J33" i="151" s="1"/>
  <c r="I32" i="151"/>
  <c r="J32" i="151" s="1"/>
  <c r="I31" i="151"/>
  <c r="J31" i="151" s="1"/>
  <c r="I30" i="151"/>
  <c r="J30" i="151" s="1"/>
  <c r="I29" i="151"/>
  <c r="J29" i="151" s="1"/>
  <c r="I28" i="151"/>
  <c r="J28" i="151" s="1"/>
  <c r="J27" i="151"/>
  <c r="I27" i="151"/>
  <c r="I26" i="151"/>
  <c r="J26" i="151" s="1"/>
  <c r="I25" i="151"/>
  <c r="J25" i="151" s="1"/>
  <c r="I24" i="151"/>
  <c r="J24" i="151" s="1"/>
  <c r="I23" i="151"/>
  <c r="J23" i="151" s="1"/>
  <c r="I22" i="151"/>
  <c r="J22" i="151" s="1"/>
  <c r="I21" i="151"/>
  <c r="J21" i="151" s="1"/>
  <c r="I20" i="151"/>
  <c r="J20" i="151" s="1"/>
  <c r="I19" i="151"/>
  <c r="J19" i="151" s="1"/>
  <c r="I18" i="151"/>
  <c r="J18" i="151" s="1"/>
  <c r="I17" i="151"/>
  <c r="J17" i="151" s="1"/>
  <c r="I16" i="151"/>
  <c r="J16" i="151" s="1"/>
  <c r="I15" i="151"/>
  <c r="J15" i="151" s="1"/>
  <c r="I14" i="151"/>
  <c r="J14" i="151" s="1"/>
  <c r="I13" i="151"/>
  <c r="J13" i="151" s="1"/>
  <c r="I12" i="151"/>
  <c r="J12" i="151" s="1"/>
  <c r="J11" i="151"/>
  <c r="I11" i="151"/>
  <c r="I10" i="151"/>
  <c r="J10" i="151" s="1"/>
  <c r="I9" i="151"/>
  <c r="J9" i="151" s="1"/>
  <c r="I8" i="151"/>
  <c r="J8" i="151" s="1"/>
  <c r="I7" i="151"/>
  <c r="J7" i="151" s="1"/>
  <c r="J6" i="151"/>
  <c r="I5" i="151"/>
  <c r="J5" i="151" s="1"/>
  <c r="I4" i="151"/>
  <c r="J4" i="151" s="1"/>
  <c r="I46" i="150"/>
  <c r="J46" i="150" s="1"/>
  <c r="I45" i="150"/>
  <c r="J45" i="150" s="1"/>
  <c r="I44" i="150"/>
  <c r="J44" i="150" s="1"/>
  <c r="J43" i="150"/>
  <c r="I43" i="150"/>
  <c r="I42" i="150"/>
  <c r="J42" i="150" s="1"/>
  <c r="J41" i="150"/>
  <c r="I41" i="150"/>
  <c r="I40" i="150"/>
  <c r="J40" i="150" s="1"/>
  <c r="I39" i="150"/>
  <c r="J39" i="150" s="1"/>
  <c r="I38" i="150"/>
  <c r="J38" i="150" s="1"/>
  <c r="I37" i="150"/>
  <c r="J37" i="150" s="1"/>
  <c r="I36" i="150"/>
  <c r="J36" i="150" s="1"/>
  <c r="J35" i="150"/>
  <c r="I35" i="150"/>
  <c r="I34" i="150"/>
  <c r="J34" i="150" s="1"/>
  <c r="J33" i="150"/>
  <c r="I33" i="150"/>
  <c r="I32" i="150"/>
  <c r="J32" i="150" s="1"/>
  <c r="I31" i="150"/>
  <c r="J31" i="150" s="1"/>
  <c r="I30" i="150"/>
  <c r="J30" i="150" s="1"/>
  <c r="I29" i="150"/>
  <c r="J29" i="150" s="1"/>
  <c r="I28" i="150"/>
  <c r="J28" i="150" s="1"/>
  <c r="J27" i="150"/>
  <c r="I27" i="150"/>
  <c r="I26" i="150"/>
  <c r="J26" i="150" s="1"/>
  <c r="J25" i="150"/>
  <c r="I25" i="150"/>
  <c r="I24" i="150"/>
  <c r="J24" i="150" s="1"/>
  <c r="I23" i="150"/>
  <c r="J23" i="150" s="1"/>
  <c r="I22" i="150"/>
  <c r="J22" i="150" s="1"/>
  <c r="I21" i="150"/>
  <c r="J21" i="150" s="1"/>
  <c r="I20" i="150"/>
  <c r="J20" i="150" s="1"/>
  <c r="J19" i="150"/>
  <c r="I19" i="150"/>
  <c r="I18" i="150"/>
  <c r="J18" i="150" s="1"/>
  <c r="J17" i="150"/>
  <c r="I17" i="150"/>
  <c r="I16" i="150"/>
  <c r="J16" i="150" s="1"/>
  <c r="I15" i="150"/>
  <c r="J15" i="150" s="1"/>
  <c r="I14" i="150"/>
  <c r="J14" i="150" s="1"/>
  <c r="I13" i="150"/>
  <c r="J13" i="150" s="1"/>
  <c r="I12" i="150"/>
  <c r="J12" i="150" s="1"/>
  <c r="I11" i="150"/>
  <c r="J11" i="150" s="1"/>
  <c r="I10" i="150"/>
  <c r="J10" i="150" s="1"/>
  <c r="J9" i="150"/>
  <c r="I9" i="150"/>
  <c r="I8" i="150"/>
  <c r="J8" i="150" s="1"/>
  <c r="I7" i="150"/>
  <c r="J7" i="150" s="1"/>
  <c r="I6" i="150"/>
  <c r="J6" i="150" s="1"/>
  <c r="I5" i="150"/>
  <c r="J5" i="150" s="1"/>
  <c r="I4" i="150"/>
  <c r="J4" i="150" s="1"/>
  <c r="I46" i="166"/>
  <c r="J46" i="166" s="1"/>
  <c r="I45" i="166"/>
  <c r="J45" i="166" s="1"/>
  <c r="I44" i="166"/>
  <c r="J44" i="166" s="1"/>
  <c r="I43" i="166"/>
  <c r="J43" i="166" s="1"/>
  <c r="I42" i="166"/>
  <c r="J42" i="166" s="1"/>
  <c r="I41" i="166"/>
  <c r="J41" i="166" s="1"/>
  <c r="I40" i="166"/>
  <c r="J40" i="166" s="1"/>
  <c r="I39" i="166"/>
  <c r="J39" i="166" s="1"/>
  <c r="I38" i="166"/>
  <c r="J38" i="166" s="1"/>
  <c r="I37" i="166"/>
  <c r="J37" i="166" s="1"/>
  <c r="I36" i="166"/>
  <c r="J36" i="166" s="1"/>
  <c r="I35" i="166"/>
  <c r="J35" i="166" s="1"/>
  <c r="I34" i="166"/>
  <c r="J34" i="166" s="1"/>
  <c r="I33" i="166"/>
  <c r="J33" i="166" s="1"/>
  <c r="I32" i="166"/>
  <c r="J32" i="166" s="1"/>
  <c r="I31" i="166"/>
  <c r="J31" i="166" s="1"/>
  <c r="I30" i="166"/>
  <c r="J30" i="166" s="1"/>
  <c r="I29" i="166"/>
  <c r="J29" i="166" s="1"/>
  <c r="I28" i="166"/>
  <c r="J28" i="166" s="1"/>
  <c r="I27" i="166"/>
  <c r="J27" i="166" s="1"/>
  <c r="I26" i="166"/>
  <c r="J26" i="166" s="1"/>
  <c r="I25" i="166"/>
  <c r="J25" i="166" s="1"/>
  <c r="I24" i="166"/>
  <c r="J24" i="166" s="1"/>
  <c r="I23" i="166"/>
  <c r="J23" i="166" s="1"/>
  <c r="I22" i="166"/>
  <c r="J22" i="166" s="1"/>
  <c r="I21" i="166"/>
  <c r="J21" i="166" s="1"/>
  <c r="I20" i="166"/>
  <c r="J20" i="166" s="1"/>
  <c r="I19" i="166"/>
  <c r="J19" i="166" s="1"/>
  <c r="I18" i="166"/>
  <c r="J18" i="166" s="1"/>
  <c r="I17" i="166"/>
  <c r="J17" i="166" s="1"/>
  <c r="I16" i="166"/>
  <c r="J16" i="166" s="1"/>
  <c r="I15" i="166"/>
  <c r="J15" i="166" s="1"/>
  <c r="I14" i="166"/>
  <c r="J14" i="166" s="1"/>
  <c r="I13" i="166"/>
  <c r="J13" i="166" s="1"/>
  <c r="I12" i="166"/>
  <c r="J12" i="166" s="1"/>
  <c r="I11" i="166"/>
  <c r="J11" i="166" s="1"/>
  <c r="I10" i="166"/>
  <c r="J10" i="166" s="1"/>
  <c r="I9" i="166"/>
  <c r="J9" i="166" s="1"/>
  <c r="I8" i="166"/>
  <c r="J8" i="166" s="1"/>
  <c r="I7" i="166"/>
  <c r="J7" i="166" s="1"/>
  <c r="I6" i="166"/>
  <c r="J6" i="166" s="1"/>
  <c r="I5" i="166"/>
  <c r="J5" i="166" s="1"/>
  <c r="I4" i="166"/>
  <c r="J4" i="166" s="1"/>
  <c r="I46" i="75"/>
  <c r="J46" i="75" s="1"/>
  <c r="I45" i="75"/>
  <c r="J45" i="75" s="1"/>
  <c r="I44" i="75"/>
  <c r="J44" i="75" s="1"/>
  <c r="I43" i="75"/>
  <c r="J43" i="75" s="1"/>
  <c r="I42" i="75"/>
  <c r="J42" i="75" s="1"/>
  <c r="I41" i="75"/>
  <c r="J41" i="75" s="1"/>
  <c r="I40" i="75"/>
  <c r="J40" i="75" s="1"/>
  <c r="I39" i="75"/>
  <c r="J39" i="75" s="1"/>
  <c r="I38" i="75"/>
  <c r="J38" i="75" s="1"/>
  <c r="I37" i="75"/>
  <c r="J37" i="75" s="1"/>
  <c r="I36" i="75"/>
  <c r="J36" i="75" s="1"/>
  <c r="I35" i="75"/>
  <c r="J35" i="75" s="1"/>
  <c r="I34" i="75"/>
  <c r="J34" i="75" s="1"/>
  <c r="I33" i="75"/>
  <c r="J33" i="75" s="1"/>
  <c r="I32" i="75"/>
  <c r="J32" i="75" s="1"/>
  <c r="I31" i="75"/>
  <c r="J31" i="75" s="1"/>
  <c r="I30" i="75"/>
  <c r="J30" i="75" s="1"/>
  <c r="I29" i="75"/>
  <c r="J29" i="75" s="1"/>
  <c r="I28" i="75"/>
  <c r="J28" i="75" s="1"/>
  <c r="I27" i="75"/>
  <c r="J27" i="75" s="1"/>
  <c r="I26" i="75"/>
  <c r="J26" i="75" s="1"/>
  <c r="I25" i="75"/>
  <c r="J25" i="75" s="1"/>
  <c r="I24" i="75"/>
  <c r="J24" i="75" s="1"/>
  <c r="I23" i="75"/>
  <c r="J23" i="75" s="1"/>
  <c r="I22" i="75"/>
  <c r="J22" i="75" s="1"/>
  <c r="I21" i="75"/>
  <c r="J21" i="75" s="1"/>
  <c r="I20" i="75"/>
  <c r="J20" i="75" s="1"/>
  <c r="I19" i="75"/>
  <c r="J19" i="75" s="1"/>
  <c r="I18" i="75"/>
  <c r="J18" i="75" s="1"/>
  <c r="I17" i="75"/>
  <c r="J17" i="75" s="1"/>
  <c r="I16" i="75"/>
  <c r="J16" i="75" s="1"/>
  <c r="I15" i="75"/>
  <c r="J15" i="75" s="1"/>
  <c r="I14" i="75"/>
  <c r="J14" i="75" s="1"/>
  <c r="I13" i="75"/>
  <c r="J13" i="75" s="1"/>
  <c r="I12" i="75"/>
  <c r="J12" i="75" s="1"/>
  <c r="I11" i="75"/>
  <c r="J11" i="75" s="1"/>
  <c r="I10" i="75"/>
  <c r="J10" i="75" s="1"/>
  <c r="I9" i="75"/>
  <c r="J9" i="75" s="1"/>
  <c r="I8" i="75"/>
  <c r="J8" i="75" s="1"/>
  <c r="I7" i="75"/>
  <c r="J7" i="75" s="1"/>
  <c r="I6" i="75"/>
  <c r="J6" i="75" s="1"/>
  <c r="I5" i="75"/>
  <c r="J5" i="75" s="1"/>
  <c r="I4" i="75"/>
  <c r="J4" i="75" s="1"/>
  <c r="I5" i="163"/>
  <c r="I6" i="163"/>
  <c r="I7" i="163"/>
  <c r="I8" i="163"/>
  <c r="I9" i="163"/>
  <c r="I10" i="163"/>
  <c r="I11" i="163"/>
  <c r="I12" i="163"/>
  <c r="I13" i="163"/>
  <c r="I14" i="163"/>
  <c r="I15" i="163"/>
  <c r="J15" i="163" s="1"/>
  <c r="I16" i="163"/>
  <c r="I17" i="163"/>
  <c r="I18" i="163"/>
  <c r="I19" i="163"/>
  <c r="I20" i="163"/>
  <c r="I21" i="163"/>
  <c r="J21" i="163" s="1"/>
  <c r="I22" i="163"/>
  <c r="I23" i="163"/>
  <c r="J23" i="163" s="1"/>
  <c r="I24" i="163"/>
  <c r="I25" i="163"/>
  <c r="I26" i="163"/>
  <c r="I27" i="163"/>
  <c r="J27" i="163" s="1"/>
  <c r="I28" i="163"/>
  <c r="I29" i="163"/>
  <c r="J29" i="163"/>
  <c r="I30" i="163"/>
  <c r="I31" i="163"/>
  <c r="I32" i="163"/>
  <c r="I33" i="163"/>
  <c r="I34" i="163"/>
  <c r="I35" i="163"/>
  <c r="I36" i="163"/>
  <c r="I37" i="163"/>
  <c r="I38" i="163"/>
  <c r="I39" i="163"/>
  <c r="I40" i="163"/>
  <c r="I41" i="163"/>
  <c r="I42" i="163"/>
  <c r="I43" i="163"/>
  <c r="I44" i="163"/>
  <c r="I45" i="163"/>
  <c r="I46" i="163"/>
  <c r="J4" i="163"/>
  <c r="I6" i="162" l="1"/>
  <c r="I18" i="162"/>
  <c r="I42" i="162"/>
  <c r="I38" i="162"/>
  <c r="I22" i="162"/>
  <c r="I26" i="162"/>
  <c r="I30" i="162"/>
  <c r="I34" i="162"/>
  <c r="I10" i="162"/>
  <c r="I14" i="162"/>
  <c r="J5" i="154"/>
  <c r="I4" i="162"/>
  <c r="J8" i="154"/>
  <c r="I7" i="162"/>
  <c r="J11" i="154"/>
  <c r="J6" i="154"/>
  <c r="I5" i="162"/>
  <c r="J9" i="154"/>
  <c r="I8" i="162"/>
  <c r="J12" i="154"/>
  <c r="I11" i="162"/>
  <c r="J15" i="154"/>
  <c r="J22" i="154"/>
  <c r="I21" i="162"/>
  <c r="J25" i="154"/>
  <c r="I24" i="162"/>
  <c r="J28" i="154"/>
  <c r="I27" i="162"/>
  <c r="J31" i="154"/>
  <c r="J38" i="154"/>
  <c r="I37" i="162"/>
  <c r="J41" i="154"/>
  <c r="I40" i="162"/>
  <c r="J44" i="154"/>
  <c r="I43" i="162"/>
  <c r="J10" i="154"/>
  <c r="I9" i="162"/>
  <c r="J13" i="154"/>
  <c r="I12" i="162"/>
  <c r="J16" i="154"/>
  <c r="I15" i="162"/>
  <c r="J26" i="154"/>
  <c r="I25" i="162"/>
  <c r="J29" i="154"/>
  <c r="I28" i="162"/>
  <c r="J32" i="154"/>
  <c r="I31" i="162"/>
  <c r="J42" i="154"/>
  <c r="I41" i="162"/>
  <c r="J45" i="154"/>
  <c r="I44" i="162"/>
  <c r="J4" i="154"/>
  <c r="I3" i="162"/>
  <c r="L3" i="162" s="1"/>
  <c r="J14" i="154"/>
  <c r="I13" i="162"/>
  <c r="J17" i="154"/>
  <c r="I16" i="162"/>
  <c r="J20" i="154"/>
  <c r="I19" i="162"/>
  <c r="J30" i="154"/>
  <c r="I29" i="162"/>
  <c r="J33" i="154"/>
  <c r="I32" i="162"/>
  <c r="J36" i="154"/>
  <c r="I35" i="162"/>
  <c r="J46" i="154"/>
  <c r="I45" i="162"/>
  <c r="J18" i="154"/>
  <c r="I17" i="162"/>
  <c r="J21" i="154"/>
  <c r="I20" i="162"/>
  <c r="J24" i="154"/>
  <c r="I23" i="162"/>
  <c r="J27" i="154"/>
  <c r="J34" i="154"/>
  <c r="I33" i="162"/>
  <c r="J37" i="154"/>
  <c r="I36" i="162"/>
  <c r="J40" i="154"/>
  <c r="I39" i="162"/>
  <c r="J43" i="154"/>
  <c r="J35" i="163"/>
  <c r="K27" i="162"/>
  <c r="K35" i="162"/>
  <c r="K7" i="162"/>
  <c r="K32" i="162"/>
  <c r="K16" i="162"/>
  <c r="K43" i="162"/>
  <c r="K19" i="162"/>
  <c r="K8" i="162"/>
  <c r="K39" i="162"/>
  <c r="K15" i="162"/>
  <c r="K31" i="162"/>
  <c r="K11" i="162"/>
  <c r="J10" i="163"/>
  <c r="J45" i="163"/>
  <c r="J39" i="163"/>
  <c r="J34" i="163"/>
  <c r="J28" i="163"/>
  <c r="J25" i="163"/>
  <c r="J22" i="163"/>
  <c r="J19" i="163"/>
  <c r="J16" i="163"/>
  <c r="J13" i="163"/>
  <c r="J7" i="163"/>
  <c r="K44" i="162"/>
  <c r="K36" i="162"/>
  <c r="K28" i="162"/>
  <c r="K24" i="162"/>
  <c r="K20" i="162"/>
  <c r="K12" i="162"/>
  <c r="J33" i="163"/>
  <c r="J30" i="163"/>
  <c r="J24" i="163"/>
  <c r="J32" i="163"/>
  <c r="J18" i="163"/>
  <c r="J12" i="163"/>
  <c r="J9" i="163"/>
  <c r="J6" i="163"/>
  <c r="K42" i="162"/>
  <c r="K38" i="162"/>
  <c r="K34" i="162"/>
  <c r="K30" i="162"/>
  <c r="K26" i="162"/>
  <c r="K22" i="162"/>
  <c r="K18" i="162"/>
  <c r="K14" i="162"/>
  <c r="K6" i="162"/>
  <c r="J42" i="163"/>
  <c r="J36" i="163"/>
  <c r="K23" i="162"/>
  <c r="J44" i="163"/>
  <c r="J41" i="163"/>
  <c r="J38" i="163"/>
  <c r="J46" i="163"/>
  <c r="J43" i="163"/>
  <c r="J40" i="163"/>
  <c r="J37" i="163"/>
  <c r="J31" i="163"/>
  <c r="J26" i="163"/>
  <c r="J20" i="163"/>
  <c r="J17" i="163"/>
  <c r="J14" i="163"/>
  <c r="J11" i="163"/>
  <c r="J8" i="163"/>
  <c r="J5" i="163"/>
  <c r="K45" i="162"/>
  <c r="K41" i="162"/>
  <c r="K37" i="162"/>
  <c r="K33" i="162"/>
  <c r="K29" i="162"/>
  <c r="K25" i="162"/>
  <c r="K21" i="162"/>
  <c r="K17" i="162"/>
  <c r="K13" i="162"/>
  <c r="K9" i="162"/>
  <c r="K5" i="162"/>
  <c r="K4" i="162"/>
  <c r="K10" i="162"/>
  <c r="K40" i="162"/>
  <c r="K46" i="162" l="1"/>
  <c r="L53" i="162" s="1"/>
  <c r="L36" i="162" l="1"/>
  <c r="J7" i="162"/>
  <c r="J15" i="162"/>
  <c r="J23" i="162"/>
  <c r="L31" i="162"/>
  <c r="J39" i="162"/>
  <c r="J31" i="162" l="1"/>
  <c r="J36" i="162"/>
  <c r="L15" i="162"/>
  <c r="L23" i="162"/>
  <c r="L39" i="162"/>
  <c r="L7" i="162"/>
  <c r="J43" i="162"/>
  <c r="L43" i="162"/>
  <c r="L20" i="162"/>
  <c r="J20" i="162"/>
  <c r="J29" i="162"/>
  <c r="L29" i="162"/>
  <c r="J22" i="162"/>
  <c r="L22" i="162"/>
  <c r="L28" i="162"/>
  <c r="J28" i="162"/>
  <c r="J21" i="162"/>
  <c r="L21" i="162"/>
  <c r="J14" i="162"/>
  <c r="L14" i="162"/>
  <c r="L41" i="162"/>
  <c r="J41" i="162"/>
  <c r="J34" i="162"/>
  <c r="L34" i="162"/>
  <c r="J27" i="162"/>
  <c r="L27" i="162"/>
  <c r="L4" i="162"/>
  <c r="J4" i="162"/>
  <c r="J42" i="162"/>
  <c r="L42" i="162"/>
  <c r="J35" i="162"/>
  <c r="L35" i="162"/>
  <c r="L16" i="162"/>
  <c r="J16" i="162"/>
  <c r="J9" i="162"/>
  <c r="L9" i="162"/>
  <c r="J44" i="162"/>
  <c r="L44" i="162"/>
  <c r="L37" i="162"/>
  <c r="J37" i="162"/>
  <c r="J30" i="162"/>
  <c r="L30" i="162"/>
  <c r="L12" i="162"/>
  <c r="J12" i="162"/>
  <c r="J5" i="162"/>
  <c r="L5" i="162"/>
  <c r="L32" i="162"/>
  <c r="J32" i="162"/>
  <c r="J25" i="162"/>
  <c r="L25" i="162"/>
  <c r="J18" i="162"/>
  <c r="L18" i="162"/>
  <c r="J11" i="162"/>
  <c r="L11" i="162"/>
  <c r="L24" i="162"/>
  <c r="J24" i="162"/>
  <c r="J17" i="162"/>
  <c r="L17" i="162"/>
  <c r="J10" i="162"/>
  <c r="L10" i="162"/>
  <c r="L45" i="162"/>
  <c r="J45" i="162"/>
  <c r="J38" i="162"/>
  <c r="L38" i="162"/>
  <c r="J3" i="162"/>
  <c r="J13" i="162"/>
  <c r="L13" i="162"/>
  <c r="J6" i="162"/>
  <c r="L6" i="162"/>
  <c r="J40" i="162"/>
  <c r="L40" i="162"/>
  <c r="J33" i="162"/>
  <c r="L33" i="162"/>
  <c r="J26" i="162"/>
  <c r="L26" i="162"/>
  <c r="J19" i="162"/>
  <c r="L19" i="162"/>
  <c r="L8" i="162"/>
  <c r="J8" i="162"/>
  <c r="L46" i="162" l="1"/>
  <c r="L54" i="162" s="1"/>
  <c r="L56" i="162" s="1"/>
</calcChain>
</file>

<file path=xl/comments1.xml><?xml version="1.0" encoding="utf-8"?>
<comments xmlns="http://schemas.openxmlformats.org/spreadsheetml/2006/main">
  <authors>
    <author>Gabriela Monteiro</author>
  </authors>
  <commentList>
    <comment ref="H6" authorId="0" shapeId="0">
      <text>
        <r>
          <rPr>
            <b/>
            <sz val="9"/>
            <color indexed="81"/>
            <rFont val="Segoe UI"/>
            <family val="2"/>
          </rPr>
          <t>Gabriela Monteiro:</t>
        </r>
        <r>
          <rPr>
            <sz val="9"/>
            <color indexed="81"/>
            <rFont val="Segoe UI"/>
            <family val="2"/>
          </rPr>
          <t xml:space="preserve">
02 - Cedidos para PROEX
</t>
        </r>
      </text>
    </comment>
  </commentList>
</comments>
</file>

<file path=xl/comments2.xml><?xml version="1.0" encoding="utf-8"?>
<comments xmlns="http://schemas.openxmlformats.org/spreadsheetml/2006/main">
  <authors>
    <author>Gabriela Monteiro</author>
  </authors>
  <commentList>
    <comment ref="H6" authorId="0" shapeId="0">
      <text>
        <r>
          <rPr>
            <b/>
            <sz val="9"/>
            <color indexed="81"/>
            <rFont val="Segoe UI"/>
            <family val="2"/>
          </rPr>
          <t>Gabriela Monteiro:</t>
        </r>
        <r>
          <rPr>
            <sz val="9"/>
            <color indexed="81"/>
            <rFont val="Segoe UI"/>
            <family val="2"/>
          </rPr>
          <t xml:space="preserve">
02 - Recebidos da Reitoria</t>
        </r>
      </text>
    </comment>
    <comment ref="H8" authorId="0" shapeId="0">
      <text>
        <r>
          <rPr>
            <b/>
            <sz val="9"/>
            <color indexed="81"/>
            <rFont val="Segoe UI"/>
            <charset val="1"/>
          </rPr>
          <t>Gabriela Monteiro:</t>
        </r>
        <r>
          <rPr>
            <sz val="9"/>
            <color indexed="81"/>
            <rFont val="Segoe UI"/>
            <charset val="1"/>
          </rPr>
          <t xml:space="preserve">
cedido para o CEAD</t>
        </r>
      </text>
    </comment>
    <comment ref="H10" authorId="0" shapeId="0">
      <text>
        <r>
          <rPr>
            <b/>
            <sz val="9"/>
            <color indexed="81"/>
            <rFont val="Segoe UI"/>
            <charset val="1"/>
          </rPr>
          <t>Gabriela Monteiro:</t>
        </r>
        <r>
          <rPr>
            <sz val="9"/>
            <color indexed="81"/>
            <rFont val="Segoe UI"/>
            <charset val="1"/>
          </rPr>
          <t xml:space="preserve">
cedido para o CEAD</t>
        </r>
      </text>
    </comment>
    <comment ref="H11" authorId="0" shapeId="0">
      <text>
        <r>
          <rPr>
            <b/>
            <sz val="9"/>
            <color indexed="81"/>
            <rFont val="Segoe UI"/>
            <charset val="1"/>
          </rPr>
          <t>Gabriela Monteiro:</t>
        </r>
        <r>
          <rPr>
            <sz val="9"/>
            <color indexed="81"/>
            <rFont val="Segoe UI"/>
            <charset val="1"/>
          </rPr>
          <t xml:space="preserve">
cedido para o CEAD</t>
        </r>
      </text>
    </comment>
  </commentList>
</comments>
</file>

<file path=xl/comments3.xml><?xml version="1.0" encoding="utf-8"?>
<comments xmlns="http://schemas.openxmlformats.org/spreadsheetml/2006/main">
  <authors>
    <author>Gabriela Monteiro</author>
    <author>MARCELO DARCI DE SOUZA</author>
  </authors>
  <commentList>
    <comment ref="H8" authorId="0" shapeId="0">
      <text>
        <r>
          <rPr>
            <b/>
            <sz val="9"/>
            <color indexed="81"/>
            <rFont val="Segoe UI"/>
            <charset val="1"/>
          </rPr>
          <t>Gabriela Monteiro:</t>
        </r>
        <r>
          <rPr>
            <sz val="9"/>
            <color indexed="81"/>
            <rFont val="Segoe UI"/>
            <charset val="1"/>
          </rPr>
          <t xml:space="preserve">
cedido pela PROEX</t>
        </r>
      </text>
    </comment>
    <comment ref="H10" authorId="0" shapeId="0">
      <text>
        <r>
          <rPr>
            <b/>
            <sz val="9"/>
            <color indexed="81"/>
            <rFont val="Segoe UI"/>
            <charset val="1"/>
          </rPr>
          <t>Gabriela Monteiro:</t>
        </r>
        <r>
          <rPr>
            <sz val="9"/>
            <color indexed="81"/>
            <rFont val="Segoe UI"/>
            <charset val="1"/>
          </rPr>
          <t xml:space="preserve">
cedido pela PROEX</t>
        </r>
      </text>
    </comment>
    <comment ref="H11" authorId="0" shapeId="0">
      <text>
        <r>
          <rPr>
            <b/>
            <sz val="9"/>
            <color indexed="81"/>
            <rFont val="Segoe UI"/>
            <charset val="1"/>
          </rPr>
          <t>Gabriela Monteiro:</t>
        </r>
        <r>
          <rPr>
            <sz val="9"/>
            <color indexed="81"/>
            <rFont val="Segoe UI"/>
            <charset val="1"/>
          </rPr>
          <t xml:space="preserve">
cedido pela PROEX</t>
        </r>
      </text>
    </comment>
    <comment ref="H34" authorId="1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recebido 2 do ceres 20/09 rodrigo 
</t>
        </r>
      </text>
    </comment>
  </commentList>
</comments>
</file>

<file path=xl/comments4.xml><?xml version="1.0" encoding="utf-8"?>
<comments xmlns="http://schemas.openxmlformats.org/spreadsheetml/2006/main">
  <authors>
    <author>MARCELO DARCI DE SOUZA</author>
  </authors>
  <commentList>
    <comment ref="H34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foi cedido 2 ao cead- 20/09 rodrigo </t>
        </r>
      </text>
    </comment>
  </commentList>
</comments>
</file>

<file path=xl/sharedStrings.xml><?xml version="1.0" encoding="utf-8"?>
<sst xmlns="http://schemas.openxmlformats.org/spreadsheetml/2006/main" count="2378" uniqueCount="151">
  <si>
    <t>Saldo / Automático</t>
  </si>
  <si>
    <t>LOTE</t>
  </si>
  <si>
    <t>...../...../......</t>
  </si>
  <si>
    <t>FORNECEDOR</t>
  </si>
  <si>
    <t>ITEM</t>
  </si>
  <si>
    <t>Preço UNITÁRIO (R$)</t>
  </si>
  <si>
    <t>ALERTA</t>
  </si>
  <si>
    <t>Item</t>
  </si>
  <si>
    <t>Unidade</t>
  </si>
  <si>
    <t>Lote</t>
  </si>
  <si>
    <t>ANEXO II – Instrução Normativa n.º 002/2014</t>
  </si>
  <si>
    <t>DECLARAÇÃO DE DISPONIBILIDADE DE QUANTITATIVO PARA EMISSÃO DE AUTORIZAÇÃO DE FORNECIMENTO/ORDEM DE SERVIÇO – SISTEMA DE REGISTRO DE PREÇOS/UDESC</t>
  </si>
  <si>
    <t>Processo CPA n.º XXXX/2014</t>
  </si>
  <si>
    <t>Pregão n.º  XXXX/2014</t>
  </si>
  <si>
    <t xml:space="preserve">Objeto: </t>
  </si>
  <si>
    <t>Vigência da Ata de Registro de Preços: XX/XX/XXXX até XX/XX/XXXXX</t>
  </si>
  <si>
    <t>Declaro que o Centro XXXXXXX, participante da Ata de Registro de Preços proveniente do Pregão n.º XXXX/2014, possui saldo em seu quantitativo para a emissão da Autorização de Fornecimento/Ordem de Serviço n.º XXXX/2014, no valor de R$ X.XXX,XX, a ser firmada com a empresa XXXXXXX, restando ainda em sua cota para próximas contratações com o referido fornecedor os seguintes quantitativos:</t>
  </si>
  <si>
    <t>Descrição Resumida</t>
  </si>
  <si>
    <t>Valor Unitário (R$)</t>
  </si>
  <si>
    <r>
      <t xml:space="preserve">Saldo Quantitativo </t>
    </r>
    <r>
      <rPr>
        <sz val="8"/>
        <color indexed="8"/>
        <rFont val="Arial"/>
        <family val="2"/>
      </rPr>
      <t>(antes da emissão desta AF/OS)</t>
    </r>
  </si>
  <si>
    <t>Quantitativo da AF/OS</t>
  </si>
  <si>
    <t>Saldo Atualizado</t>
  </si>
  <si>
    <t>__________________, ____/_____/____</t>
  </si>
  <si>
    <t>Cidade                                    Data</t>
  </si>
  <si>
    <t>_____________________________________________</t>
  </si>
  <si>
    <t xml:space="preserve">Diretor(a) de Administração </t>
  </si>
  <si>
    <t>(carimbo e assinatura)</t>
  </si>
  <si>
    <t>Qtde Registrada</t>
  </si>
  <si>
    <t>Quantidade Utilizada</t>
  </si>
  <si>
    <t>SALDO</t>
  </si>
  <si>
    <t>Valor Total Registrado</t>
  </si>
  <si>
    <t>Valor Total Utilizado</t>
  </si>
  <si>
    <t>Valor Total da Ata com Aditivo</t>
  </si>
  <si>
    <t>Valor Utilizado</t>
  </si>
  <si>
    <t>% Aditivos</t>
  </si>
  <si>
    <t>% Utilizado</t>
  </si>
  <si>
    <t>OBJETO: SERVIÇOS GRÁFICOS PARA A UDESC</t>
  </si>
  <si>
    <t xml:space="preserve">Banner em tecido. Impressão digital em tecido. Policromia: 4 x 0 cores. Resolução mínima de 1200 dpi´s. Acabamento em madeira (cabo redondo) nas duas extremidades menores, sendo encaixado internamente na costura do tecido para fechamento escondendo o varão, com ponteiras em PVC e corda trançada de no mínimo 4 mm e com resistência suficiente para sustentar o banner de tecido. </t>
  </si>
  <si>
    <t>Adesivo em vinil resistente a água e cloro, próprio para áreas com piscinas, impressão digital 4x0 cores, resolução mínima 300 dpi's e 26 a 30 g/m2 de gramatura mínima de cola; acabamento corte reto.</t>
  </si>
  <si>
    <t xml:space="preserve">Adesivo recortado em vinil colorido (cores diversas a escolher), para adesivagem. </t>
  </si>
  <si>
    <t>Cordão para crachá personalizado em impressão digital, com grampo de metal tipo jacaré, em 100% poliéster.</t>
  </si>
  <si>
    <t xml:space="preserve">Placa em PVC branco, impressão digital 4x0 cores, resolução
 mínima 300 dpi's e espessura de 2mm, com fixação dupla face de espuma acrílica para ambiente interno de no mínimo 20mm de largura e de no mínimo 10 cm de tamanho para cada 150g de placa. </t>
  </si>
  <si>
    <t>Placa em PVC branco em formato "V" para ser apoiado sobre balção, impressão digital 4x0 cores, resolução  mínima 300 dpi's e espessura de 2mm.</t>
  </si>
  <si>
    <t>Dimensões</t>
  </si>
  <si>
    <t>50 X 70 cm</t>
  </si>
  <si>
    <t>90 X 150 cm</t>
  </si>
  <si>
    <t xml:space="preserve">90 X 120 cm </t>
  </si>
  <si>
    <t>110 X 150 cm</t>
  </si>
  <si>
    <t>130 X 180 cm</t>
  </si>
  <si>
    <t>50 X 300 cm</t>
  </si>
  <si>
    <t>70 X 400 cm</t>
  </si>
  <si>
    <t>140 cm X metro linear</t>
  </si>
  <si>
    <t>80 X 110 cm</t>
  </si>
  <si>
    <t>80 X 120 cm</t>
  </si>
  <si>
    <t>90 X 110 cm</t>
  </si>
  <si>
    <t>320 cm X metro linear</t>
  </si>
  <si>
    <t>650 X 150 cm</t>
  </si>
  <si>
    <t>250 X 120 cm</t>
  </si>
  <si>
    <t>90 cm X metro linear</t>
  </si>
  <si>
    <t>90 cm x metro linear</t>
  </si>
  <si>
    <t>255 X 275 cm</t>
  </si>
  <si>
    <t xml:space="preserve">295 X  875 cm   </t>
  </si>
  <si>
    <t>310 X 914 cm</t>
  </si>
  <si>
    <t>35 X 90 cm</t>
  </si>
  <si>
    <t xml:space="preserve">7 X 9 cm </t>
  </si>
  <si>
    <t>5 X 20 cm</t>
  </si>
  <si>
    <t xml:space="preserve">10 X 25 cm </t>
  </si>
  <si>
    <t>75 cm X metro linear</t>
  </si>
  <si>
    <t xml:space="preserve">  5,4 X 8,60 cm </t>
  </si>
  <si>
    <t>1,3 a 1,6 X 80 a 90 cm</t>
  </si>
  <si>
    <t>200 X 120 cm</t>
  </si>
  <si>
    <t>25 x 10 cm</t>
  </si>
  <si>
    <t>25 x 15 cm(plano)</t>
  </si>
  <si>
    <t>Formato A0 
("A" Zero - 84,1 X 118,9cm)</t>
  </si>
  <si>
    <t>metro</t>
  </si>
  <si>
    <t>SERVIÇOS GRÁFICOS PARA A UDESC</t>
  </si>
  <si>
    <t xml:space="preserve"> AF/OS nº  xxxx/2016 Qtde. DT</t>
  </si>
  <si>
    <t xml:space="preserve">ESPECIFICAÇÃO </t>
  </si>
  <si>
    <t>0,98mx1,74m</t>
  </si>
  <si>
    <t>270 x 350 cm</t>
  </si>
  <si>
    <t>80 X 12 cm</t>
  </si>
  <si>
    <t>unidade</t>
  </si>
  <si>
    <t>99 x 44,5 cm</t>
  </si>
  <si>
    <t>143 x 40 cm</t>
  </si>
  <si>
    <t>90 x 200 cm</t>
  </si>
  <si>
    <t>190 x 230 cm</t>
  </si>
  <si>
    <t>30cm x metro linear</t>
  </si>
  <si>
    <t>Metro</t>
  </si>
  <si>
    <t xml:space="preserve">Placa em PVC, branca, impressão digital 4x0 cores, resolução mínima 300dpi's e espessura de 2mm, acabamento corte a laser, inclui adequação de layout, instalada com fita. </t>
  </si>
  <si>
    <t>70 x 35 cm</t>
  </si>
  <si>
    <t>14 x 14 cm</t>
  </si>
  <si>
    <t>Jackson da Silva Studio ME    16.600.308/0001-08</t>
  </si>
  <si>
    <t>WeberGrafic Comércio de Materiais Gráficos Eireli - ME    11.505.113/0001-65</t>
  </si>
  <si>
    <t>Araquari Impressões LTDA ME  81.543.878/0001-75</t>
  </si>
  <si>
    <t>Ferroprint Tecnologia Ltda EPP  09.529.872/0001-16</t>
  </si>
  <si>
    <t>PROCESSO: 0502/2016/UDESC</t>
  </si>
  <si>
    <t>VIGÊNCIA DA ATA: 02/08/16 até 01/08/17</t>
  </si>
  <si>
    <t>Pregão 0502/2016/UDESC - SRP</t>
  </si>
  <si>
    <r>
      <t xml:space="preserve">Banner em lona, impressão digital 4x0 cores, </t>
    </r>
    <r>
      <rPr>
        <sz val="11"/>
        <rFont val="Calibri"/>
        <family val="2"/>
      </rPr>
      <t xml:space="preserve">resolução mínima 720 dpi's e 280 g/m² de gramatura mínima; e suporte: 
1) em madeira em duas das menores extremidades e acabamento com ponteira de PVC (grampeada)  e corda trançada de no mínimo 4mm e de resistência suficiente e compatível com o banner; ou 
2) com ilhóses dispostos de 20 em 20 cm, em ferro ou alumínio e de diâmetro compatível com a corda utilizada - corda trançada de no mínimo 4mm e de resistência suficiente e compatível com o banner.
</t>
    </r>
  </si>
  <si>
    <r>
      <t xml:space="preserve">Frontlight em lona, impressão digital 4x0 cores, </t>
    </r>
    <r>
      <rPr>
        <sz val="11"/>
        <rFont val="Calibri"/>
        <family val="2"/>
      </rPr>
      <t>resolução mínima 1200 dpi's e 440 g/m² de gramatura mínima; fixado com ilhóses dispostos de 20 em 20 cm, em ferro ou alumínio e de diâmetro compatível com a corda utilizada - corda trançada de no mínimo 4mm e de resistência suficiente e compatível com o frontlight.</t>
    </r>
  </si>
  <si>
    <r>
      <t xml:space="preserve">Banner em papel fotográfico com laminação brilhante, </t>
    </r>
    <r>
      <rPr>
        <sz val="11"/>
        <rFont val="Calibri"/>
        <family val="2"/>
      </rPr>
      <t>resolução mínima de 600 dpi's e 280g/m² de gramatura mínima, suporte em plástico em duas das menores extremidades e corda de no mínimo 1mm e de resistência suficiente e compatível com o banner.</t>
    </r>
  </si>
  <si>
    <r>
      <t xml:space="preserve">Frontlight em lona, impressão digital 4x0 cores, </t>
    </r>
    <r>
      <rPr>
        <sz val="11"/>
        <rFont val="Calibri"/>
        <family val="2"/>
      </rPr>
      <t>resolução mínima 1200 dpi's e 440 g/m² de gramatura mínima; fixado com ilhóses dispostos de 20 em 20 cm, em ferro ou alumínio e de diâmetro compatível com a corda utilizada - corda trançada de no mínimo 4mm e de resistência suficiente e compatível com o frontlight. INSTALADO E RETIRADA.</t>
    </r>
  </si>
  <si>
    <r>
      <t xml:space="preserve">Adesivo perfurado para vidro traseiro de automóveis, impressão digital 4x0 cores, </t>
    </r>
    <r>
      <rPr>
        <sz val="11"/>
        <rFont val="Calibri"/>
        <family val="2"/>
      </rPr>
      <t>resolução mínima 720 dpi's; com no mínimo 40% de transmissão luminosa (nos termos da RES 254/2007 CONTRAN).</t>
    </r>
  </si>
  <si>
    <r>
      <t xml:space="preserve">Adesivo em vinil, impressão digital 4x0 cores, </t>
    </r>
    <r>
      <rPr>
        <sz val="11"/>
        <rFont val="Calibri"/>
        <family val="2"/>
      </rPr>
      <t>resolução mínima 300 dpi's e 26 a 30 g/m² de gramatura mínima de cola; acabamento meio corte especial com faca.</t>
    </r>
  </si>
  <si>
    <r>
      <t xml:space="preserve">Adesivo em vinil transparente para vidro, impressão digital 4x0 cores, </t>
    </r>
    <r>
      <rPr>
        <sz val="11"/>
        <rFont val="Calibri"/>
        <family val="2"/>
      </rPr>
      <t>resolução mínima 300 dpi's e 26 a 30 g/m² de gramatura mínima de cola; acabamento corte reto.</t>
    </r>
  </si>
  <si>
    <r>
      <t xml:space="preserve">Crachá em cartão PVC laminado branco, impressão digital 4x1 cores, </t>
    </r>
    <r>
      <rPr>
        <sz val="11"/>
        <rFont val="Calibri"/>
        <family val="2"/>
      </rPr>
      <t>resolução mínima 300 dpi's e espessura de 0,70 a 0,80mm cantos arredondados, com perfuração entre 15 a 20mm compatível com grampo de metal tipo jacaré do cordão.</t>
    </r>
  </si>
  <si>
    <r>
      <t xml:space="preserve">Placa em PVC branco, impressão digital 4x0 cores, </t>
    </r>
    <r>
      <rPr>
        <sz val="11"/>
        <rFont val="Calibri"/>
        <family val="2"/>
      </rPr>
      <t xml:space="preserve">resolução mínima 300 dpi's e espessura de 2mm, com fixação dupla face de espuma acrílica para ambiente externo de no mínimo 20mm de largura e de no mínimo 10 cm de tamanho para cada 150g de placa. </t>
    </r>
  </si>
  <si>
    <r>
      <t xml:space="preserve">Plotagem, </t>
    </r>
    <r>
      <rPr>
        <sz val="11"/>
        <rFont val="Calibri"/>
        <family val="2"/>
      </rPr>
      <t>impressão 4x0 cores, em papel sulfite de 75 g/m2 de gramatura mínima.</t>
    </r>
  </si>
  <si>
    <r>
      <t>Plotagem,</t>
    </r>
    <r>
      <rPr>
        <sz val="11"/>
        <rFont val="Calibri"/>
        <family val="2"/>
      </rPr>
      <t xml:space="preserve"> impressão monocromática, em papel sulfite de 75 g/m2 de gramatura mínima.</t>
    </r>
  </si>
  <si>
    <r>
      <t>Adesivo jateado para vidro, impressão digital 4x0 cores, resolução mínima 300 dpi's e 26 a30 g/m</t>
    </r>
    <r>
      <rPr>
        <sz val="10"/>
        <rFont val="Calibri"/>
        <family val="2"/>
      </rPr>
      <t xml:space="preserve">² de gramatura mínima de cola, acabamento corte localizado, instalado, inclui adequação de layout. </t>
    </r>
  </si>
  <si>
    <t>OS nº  930/2016 Qtde. DT</t>
  </si>
  <si>
    <t>OS nº  1304/2016 Qtde. DT</t>
  </si>
  <si>
    <t xml:space="preserve"> OS nº  1506/2016 Qtde. DT</t>
  </si>
  <si>
    <t>OS nº  170/2017 Qtde. DT</t>
  </si>
  <si>
    <t>OS nº  1134/2016 Qtde. DT</t>
  </si>
  <si>
    <t>CENTRO PARTICIPANTE: REITORIA</t>
  </si>
  <si>
    <t>CENTRO PARTICIPANTE: PROEX</t>
  </si>
  <si>
    <t>CENTRO PARTICIPANTE: MUSEU</t>
  </si>
  <si>
    <t>CENTRO PARTICIPANTE: ESAG</t>
  </si>
  <si>
    <t>CENTRO PARTICIPANTE: CEART</t>
  </si>
  <si>
    <t>CENTRO PARTICIPANTE: FAED</t>
  </si>
  <si>
    <t>CENTRO PARTICIPANTE: CEAD</t>
  </si>
  <si>
    <t>CENTRO PARTICIPANTE: CEFID</t>
  </si>
  <si>
    <t>CENTRO PARTICIPANTE: CERES</t>
  </si>
  <si>
    <t>CENTRO PARTICIPANTE: CESFI</t>
  </si>
  <si>
    <t>CENTRO PARTICIPANTE: CCT</t>
  </si>
  <si>
    <t>CENTRO PARTICIPANTE: CAV</t>
  </si>
  <si>
    <t>CENTRO PARTICIPANTE: CEPLAN</t>
  </si>
  <si>
    <t>CENTRO PARTICIPANTE: CEAVI</t>
  </si>
  <si>
    <t>Resumo Atualizado em Março/2017</t>
  </si>
  <si>
    <t xml:space="preserve"> AF/OS nº  1693/2016 Qtde. DT SGPe 20052/2016</t>
  </si>
  <si>
    <t xml:space="preserve"> AF/OS nº  1693/2016 Qtde. DT SGPe 20052/2016 cedido PROEX</t>
  </si>
  <si>
    <t xml:space="preserve"> AF/OS nº  1065/2016 Qtde. DT</t>
  </si>
  <si>
    <t xml:space="preserve"> AF/OS nº  1013/2016 Qtde. DT</t>
  </si>
  <si>
    <t xml:space="preserve"> AF/OS nº  1575/2016 Qtde. DT</t>
  </si>
  <si>
    <t xml:space="preserve"> AF/OS nº  928/2016 Qtde. DT</t>
  </si>
  <si>
    <t xml:space="preserve"> AF/OS nº  956/2016 Qtde. DT</t>
  </si>
  <si>
    <t xml:space="preserve"> AF/OS nº  1377/2016 Qtde. DT</t>
  </si>
  <si>
    <t xml:space="preserve"> AF/OS nº  1116/2016 Qtde. DT</t>
  </si>
  <si>
    <t xml:space="preserve"> AF/OS nº  162/2017 Qtde. DT</t>
  </si>
  <si>
    <t xml:space="preserve"> AF/OS nº  949/2016 Qtde. DT</t>
  </si>
  <si>
    <t xml:space="preserve"> AF/OS nº  1254/2016 Qtde. DT</t>
  </si>
  <si>
    <t xml:space="preserve"> AF/OS nº  1495/2016 Qtde. DT</t>
  </si>
  <si>
    <t xml:space="preserve"> AF/OS nº 1120/2016 Qtde. 09</t>
  </si>
  <si>
    <t xml:space="preserve"> AF/OS nº 1618/2016 Qtde. DT</t>
  </si>
  <si>
    <t xml:space="preserve"> AF/OS nº  1612/2016 Qtde. DT</t>
  </si>
  <si>
    <t xml:space="preserve"> AF/OS nº 1657/2016 Qtde. DT</t>
  </si>
  <si>
    <t>27/09/2016 - Modateca</t>
  </si>
  <si>
    <t xml:space="preserve"> AF/OS nº  1011/2016 Qtde. DT</t>
  </si>
  <si>
    <t xml:space="preserve"> AF/OS nº  1110/2016 Qtde. DT</t>
  </si>
  <si>
    <t xml:space="preserve"> AF/OS nº  0156/2017 Qtde.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</si>
</sst>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</numFmts>
  <fonts count="26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</cellStyleXfs>
  <cellXfs count="148">
    <xf numFmtId="0" fontId="0" fillId="0" borderId="0" xfId="0"/>
    <xf numFmtId="0" fontId="4" fillId="0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wrapText="1"/>
    </xf>
    <xf numFmtId="0" fontId="4" fillId="0" borderId="0" xfId="1" applyFont="1" applyFill="1" applyAlignment="1">
      <alignment vertical="center" wrapText="1"/>
    </xf>
    <xf numFmtId="3" fontId="4" fillId="0" borderId="0" xfId="1" applyNumberFormat="1" applyFont="1" applyAlignment="1" applyProtection="1">
      <alignment wrapText="1"/>
      <protection locked="0"/>
    </xf>
    <xf numFmtId="0" fontId="4" fillId="0" borderId="0" xfId="1" applyFont="1" applyAlignment="1" applyProtection="1">
      <alignment wrapText="1"/>
      <protection locked="0"/>
    </xf>
    <xf numFmtId="1" fontId="4" fillId="0" borderId="0" xfId="1" applyNumberFormat="1" applyFont="1" applyFill="1" applyAlignment="1" applyProtection="1">
      <alignment horizontal="center" wrapText="1"/>
      <protection locked="0"/>
    </xf>
    <xf numFmtId="0" fontId="4" fillId="0" borderId="0" xfId="1" applyFont="1" applyFill="1" applyAlignment="1">
      <alignment wrapText="1"/>
    </xf>
    <xf numFmtId="3" fontId="4" fillId="0" borderId="0" xfId="1" applyNumberFormat="1" applyFont="1" applyFill="1" applyAlignment="1" applyProtection="1">
      <alignment wrapText="1"/>
      <protection locked="0"/>
    </xf>
    <xf numFmtId="168" fontId="15" fillId="8" borderId="6" xfId="1" applyNumberFormat="1" applyFont="1" applyFill="1" applyBorder="1" applyAlignment="1" applyProtection="1">
      <alignment horizontal="right"/>
      <protection locked="0"/>
    </xf>
    <xf numFmtId="168" fontId="15" fillId="8" borderId="11" xfId="1" applyNumberFormat="1" applyFont="1" applyFill="1" applyBorder="1" applyAlignment="1" applyProtection="1">
      <alignment horizontal="right"/>
      <protection locked="0"/>
    </xf>
    <xf numFmtId="9" fontId="15" fillId="8" borderId="7" xfId="12" applyFont="1" applyFill="1" applyBorder="1" applyAlignment="1" applyProtection="1">
      <alignment horizontal="right"/>
      <protection locked="0"/>
    </xf>
    <xf numFmtId="0" fontId="15" fillId="8" borderId="12" xfId="1" applyFont="1" applyFill="1" applyBorder="1" applyAlignment="1" applyProtection="1">
      <alignment horizontal="left"/>
      <protection locked="0"/>
    </xf>
    <xf numFmtId="0" fontId="15" fillId="8" borderId="19" xfId="1" applyFont="1" applyFill="1" applyBorder="1" applyAlignment="1" applyProtection="1">
      <alignment horizontal="left"/>
      <protection locked="0"/>
    </xf>
    <xf numFmtId="0" fontId="15" fillId="8" borderId="14" xfId="1" applyFont="1" applyFill="1" applyBorder="1" applyAlignment="1" applyProtection="1">
      <alignment horizontal="left"/>
      <protection locked="0"/>
    </xf>
    <xf numFmtId="0" fontId="15" fillId="8" borderId="0" xfId="1" applyFont="1" applyFill="1" applyBorder="1" applyAlignment="1" applyProtection="1">
      <alignment horizontal="left"/>
      <protection locked="0"/>
    </xf>
    <xf numFmtId="0" fontId="15" fillId="8" borderId="16" xfId="1" applyFont="1" applyFill="1" applyBorder="1" applyAlignment="1" applyProtection="1">
      <alignment horizontal="left"/>
      <protection locked="0"/>
    </xf>
    <xf numFmtId="0" fontId="15" fillId="8" borderId="18" xfId="1" applyFont="1" applyFill="1" applyBorder="1" applyAlignment="1" applyProtection="1">
      <alignment horizontal="left"/>
      <protection locked="0"/>
    </xf>
    <xf numFmtId="44" fontId="4" fillId="9" borderId="1" xfId="1" applyNumberFormat="1" applyFont="1" applyFill="1" applyBorder="1" applyAlignment="1">
      <alignment wrapText="1"/>
    </xf>
    <xf numFmtId="166" fontId="4" fillId="7" borderId="1" xfId="0" applyNumberFormat="1" applyFont="1" applyFill="1" applyBorder="1" applyAlignment="1">
      <alignment horizontal="center" vertical="center" wrapText="1"/>
    </xf>
    <xf numFmtId="3" fontId="4" fillId="10" borderId="1" xfId="1" applyNumberFormat="1" applyFont="1" applyFill="1" applyBorder="1" applyAlignment="1" applyProtection="1">
      <alignment horizontal="center" vertical="center" wrapText="1"/>
      <protection locked="0"/>
    </xf>
    <xf numFmtId="44" fontId="4" fillId="9" borderId="1" xfId="1" applyNumberFormat="1" applyFont="1" applyFill="1" applyBorder="1" applyAlignment="1">
      <alignment vertical="center" wrapText="1"/>
    </xf>
    <xf numFmtId="1" fontId="4" fillId="0" borderId="0" xfId="1" applyNumberFormat="1" applyFont="1" applyFill="1" applyAlignment="1">
      <alignment horizontal="center" wrapText="1"/>
    </xf>
    <xf numFmtId="1" fontId="15" fillId="8" borderId="19" xfId="1" applyNumberFormat="1" applyFont="1" applyFill="1" applyBorder="1" applyAlignment="1" applyProtection="1">
      <alignment horizontal="center"/>
      <protection locked="0"/>
    </xf>
    <xf numFmtId="1" fontId="15" fillId="8" borderId="0" xfId="1" applyNumberFormat="1" applyFont="1" applyFill="1" applyBorder="1" applyAlignment="1" applyProtection="1">
      <alignment horizontal="center"/>
      <protection locked="0"/>
    </xf>
    <xf numFmtId="1" fontId="15" fillId="8" borderId="18" xfId="1" applyNumberFormat="1" applyFont="1" applyFill="1" applyBorder="1" applyAlignment="1" applyProtection="1">
      <alignment horizontal="center"/>
      <protection locked="0"/>
    </xf>
    <xf numFmtId="1" fontId="4" fillId="0" borderId="0" xfId="1" applyNumberFormat="1" applyFont="1" applyAlignment="1">
      <alignment horizontal="center" wrapText="1"/>
    </xf>
    <xf numFmtId="1" fontId="4" fillId="8" borderId="1" xfId="13" applyNumberFormat="1" applyFont="1" applyFill="1" applyBorder="1" applyAlignment="1">
      <alignment horizontal="center" vertical="center" wrapText="1"/>
    </xf>
    <xf numFmtId="44" fontId="4" fillId="9" borderId="1" xfId="1" applyNumberFormat="1" applyFont="1" applyFill="1" applyBorder="1" applyAlignment="1">
      <alignment horizontal="center" vertical="center" wrapText="1"/>
    </xf>
    <xf numFmtId="9" fontId="15" fillId="8" borderId="11" xfId="17" applyFont="1" applyFill="1" applyBorder="1" applyAlignment="1">
      <alignment horizontal="right"/>
    </xf>
    <xf numFmtId="41" fontId="4" fillId="11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3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4" borderId="1" xfId="0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Alignment="1">
      <alignment horizontal="center" vertical="center" wrapText="1"/>
    </xf>
    <xf numFmtId="166" fontId="4" fillId="0" borderId="0" xfId="0" applyNumberFormat="1" applyFont="1" applyFill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4" fillId="2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4" fillId="13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13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 applyProtection="1">
      <alignment horizontal="center" vertical="center"/>
      <protection locked="0"/>
    </xf>
    <xf numFmtId="0" fontId="4" fillId="12" borderId="1" xfId="0" applyFont="1" applyFill="1" applyBorder="1" applyAlignment="1" applyProtection="1">
      <alignment horizontal="center" vertical="center"/>
    </xf>
    <xf numFmtId="0" fontId="4" fillId="13" borderId="1" xfId="0" applyFont="1" applyFill="1" applyBorder="1" applyAlignment="1" applyProtection="1">
      <alignment horizontal="center" wrapText="1"/>
      <protection locked="0"/>
    </xf>
    <xf numFmtId="0" fontId="18" fillId="13" borderId="1" xfId="0" applyFont="1" applyFill="1" applyBorder="1" applyAlignment="1" applyProtection="1">
      <alignment horizontal="center" vertical="center"/>
      <protection locked="0"/>
    </xf>
    <xf numFmtId="0" fontId="18" fillId="13" borderId="1" xfId="0" applyFont="1" applyFill="1" applyBorder="1" applyAlignment="1">
      <alignment vertical="center"/>
    </xf>
    <xf numFmtId="0" fontId="18" fillId="12" borderId="1" xfId="0" applyFont="1" applyFill="1" applyBorder="1" applyAlignment="1">
      <alignment vertical="center"/>
    </xf>
    <xf numFmtId="43" fontId="4" fillId="0" borderId="1" xfId="0" applyNumberFormat="1" applyFont="1" applyFill="1" applyBorder="1" applyAlignment="1" applyProtection="1">
      <alignment horizontal="center" vertical="center"/>
    </xf>
    <xf numFmtId="43" fontId="4" fillId="13" borderId="1" xfId="0" applyNumberFormat="1" applyFont="1" applyFill="1" applyBorder="1" applyAlignment="1" applyProtection="1">
      <alignment horizontal="center" vertical="center"/>
    </xf>
    <xf numFmtId="43" fontId="4" fillId="12" borderId="1" xfId="0" applyNumberFormat="1" applyFont="1" applyFill="1" applyBorder="1" applyAlignment="1" applyProtection="1">
      <alignment horizontal="center" vertical="center"/>
    </xf>
    <xf numFmtId="43" fontId="4" fillId="13" borderId="1" xfId="0" applyNumberFormat="1" applyFont="1" applyFill="1" applyBorder="1"/>
    <xf numFmtId="43" fontId="4" fillId="12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wrapText="1"/>
      <protection locked="0"/>
    </xf>
    <xf numFmtId="0" fontId="4" fillId="0" borderId="1" xfId="1" applyFont="1" applyBorder="1" applyAlignment="1">
      <alignment wrapText="1"/>
    </xf>
    <xf numFmtId="0" fontId="15" fillId="13" borderId="1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11" borderId="1" xfId="1" applyFont="1" applyFill="1" applyBorder="1" applyAlignment="1" applyProtection="1">
      <alignment horizontal="center" wrapText="1"/>
      <protection locked="0"/>
    </xf>
    <xf numFmtId="0" fontId="4" fillId="11" borderId="1" xfId="1" applyFont="1" applyFill="1" applyBorder="1" applyAlignment="1">
      <alignment horizontal="center" wrapText="1"/>
    </xf>
    <xf numFmtId="43" fontId="4" fillId="0" borderId="0" xfId="1" applyNumberFormat="1" applyFont="1" applyAlignment="1" applyProtection="1">
      <alignment wrapText="1"/>
      <protection locked="0"/>
    </xf>
    <xf numFmtId="0" fontId="2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 applyProtection="1">
      <alignment horizontal="center" vertical="center" wrapText="1"/>
      <protection locked="0"/>
    </xf>
    <xf numFmtId="3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left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/>
    </xf>
    <xf numFmtId="0" fontId="22" fillId="13" borderId="11" xfId="0" applyFont="1" applyFill="1" applyBorder="1" applyAlignment="1">
      <alignment horizontal="center" vertical="center"/>
    </xf>
    <xf numFmtId="0" fontId="22" fillId="13" borderId="7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/>
    </xf>
    <xf numFmtId="0" fontId="22" fillId="12" borderId="7" xfId="0" applyFont="1" applyFill="1" applyBorder="1" applyAlignment="1">
      <alignment horizontal="center" vertical="center"/>
    </xf>
    <xf numFmtId="3" fontId="2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6" borderId="8" xfId="0" applyNumberFormat="1" applyFont="1" applyFill="1" applyBorder="1" applyAlignment="1">
      <alignment horizontal="left" vertical="center" wrapText="1"/>
    </xf>
    <xf numFmtId="0" fontId="4" fillId="6" borderId="9" xfId="0" applyNumberFormat="1" applyFont="1" applyFill="1" applyBorder="1" applyAlignment="1">
      <alignment horizontal="left" vertical="center" wrapText="1"/>
    </xf>
    <xf numFmtId="0" fontId="15" fillId="8" borderId="16" xfId="1" applyFont="1" applyFill="1" applyBorder="1" applyAlignment="1">
      <alignment vertical="center" wrapText="1"/>
    </xf>
    <xf numFmtId="0" fontId="15" fillId="8" borderId="18" xfId="1" applyFont="1" applyFill="1" applyBorder="1" applyAlignment="1">
      <alignment vertical="center" wrapText="1"/>
    </xf>
    <xf numFmtId="0" fontId="15" fillId="8" borderId="17" xfId="1" applyFont="1" applyFill="1" applyBorder="1" applyAlignment="1">
      <alignment vertical="center" wrapText="1"/>
    </xf>
    <xf numFmtId="0" fontId="4" fillId="6" borderId="16" xfId="0" applyNumberFormat="1" applyFont="1" applyFill="1" applyBorder="1" applyAlignment="1">
      <alignment horizontal="center" vertical="center" wrapText="1"/>
    </xf>
    <xf numFmtId="0" fontId="4" fillId="6" borderId="18" xfId="0" applyNumberFormat="1" applyFont="1" applyFill="1" applyBorder="1" applyAlignment="1">
      <alignment horizontal="center" vertical="center" wrapText="1"/>
    </xf>
    <xf numFmtId="0" fontId="15" fillId="8" borderId="8" xfId="1" applyFont="1" applyFill="1" applyBorder="1" applyAlignment="1" applyProtection="1">
      <alignment horizontal="left"/>
      <protection locked="0"/>
    </xf>
    <xf numFmtId="0" fontId="15" fillId="8" borderId="9" xfId="1" applyFont="1" applyFill="1" applyBorder="1" applyAlignment="1" applyProtection="1">
      <alignment horizontal="left"/>
      <protection locked="0"/>
    </xf>
    <xf numFmtId="0" fontId="15" fillId="8" borderId="10" xfId="1" applyFont="1" applyFill="1" applyBorder="1" applyAlignment="1" applyProtection="1">
      <alignment horizontal="left"/>
      <protection locked="0"/>
    </xf>
    <xf numFmtId="0" fontId="15" fillId="8" borderId="12" xfId="1" applyFont="1" applyFill="1" applyBorder="1" applyAlignment="1">
      <alignment vertical="center" wrapText="1"/>
    </xf>
    <xf numFmtId="0" fontId="15" fillId="8" borderId="19" xfId="1" applyFont="1" applyFill="1" applyBorder="1" applyAlignment="1">
      <alignment vertical="center" wrapText="1"/>
    </xf>
    <xf numFmtId="0" fontId="15" fillId="8" borderId="13" xfId="1" applyFont="1" applyFill="1" applyBorder="1" applyAlignment="1">
      <alignment vertical="center" wrapText="1"/>
    </xf>
    <xf numFmtId="0" fontId="15" fillId="8" borderId="14" xfId="1" applyFont="1" applyFill="1" applyBorder="1" applyAlignment="1">
      <alignment vertical="center" wrapText="1"/>
    </xf>
    <xf numFmtId="0" fontId="15" fillId="8" borderId="0" xfId="1" applyFont="1" applyFill="1" applyBorder="1" applyAlignment="1">
      <alignment vertical="center" wrapText="1"/>
    </xf>
    <xf numFmtId="0" fontId="15" fillId="8" borderId="15" xfId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27">
    <cellStyle name="Moeda" xfId="13" builtinId="4"/>
    <cellStyle name="Moeda 2" xfId="5"/>
    <cellStyle name="Moeda 2 2" xfId="9"/>
    <cellStyle name="Moeda 3" xfId="8"/>
    <cellStyle name="Moeda 3 2" xfId="20"/>
    <cellStyle name="Moeda 4" xfId="14"/>
    <cellStyle name="Moeda 4 2" xfId="24"/>
    <cellStyle name="Moeda 5" xfId="23"/>
    <cellStyle name="Normal" xfId="0" builtinId="0"/>
    <cellStyle name="Normal 2" xfId="1"/>
    <cellStyle name="Porcentagem" xfId="17" builtinId="5"/>
    <cellStyle name="Porcentagem 2" xfId="12"/>
    <cellStyle name="Separador de milhares 2" xfId="2"/>
    <cellStyle name="Separador de milhares 2 2" xfId="7"/>
    <cellStyle name="Separador de milhares 2 2 2" xfId="11"/>
    <cellStyle name="Separador de milhares 2 2 2 2" xfId="22"/>
    <cellStyle name="Separador de milhares 2 2 3" xfId="16"/>
    <cellStyle name="Separador de milhares 2 2 3 2" xfId="26"/>
    <cellStyle name="Separador de milhares 2 2 4" xfId="19"/>
    <cellStyle name="Separador de milhares 2 3" xfId="6"/>
    <cellStyle name="Separador de milhares 2 3 2" xfId="10"/>
    <cellStyle name="Separador de milhares 2 3 2 2" xfId="21"/>
    <cellStyle name="Separador de milhares 2 3 3" xfId="15"/>
    <cellStyle name="Separador de milhares 2 3 3 2" xfId="25"/>
    <cellStyle name="Separador de milhares 2 3 4" xfId="18"/>
    <cellStyle name="Separador de milhares 3" xfId="3"/>
    <cellStyle name="Título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6625" name="Retângulo de cantos arredondados 1"/>
        <xdr:cNvSpPr>
          <a:spLocks noChangeArrowheads="1"/>
        </xdr:cNvSpPr>
      </xdr:nvSpPr>
      <xdr:spPr bwMode="auto">
        <a:xfrm>
          <a:off x="259080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I4" sqref="I4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1" width="13" style="18" customWidth="1"/>
    <col min="12" max="12" width="13.7109375" style="18" customWidth="1"/>
    <col min="13" max="25" width="13.7109375" style="15" customWidth="1"/>
    <col min="26" max="16384" width="9.7109375" style="15"/>
  </cols>
  <sheetData>
    <row r="1" spans="1:25" ht="33.75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110</v>
      </c>
      <c r="L1" s="94" t="s">
        <v>76</v>
      </c>
      <c r="M1" s="94" t="s">
        <v>76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3.75" customHeight="1" x14ac:dyDescent="0.25">
      <c r="A2" s="98" t="s">
        <v>115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42606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ref="J5:J46" si="2">IF(I5&lt;0,"ATENÇÃO","OK")</f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f>20-2</f>
        <v>18</v>
      </c>
      <c r="I6" s="50">
        <f t="shared" si="1"/>
        <v>18</v>
      </c>
      <c r="J6" s="51" t="str">
        <f t="shared" si="2"/>
        <v>OK</v>
      </c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2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2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2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>
        <v>20</v>
      </c>
      <c r="I10" s="50">
        <f t="shared" si="1"/>
        <v>20</v>
      </c>
      <c r="J10" s="51" t="str">
        <f t="shared" si="2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2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2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2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2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2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2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2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2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2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2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>
        <v>4</v>
      </c>
      <c r="I21" s="50">
        <f t="shared" si="1"/>
        <v>4</v>
      </c>
      <c r="J21" s="51" t="str">
        <f t="shared" si="2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>
        <v>16</v>
      </c>
      <c r="I22" s="50">
        <f t="shared" si="1"/>
        <v>6</v>
      </c>
      <c r="J22" s="51" t="str">
        <f t="shared" si="2"/>
        <v>OK</v>
      </c>
      <c r="K22" s="83">
        <v>10</v>
      </c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>
        <v>44</v>
      </c>
      <c r="I23" s="50">
        <f t="shared" si="1"/>
        <v>20</v>
      </c>
      <c r="J23" s="51" t="str">
        <f t="shared" si="2"/>
        <v>OK</v>
      </c>
      <c r="K23" s="83">
        <v>24</v>
      </c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>
        <v>4</v>
      </c>
      <c r="I24" s="50">
        <f t="shared" si="1"/>
        <v>4</v>
      </c>
      <c r="J24" s="51" t="str">
        <f t="shared" si="2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>
        <v>200</v>
      </c>
      <c r="I25" s="50">
        <f t="shared" si="1"/>
        <v>200</v>
      </c>
      <c r="J25" s="51" t="str">
        <f t="shared" si="2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2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2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>
        <v>100</v>
      </c>
      <c r="I28" s="50">
        <f t="shared" si="1"/>
        <v>100</v>
      </c>
      <c r="J28" s="51" t="str">
        <f t="shared" si="2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>
        <v>8</v>
      </c>
      <c r="I29" s="50">
        <f t="shared" si="1"/>
        <v>8</v>
      </c>
      <c r="J29" s="51" t="str">
        <f t="shared" si="2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>
        <v>4</v>
      </c>
      <c r="I30" s="50">
        <f t="shared" si="1"/>
        <v>4</v>
      </c>
      <c r="J30" s="51" t="str">
        <f t="shared" si="2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2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2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2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2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2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2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2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2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2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2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2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2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2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2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2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2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D45:D46"/>
    <mergeCell ref="A45:A46"/>
    <mergeCell ref="B4:B18"/>
    <mergeCell ref="D4:D15"/>
    <mergeCell ref="D16:D18"/>
    <mergeCell ref="B21:B24"/>
    <mergeCell ref="D21:D24"/>
    <mergeCell ref="B26:B34"/>
    <mergeCell ref="D26:D30"/>
    <mergeCell ref="D31:D32"/>
    <mergeCell ref="B35:B36"/>
    <mergeCell ref="B37:B39"/>
    <mergeCell ref="B40:B41"/>
    <mergeCell ref="B42:B44"/>
    <mergeCell ref="D42:D44"/>
    <mergeCell ref="B45:B46"/>
    <mergeCell ref="A35:A36"/>
    <mergeCell ref="A37:A39"/>
    <mergeCell ref="A40:A41"/>
    <mergeCell ref="A42:A44"/>
    <mergeCell ref="W1:W2"/>
    <mergeCell ref="A21:A24"/>
    <mergeCell ref="A26:A34"/>
    <mergeCell ref="D1:G1"/>
    <mergeCell ref="H1:J1"/>
    <mergeCell ref="K1:K2"/>
    <mergeCell ref="X1:X2"/>
    <mergeCell ref="Y1:Y2"/>
    <mergeCell ref="A4:A18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A2:J2"/>
    <mergeCell ref="L1:L2"/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E4" sqref="E4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29.25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76</v>
      </c>
      <c r="L1" s="94" t="s">
        <v>76</v>
      </c>
      <c r="M1" s="94" t="s">
        <v>76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29.25" customHeight="1" x14ac:dyDescent="0.25">
      <c r="A2" s="98" t="s">
        <v>124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49" t="s">
        <v>2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>
        <v>3</v>
      </c>
      <c r="I5" s="50">
        <f t="shared" ref="I5:I46" si="1">H5-(SUM(K5:Y5))</f>
        <v>3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/>
      <c r="I6" s="50">
        <f t="shared" si="1"/>
        <v>0</v>
      </c>
      <c r="J6" s="51" t="str">
        <f t="shared" si="0"/>
        <v>OK</v>
      </c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>
        <v>3</v>
      </c>
      <c r="I8" s="50">
        <f t="shared" si="1"/>
        <v>3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>
        <v>7</v>
      </c>
      <c r="I11" s="50">
        <f t="shared" si="1"/>
        <v>7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>
        <v>5</v>
      </c>
      <c r="I13" s="50">
        <f t="shared" si="1"/>
        <v>5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>
        <v>5</v>
      </c>
      <c r="I16" s="50">
        <f t="shared" si="1"/>
        <v>5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>
        <v>1</v>
      </c>
      <c r="I17" s="50">
        <f t="shared" si="1"/>
        <v>1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>
        <v>2</v>
      </c>
      <c r="I18" s="50">
        <f t="shared" si="1"/>
        <v>2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>
        <v>10</v>
      </c>
      <c r="I19" s="50">
        <f t="shared" si="1"/>
        <v>10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>
        <v>5</v>
      </c>
      <c r="I20" s="50">
        <f t="shared" si="1"/>
        <v>5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>
        <v>2</v>
      </c>
      <c r="I21" s="50">
        <f t="shared" si="1"/>
        <v>2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>
        <v>1</v>
      </c>
      <c r="I22" s="50">
        <f t="shared" si="1"/>
        <v>1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>
        <v>1</v>
      </c>
      <c r="I23" s="50">
        <f t="shared" si="1"/>
        <v>1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>
        <v>200</v>
      </c>
      <c r="I26" s="50">
        <f t="shared" si="1"/>
        <v>200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>
        <v>2</v>
      </c>
      <c r="I31" s="50">
        <f t="shared" si="1"/>
        <v>2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>
        <v>2</v>
      </c>
      <c r="I32" s="50">
        <f t="shared" si="1"/>
        <v>2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500</v>
      </c>
      <c r="I35" s="50">
        <f t="shared" si="1"/>
        <v>500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500</v>
      </c>
      <c r="I36" s="50">
        <f t="shared" si="1"/>
        <v>500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D42:D44"/>
    <mergeCell ref="A45:A46"/>
    <mergeCell ref="B45:B46"/>
    <mergeCell ref="D45:D46"/>
    <mergeCell ref="A37:A39"/>
    <mergeCell ref="B37:B39"/>
    <mergeCell ref="A40:A41"/>
    <mergeCell ref="B40:B41"/>
    <mergeCell ref="A42:A44"/>
    <mergeCell ref="B42:B44"/>
    <mergeCell ref="A26:A34"/>
    <mergeCell ref="B26:B34"/>
    <mergeCell ref="D26:D30"/>
    <mergeCell ref="D31:D32"/>
    <mergeCell ref="A35:A36"/>
    <mergeCell ref="B35:B36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1:A24"/>
    <mergeCell ref="M1:M2"/>
    <mergeCell ref="L1:L2"/>
    <mergeCell ref="D1:G1"/>
    <mergeCell ref="H1:J1"/>
    <mergeCell ref="K1:K2"/>
    <mergeCell ref="A1:C1"/>
    <mergeCell ref="B21:B24"/>
    <mergeCell ref="D21:D24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L3" sqref="L3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4.5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148</v>
      </c>
      <c r="L1" s="94" t="s">
        <v>149</v>
      </c>
      <c r="M1" s="94" t="s">
        <v>150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4.5" customHeight="1" x14ac:dyDescent="0.25">
      <c r="A2" s="98" t="s">
        <v>125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42615</v>
      </c>
      <c r="L3" s="82">
        <v>42648</v>
      </c>
      <c r="M3" s="82">
        <v>42788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90"/>
      <c r="L4" s="90"/>
      <c r="M4" s="91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90"/>
      <c r="L5" s="90"/>
      <c r="M5" s="91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/>
      <c r="I6" s="50">
        <f t="shared" si="1"/>
        <v>0</v>
      </c>
      <c r="J6" s="51" t="str">
        <f t="shared" si="0"/>
        <v>OK</v>
      </c>
      <c r="K6" s="90"/>
      <c r="L6" s="90"/>
      <c r="M6" s="91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90"/>
      <c r="L7" s="90"/>
      <c r="M7" s="91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90"/>
      <c r="L8" s="90"/>
      <c r="M8" s="91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>
        <v>2</v>
      </c>
      <c r="I9" s="50">
        <f t="shared" si="1"/>
        <v>1</v>
      </c>
      <c r="J9" s="51" t="str">
        <f t="shared" si="0"/>
        <v>OK</v>
      </c>
      <c r="K9" s="90"/>
      <c r="L9" s="90"/>
      <c r="M9" s="92">
        <v>1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>
        <v>5</v>
      </c>
      <c r="I10" s="50">
        <f t="shared" si="1"/>
        <v>2</v>
      </c>
      <c r="J10" s="51" t="str">
        <f t="shared" si="0"/>
        <v>OK</v>
      </c>
      <c r="K10" s="90"/>
      <c r="L10" s="93">
        <v>2</v>
      </c>
      <c r="M10" s="92">
        <v>1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>
        <v>30</v>
      </c>
      <c r="I11" s="50">
        <f t="shared" si="1"/>
        <v>20</v>
      </c>
      <c r="J11" s="51" t="str">
        <f t="shared" si="0"/>
        <v>OK</v>
      </c>
      <c r="K11" s="90"/>
      <c r="L11" s="90"/>
      <c r="M11" s="92">
        <v>10</v>
      </c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90"/>
      <c r="L12" s="90"/>
      <c r="M12" s="91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>
        <v>60</v>
      </c>
      <c r="I13" s="50">
        <f t="shared" si="1"/>
        <v>10</v>
      </c>
      <c r="J13" s="51" t="str">
        <f t="shared" si="0"/>
        <v>OK</v>
      </c>
      <c r="K13" s="93">
        <v>20</v>
      </c>
      <c r="L13" s="93">
        <v>20</v>
      </c>
      <c r="M13" s="92">
        <v>10</v>
      </c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>
        <v>5</v>
      </c>
      <c r="I14" s="50">
        <f t="shared" si="1"/>
        <v>5</v>
      </c>
      <c r="J14" s="51" t="str">
        <f t="shared" si="0"/>
        <v>OK</v>
      </c>
      <c r="K14" s="90"/>
      <c r="L14" s="90"/>
      <c r="M14" s="91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90"/>
      <c r="L15" s="90"/>
      <c r="M15" s="91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90"/>
      <c r="L16" s="90"/>
      <c r="M16" s="91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90"/>
      <c r="L17" s="90"/>
      <c r="M17" s="91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90"/>
      <c r="L18" s="90"/>
      <c r="M18" s="91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90"/>
      <c r="L19" s="90"/>
      <c r="M19" s="91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90"/>
      <c r="L20" s="90"/>
      <c r="M20" s="91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>
        <v>12</v>
      </c>
      <c r="I21" s="50">
        <f t="shared" si="1"/>
        <v>12</v>
      </c>
      <c r="J21" s="51" t="str">
        <f t="shared" si="0"/>
        <v>OK</v>
      </c>
      <c r="K21" s="90"/>
      <c r="L21" s="90"/>
      <c r="M21" s="91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90"/>
      <c r="L22" s="90"/>
      <c r="M22" s="91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90"/>
      <c r="L23" s="90"/>
      <c r="M23" s="91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90"/>
      <c r="L24" s="90"/>
      <c r="M24" s="91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90"/>
      <c r="L25" s="90"/>
      <c r="M25" s="91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>
        <v>300</v>
      </c>
      <c r="I26" s="50">
        <f t="shared" si="1"/>
        <v>300</v>
      </c>
      <c r="J26" s="51" t="str">
        <f t="shared" si="0"/>
        <v>OK</v>
      </c>
      <c r="K26" s="90"/>
      <c r="L26" s="90"/>
      <c r="M26" s="91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90"/>
      <c r="L27" s="90"/>
      <c r="M27" s="91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90"/>
      <c r="L28" s="90"/>
      <c r="M28" s="91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90"/>
      <c r="L29" s="90"/>
      <c r="M29" s="91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90"/>
      <c r="L30" s="90"/>
      <c r="M30" s="91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90"/>
      <c r="L31" s="90"/>
      <c r="M31" s="91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90"/>
      <c r="L32" s="90"/>
      <c r="M32" s="91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90"/>
      <c r="L33" s="90"/>
      <c r="M33" s="91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v>25</v>
      </c>
      <c r="I34" s="50">
        <f t="shared" si="1"/>
        <v>25</v>
      </c>
      <c r="J34" s="51" t="str">
        <f t="shared" si="0"/>
        <v>OK</v>
      </c>
      <c r="K34" s="90"/>
      <c r="L34" s="90"/>
      <c r="M34" s="91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90"/>
      <c r="L35" s="90"/>
      <c r="M35" s="91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90"/>
      <c r="L36" s="90"/>
      <c r="M36" s="91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90"/>
      <c r="L37" s="90"/>
      <c r="M37" s="91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90"/>
      <c r="L38" s="90"/>
      <c r="M38" s="91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90"/>
      <c r="L39" s="90"/>
      <c r="M39" s="91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90"/>
      <c r="L40" s="90"/>
      <c r="M40" s="91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90"/>
      <c r="L41" s="90"/>
      <c r="M41" s="91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90"/>
      <c r="L42" s="90"/>
      <c r="M42" s="91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90"/>
      <c r="L43" s="90"/>
      <c r="M43" s="91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90"/>
      <c r="L44" s="90"/>
      <c r="M44" s="91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90"/>
      <c r="L45" s="90"/>
      <c r="M45" s="91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90"/>
      <c r="L46" s="90"/>
      <c r="M46" s="91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W1:W2"/>
    <mergeCell ref="X1:X2"/>
    <mergeCell ref="Y1:Y2"/>
    <mergeCell ref="A4:A18"/>
    <mergeCell ref="B4:B18"/>
    <mergeCell ref="D4:D15"/>
    <mergeCell ref="D16:D18"/>
    <mergeCell ref="R1:R2"/>
    <mergeCell ref="S1:S2"/>
    <mergeCell ref="T1:T2"/>
    <mergeCell ref="U1:U2"/>
    <mergeCell ref="V1:V2"/>
    <mergeCell ref="B35:B36"/>
    <mergeCell ref="A37:A39"/>
    <mergeCell ref="B37:B39"/>
    <mergeCell ref="P1:P2"/>
    <mergeCell ref="Q1:Q2"/>
    <mergeCell ref="A21:A24"/>
    <mergeCell ref="B21:B24"/>
    <mergeCell ref="D21:D24"/>
    <mergeCell ref="A40:A41"/>
    <mergeCell ref="B40:B41"/>
    <mergeCell ref="D26:D30"/>
    <mergeCell ref="D31:D32"/>
    <mergeCell ref="O1:O2"/>
    <mergeCell ref="A1:C1"/>
    <mergeCell ref="L1:L2"/>
    <mergeCell ref="M1:M2"/>
    <mergeCell ref="N1:N2"/>
    <mergeCell ref="D1:G1"/>
    <mergeCell ref="H1:J1"/>
    <mergeCell ref="K1:K2"/>
    <mergeCell ref="A2:J2"/>
    <mergeCell ref="A26:A34"/>
    <mergeCell ref="B26:B34"/>
    <mergeCell ref="A35:A3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L7" sqref="L7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4.5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135</v>
      </c>
      <c r="L1" s="94" t="s">
        <v>136</v>
      </c>
      <c r="M1" s="94" t="s">
        <v>137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4.5" customHeight="1" x14ac:dyDescent="0.25">
      <c r="A2" s="98" t="s">
        <v>126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42600</v>
      </c>
      <c r="L3" s="82">
        <v>42606</v>
      </c>
      <c r="M3" s="82">
        <v>42669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>
        <v>60</v>
      </c>
      <c r="I4" s="50">
        <f>H4-(SUM(K4:Y4))</f>
        <v>60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v>60</v>
      </c>
      <c r="I6" s="50">
        <f t="shared" si="1"/>
        <v>14</v>
      </c>
      <c r="J6" s="51" t="str">
        <f t="shared" si="0"/>
        <v>OK</v>
      </c>
      <c r="K6" s="76">
        <v>29</v>
      </c>
      <c r="L6" s="76">
        <v>2</v>
      </c>
      <c r="M6" s="77">
        <v>15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>
        <v>10</v>
      </c>
      <c r="I9" s="50">
        <f t="shared" si="1"/>
        <v>10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>
        <v>10</v>
      </c>
      <c r="I10" s="50">
        <f t="shared" si="1"/>
        <v>9</v>
      </c>
      <c r="J10" s="51" t="str">
        <f t="shared" si="0"/>
        <v>OK</v>
      </c>
      <c r="K10" s="76">
        <v>1</v>
      </c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>
        <v>60</v>
      </c>
      <c r="I14" s="50">
        <f t="shared" si="1"/>
        <v>60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>
        <v>60</v>
      </c>
      <c r="I19" s="50">
        <f t="shared" si="1"/>
        <v>60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6:A34"/>
    <mergeCell ref="B26:B34"/>
    <mergeCell ref="A35:A36"/>
    <mergeCell ref="B35:B36"/>
    <mergeCell ref="D21:D24"/>
    <mergeCell ref="D26:D30"/>
    <mergeCell ref="D31:D32"/>
    <mergeCell ref="A1:C1"/>
    <mergeCell ref="D1:G1"/>
    <mergeCell ref="L1:L2"/>
    <mergeCell ref="M1:M2"/>
    <mergeCell ref="H1:J1"/>
    <mergeCell ref="K1:K2"/>
    <mergeCell ref="A37:A39"/>
    <mergeCell ref="B37:B39"/>
    <mergeCell ref="A40:A41"/>
    <mergeCell ref="B40:B41"/>
    <mergeCell ref="A21:A24"/>
    <mergeCell ref="B21:B24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K5" sqref="K5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0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138</v>
      </c>
      <c r="L1" s="94" t="s">
        <v>139</v>
      </c>
      <c r="M1" s="94" t="s">
        <v>76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0" customHeight="1" x14ac:dyDescent="0.25">
      <c r="A2" s="98" t="s">
        <v>127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49" t="s">
        <v>2</v>
      </c>
      <c r="L3" s="82">
        <v>42790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v>10</v>
      </c>
      <c r="I6" s="50">
        <f t="shared" si="1"/>
        <v>9</v>
      </c>
      <c r="J6" s="51" t="str">
        <f t="shared" si="0"/>
        <v>OK</v>
      </c>
      <c r="K6" s="76">
        <v>1</v>
      </c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>
        <v>6</v>
      </c>
      <c r="I8" s="50">
        <f t="shared" si="1"/>
        <v>4</v>
      </c>
      <c r="J8" s="51" t="str">
        <f t="shared" si="0"/>
        <v>OK</v>
      </c>
      <c r="K8" s="76"/>
      <c r="L8" s="76">
        <v>2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>
        <v>6</v>
      </c>
      <c r="I13" s="50">
        <f t="shared" si="1"/>
        <v>6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>
        <v>10</v>
      </c>
      <c r="I14" s="50">
        <f t="shared" si="1"/>
        <v>10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>
        <v>500</v>
      </c>
      <c r="I31" s="50">
        <f t="shared" si="1"/>
        <v>500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100</v>
      </c>
      <c r="I35" s="50">
        <f t="shared" si="1"/>
        <v>100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100</v>
      </c>
      <c r="I36" s="50">
        <f t="shared" si="1"/>
        <v>100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>
        <v>5</v>
      </c>
      <c r="I37" s="50">
        <f t="shared" si="1"/>
        <v>5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50</v>
      </c>
      <c r="I38" s="50">
        <f t="shared" si="1"/>
        <v>50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>
        <v>50</v>
      </c>
      <c r="I40" s="50">
        <f t="shared" si="1"/>
        <v>50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>
        <v>50</v>
      </c>
      <c r="I41" s="50">
        <f t="shared" si="1"/>
        <v>50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D42:D44"/>
    <mergeCell ref="A45:A46"/>
    <mergeCell ref="B45:B46"/>
    <mergeCell ref="D45:D46"/>
    <mergeCell ref="A37:A39"/>
    <mergeCell ref="B37:B39"/>
    <mergeCell ref="A40:A41"/>
    <mergeCell ref="B40:B41"/>
    <mergeCell ref="A42:A44"/>
    <mergeCell ref="B42:B44"/>
    <mergeCell ref="B26:B34"/>
    <mergeCell ref="D26:D30"/>
    <mergeCell ref="D31:D32"/>
    <mergeCell ref="A35:A36"/>
    <mergeCell ref="B35:B36"/>
    <mergeCell ref="A26:A34"/>
    <mergeCell ref="W1:W2"/>
    <mergeCell ref="X1:X2"/>
    <mergeCell ref="Y1:Y2"/>
    <mergeCell ref="A2:J2"/>
    <mergeCell ref="A4:A18"/>
    <mergeCell ref="B4:B18"/>
    <mergeCell ref="D4:D15"/>
    <mergeCell ref="D16:D18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A21:A24"/>
    <mergeCell ref="B21:B24"/>
    <mergeCell ref="D21:D24"/>
    <mergeCell ref="L1:L2"/>
    <mergeCell ref="A1:C1"/>
    <mergeCell ref="D1:G1"/>
    <mergeCell ref="H1:J1"/>
    <mergeCell ref="K1:K2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M12" sqref="M12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3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140</v>
      </c>
      <c r="L1" s="94" t="s">
        <v>141</v>
      </c>
      <c r="M1" s="94" t="s">
        <v>142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3" customHeight="1" x14ac:dyDescent="0.25">
      <c r="A2" s="98" t="s">
        <v>128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42622</v>
      </c>
      <c r="L3" s="82">
        <v>42660</v>
      </c>
      <c r="M3" s="82">
        <v>42678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v>63</v>
      </c>
      <c r="I6" s="50">
        <f t="shared" si="1"/>
        <v>35</v>
      </c>
      <c r="J6" s="51" t="str">
        <f t="shared" si="0"/>
        <v>OK</v>
      </c>
      <c r="K6" s="76">
        <v>21</v>
      </c>
      <c r="L6" s="76">
        <v>4</v>
      </c>
      <c r="M6" s="77">
        <v>3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>
        <v>3</v>
      </c>
      <c r="I8" s="50">
        <f t="shared" si="1"/>
        <v>0</v>
      </c>
      <c r="J8" s="51" t="str">
        <f t="shared" si="0"/>
        <v>OK</v>
      </c>
      <c r="K8" s="76">
        <v>2</v>
      </c>
      <c r="L8" s="76"/>
      <c r="M8" s="77">
        <v>1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>
        <v>5</v>
      </c>
      <c r="I9" s="50">
        <f t="shared" si="1"/>
        <v>1</v>
      </c>
      <c r="J9" s="51" t="str">
        <f t="shared" si="0"/>
        <v>OK</v>
      </c>
      <c r="K9" s="76">
        <v>3</v>
      </c>
      <c r="L9" s="76"/>
      <c r="M9" s="77">
        <v>1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>
        <v>32</v>
      </c>
      <c r="I12" s="50">
        <f t="shared" si="1"/>
        <v>32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>
        <v>32</v>
      </c>
      <c r="I14" s="50">
        <f t="shared" si="1"/>
        <v>19</v>
      </c>
      <c r="J14" s="51" t="str">
        <f t="shared" si="0"/>
        <v>OK</v>
      </c>
      <c r="K14" s="76">
        <v>13</v>
      </c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50</v>
      </c>
      <c r="I35" s="50">
        <f t="shared" si="1"/>
        <v>50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50</v>
      </c>
      <c r="I36" s="50">
        <f t="shared" si="1"/>
        <v>50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>
        <v>3</v>
      </c>
      <c r="I37" s="50">
        <f t="shared" si="1"/>
        <v>3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41</v>
      </c>
      <c r="I38" s="50">
        <f t="shared" si="1"/>
        <v>41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K1:K2"/>
    <mergeCell ref="Y1:Y2"/>
    <mergeCell ref="A2:J2"/>
    <mergeCell ref="A4:A18"/>
    <mergeCell ref="B4:B18"/>
    <mergeCell ref="D4:D15"/>
    <mergeCell ref="D16:D18"/>
    <mergeCell ref="Q1:Q2"/>
    <mergeCell ref="O1:O2"/>
    <mergeCell ref="P1:P2"/>
    <mergeCell ref="A1:C1"/>
    <mergeCell ref="L1:L2"/>
    <mergeCell ref="M1:M2"/>
    <mergeCell ref="N1:N2"/>
    <mergeCell ref="D1:G1"/>
    <mergeCell ref="H1:J1"/>
    <mergeCell ref="A40:A41"/>
    <mergeCell ref="B40:B41"/>
    <mergeCell ref="A21:A24"/>
    <mergeCell ref="B21:B24"/>
    <mergeCell ref="D21:D24"/>
    <mergeCell ref="D26:D30"/>
    <mergeCell ref="D31:D32"/>
    <mergeCell ref="A26:A34"/>
    <mergeCell ref="B26:B34"/>
    <mergeCell ref="A35:A36"/>
    <mergeCell ref="B35:B36"/>
    <mergeCell ref="A37:A39"/>
    <mergeCell ref="B37:B39"/>
    <mergeCell ref="X1:X2"/>
    <mergeCell ref="R1:R2"/>
    <mergeCell ref="S1:S2"/>
    <mergeCell ref="T1:T2"/>
    <mergeCell ref="W1:W2"/>
    <mergeCell ref="U1:U2"/>
    <mergeCell ref="V1:V2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zoomScale="80" zoomScaleNormal="80" workbookViewId="0">
      <selection activeCell="H18" sqref="H18"/>
    </sheetView>
  </sheetViews>
  <sheetFormatPr defaultColWidth="9.7109375" defaultRowHeight="15" x14ac:dyDescent="0.25"/>
  <cols>
    <col min="1" max="1" width="16.710937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53" customWidth="1"/>
    <col min="9" max="9" width="12.5703125" style="17" customWidth="1"/>
    <col min="10" max="10" width="13.85546875" style="39" customWidth="1"/>
    <col min="11" max="11" width="15.7109375" style="15" bestFit="1" customWidth="1"/>
    <col min="12" max="12" width="17" style="15" bestFit="1" customWidth="1"/>
    <col min="13" max="16384" width="9.7109375" style="15"/>
  </cols>
  <sheetData>
    <row r="1" spans="1:12" ht="33" customHeight="1" x14ac:dyDescent="0.25">
      <c r="A1" s="98" t="s">
        <v>95</v>
      </c>
      <c r="B1" s="98"/>
      <c r="C1" s="98"/>
      <c r="D1" s="124" t="s">
        <v>36</v>
      </c>
      <c r="E1" s="125"/>
      <c r="F1" s="125"/>
      <c r="G1" s="129" t="s">
        <v>96</v>
      </c>
      <c r="H1" s="130"/>
      <c r="I1" s="130"/>
      <c r="J1" s="130"/>
      <c r="K1" s="130"/>
      <c r="L1" s="130"/>
    </row>
    <row r="2" spans="1:12" ht="45" x14ac:dyDescent="0.25">
      <c r="A2" s="44" t="s">
        <v>3</v>
      </c>
      <c r="B2" s="44" t="s">
        <v>1</v>
      </c>
      <c r="C2" s="45" t="s">
        <v>4</v>
      </c>
      <c r="D2" s="45" t="s">
        <v>77</v>
      </c>
      <c r="E2" s="45" t="s">
        <v>43</v>
      </c>
      <c r="F2" s="45" t="s">
        <v>8</v>
      </c>
      <c r="G2" s="46" t="s">
        <v>5</v>
      </c>
      <c r="H2" s="54" t="s">
        <v>27</v>
      </c>
      <c r="I2" s="48" t="s">
        <v>28</v>
      </c>
      <c r="J2" s="55" t="s">
        <v>29</v>
      </c>
      <c r="K2" s="56" t="s">
        <v>30</v>
      </c>
      <c r="L2" s="56" t="s">
        <v>31</v>
      </c>
    </row>
    <row r="3" spans="1:12" ht="24.75" customHeight="1" x14ac:dyDescent="0.25">
      <c r="A3" s="95" t="s">
        <v>91</v>
      </c>
      <c r="B3" s="106">
        <v>1</v>
      </c>
      <c r="C3" s="57">
        <v>1</v>
      </c>
      <c r="D3" s="107" t="s">
        <v>98</v>
      </c>
      <c r="E3" s="74" t="s">
        <v>44</v>
      </c>
      <c r="F3" s="74" t="s">
        <v>8</v>
      </c>
      <c r="G3" s="69">
        <v>11</v>
      </c>
      <c r="H3" s="32">
        <f>Reitoria!H4+PROEX!H4+Museu!H4+ESAG!H4+CEART!H4+FAED!H4+CEAD!H4+CEFID!H4+CERES!H4+CESFI!H4+CCT!H4+CAV!H4+CEPLAN!H4+CEAVI!H4</f>
        <v>80</v>
      </c>
      <c r="I3" s="33">
        <f>(Reitoria!H4-Reitoria!I4)+(PROEX!H4-PROEX!I4)+(Museu!H4-Museu!I4)+(ESAG!H4-ESAG!I4)+(CEART!H4-CEART!I4)+(FAED!H4-FAED!I4)+(CEAD!H4-CEAD!I4)+(CEFID!H4-CEFID!I4)+(CERES!H4-CERES!I4)+(CESFI!H4-CESFI!I4)+(CCT!H4-CCT!I4)+(CAV!H4-CAV!I4)+(CEPLAN!H4-CEPLAN!I4)+(CEAVI!H4-CEAVI!I4)</f>
        <v>2</v>
      </c>
      <c r="J3" s="40">
        <f>H3-I3</f>
        <v>78</v>
      </c>
      <c r="K3" s="34">
        <f>G3*H3</f>
        <v>880</v>
      </c>
      <c r="L3" s="41">
        <f>G3*I3</f>
        <v>22</v>
      </c>
    </row>
    <row r="4" spans="1:12" x14ac:dyDescent="0.25">
      <c r="A4" s="96"/>
      <c r="B4" s="106"/>
      <c r="C4" s="57">
        <v>2</v>
      </c>
      <c r="D4" s="108"/>
      <c r="E4" s="74" t="s">
        <v>45</v>
      </c>
      <c r="F4" s="74" t="s">
        <v>8</v>
      </c>
      <c r="G4" s="69">
        <v>44</v>
      </c>
      <c r="H4" s="32">
        <f>Reitoria!H5+PROEX!H5+Museu!H5+ESAG!H5+CEART!H5+FAED!H5+CEAD!H5+CEFID!H5+CERES!H5+CESFI!H5+CCT!H5+CAV!H5+CEPLAN!H5+CEAVI!H5</f>
        <v>113</v>
      </c>
      <c r="I4" s="33">
        <f>(Reitoria!H5-Reitoria!I5)+(PROEX!H5-PROEX!I5)+(Museu!H5-Museu!I5)+(ESAG!H5-ESAG!I5)+(CEART!H5-CEART!I5)+(FAED!H5-FAED!I5)+(CEAD!H5-CEAD!I5)+(CEFID!H5-CEFID!I5)+(CERES!H5-CERES!I5)+(CESFI!H5-CESFI!I5)+(CCT!H5-CCT!I5)+(CAV!H5-CAV!I5)+(CEPLAN!H5-CEPLAN!I5)+(CEAVI!H5-CEAVI!I5)</f>
        <v>5</v>
      </c>
      <c r="J4" s="40">
        <f t="shared" ref="J4:J45" si="0">H4-I4</f>
        <v>108</v>
      </c>
      <c r="K4" s="34">
        <f t="shared" ref="K4:K45" si="1">G4*H4</f>
        <v>4972</v>
      </c>
      <c r="L4" s="41">
        <f t="shared" ref="L4:L45" si="2">G4*I4</f>
        <v>220</v>
      </c>
    </row>
    <row r="5" spans="1:12" s="20" customFormat="1" x14ac:dyDescent="0.25">
      <c r="A5" s="96"/>
      <c r="B5" s="106"/>
      <c r="C5" s="57">
        <v>3</v>
      </c>
      <c r="D5" s="108"/>
      <c r="E5" s="74" t="s">
        <v>46</v>
      </c>
      <c r="F5" s="74" t="s">
        <v>8</v>
      </c>
      <c r="G5" s="69">
        <v>39.75</v>
      </c>
      <c r="H5" s="32">
        <f>Reitoria!H6+PROEX!H6+Museu!H6+ESAG!H6+CEART!H6+FAED!H6+CEAD!H6+CEFID!H6+CERES!H6+CESFI!H6+CCT!H6+CAV!H6+CEPLAN!H6+CEAVI!H6</f>
        <v>568</v>
      </c>
      <c r="I5" s="33">
        <f>(Reitoria!H6-Reitoria!I6)+(PROEX!H6-PROEX!I6)+(Museu!H6-Museu!I6)+(ESAG!H6-ESAG!I6)+(CEART!H6-CEART!I6)+(FAED!H6-FAED!I6)+(CEAD!H6-CEAD!I6)+(CEFID!H6-CEFID!I6)+(CERES!H6-CERES!I6)+(CESFI!H6-CESFI!I6)+(CCT!H6-CCT!I6)+(CAV!H6-CAV!I6)+(CEPLAN!H6-CEPLAN!I6)+(CEAVI!H6-CEAVI!I6)</f>
        <v>370</v>
      </c>
      <c r="J5" s="40">
        <f t="shared" si="0"/>
        <v>198</v>
      </c>
      <c r="K5" s="34">
        <f t="shared" si="1"/>
        <v>22578</v>
      </c>
      <c r="L5" s="41">
        <f t="shared" si="2"/>
        <v>14707.5</v>
      </c>
    </row>
    <row r="6" spans="1:12" s="20" customFormat="1" x14ac:dyDescent="0.25">
      <c r="A6" s="96"/>
      <c r="B6" s="106"/>
      <c r="C6" s="57">
        <v>4</v>
      </c>
      <c r="D6" s="108"/>
      <c r="E6" s="74" t="s">
        <v>47</v>
      </c>
      <c r="F6" s="74" t="s">
        <v>8</v>
      </c>
      <c r="G6" s="69">
        <v>59.8</v>
      </c>
      <c r="H6" s="32">
        <f>Reitoria!H7+PROEX!H7+Museu!H7+ESAG!H7+CEART!H7+FAED!H7+CEAD!H7+CEFID!H7+CERES!H7+CESFI!H7+CCT!H7+CAV!H7+CEPLAN!H7+CEAVI!H7</f>
        <v>75</v>
      </c>
      <c r="I6" s="33">
        <f>(Reitoria!H7-Reitoria!I7)+(PROEX!H7-PROEX!I7)+(Museu!H7-Museu!I7)+(ESAG!H7-ESAG!I7)+(CEART!H7-CEART!I7)+(FAED!H7-FAED!I7)+(CEAD!H7-CEAD!I7)+(CEFID!H7-CEFID!I7)+(CERES!H7-CERES!I7)+(CESFI!H7-CESFI!I7)+(CCT!H7-CCT!I7)+(CAV!H7-CAV!I7)+(CEPLAN!H7-CEPLAN!I7)+(CEAVI!H7-CEAVI!I7)</f>
        <v>0</v>
      </c>
      <c r="J6" s="40">
        <f t="shared" si="0"/>
        <v>75</v>
      </c>
      <c r="K6" s="34">
        <f t="shared" si="1"/>
        <v>4485</v>
      </c>
      <c r="L6" s="41">
        <f t="shared" si="2"/>
        <v>0</v>
      </c>
    </row>
    <row r="7" spans="1:12" s="20" customFormat="1" x14ac:dyDescent="0.25">
      <c r="A7" s="96"/>
      <c r="B7" s="106"/>
      <c r="C7" s="57">
        <v>5</v>
      </c>
      <c r="D7" s="108"/>
      <c r="E7" s="74" t="s">
        <v>48</v>
      </c>
      <c r="F7" s="74" t="s">
        <v>8</v>
      </c>
      <c r="G7" s="69">
        <v>69.8</v>
      </c>
      <c r="H7" s="32">
        <f>Reitoria!H8+PROEX!H8+Museu!H8+ESAG!H8+CEART!H8+FAED!H8+CEAD!H8+CEFID!H8+CERES!H8+CESFI!H8+CCT!H8+CAV!H8+CEPLAN!H8+CEAVI!H8</f>
        <v>72</v>
      </c>
      <c r="I7" s="33">
        <f>(Reitoria!H8-Reitoria!I8)+(PROEX!H8-PROEX!I8)+(Museu!H8-Museu!I8)+(ESAG!H8-ESAG!I8)+(CEART!H8-CEART!I8)+(FAED!H8-FAED!I8)+(CEAD!H8-CEAD!I8)+(CEFID!H8-CEFID!I8)+(CERES!H8-CERES!I8)+(CESFI!H8-CESFI!I8)+(CCT!H8-CCT!I8)+(CAV!H8-CAV!I8)+(CEPLAN!H8-CEPLAN!I8)+(CEAVI!H8-CEAVI!I8)</f>
        <v>42</v>
      </c>
      <c r="J7" s="40">
        <f t="shared" si="0"/>
        <v>30</v>
      </c>
      <c r="K7" s="34">
        <f t="shared" si="1"/>
        <v>5025.5999999999995</v>
      </c>
      <c r="L7" s="41">
        <f t="shared" si="2"/>
        <v>2931.6</v>
      </c>
    </row>
    <row r="8" spans="1:12" s="20" customFormat="1" x14ac:dyDescent="0.25">
      <c r="A8" s="96"/>
      <c r="B8" s="106"/>
      <c r="C8" s="57">
        <v>6</v>
      </c>
      <c r="D8" s="108"/>
      <c r="E8" s="74" t="s">
        <v>49</v>
      </c>
      <c r="F8" s="74" t="s">
        <v>8</v>
      </c>
      <c r="G8" s="69">
        <v>40</v>
      </c>
      <c r="H8" s="32">
        <f>Reitoria!H9+PROEX!H9+Museu!H9+ESAG!H9+CEART!H9+FAED!H9+CEAD!H9+CEFID!H9+CERES!H9+CESFI!H9+CCT!H9+CAV!H9+CEPLAN!H9+CEAVI!H9</f>
        <v>22</v>
      </c>
      <c r="I8" s="33">
        <f>(Reitoria!H9-Reitoria!I9)+(PROEX!H9-PROEX!I9)+(Museu!H9-Museu!I9)+(ESAG!H9-ESAG!I9)+(CEART!H9-CEART!I9)+(FAED!H9-FAED!I9)+(CEAD!H9-CEAD!I9)+(CEFID!H9-CEFID!I9)+(CERES!H9-CERES!I9)+(CESFI!H9-CESFI!I9)+(CCT!H9-CCT!I9)+(CAV!H9-CAV!I9)+(CEPLAN!H9-CEPLAN!I9)+(CEAVI!H9-CEAVI!I9)</f>
        <v>5</v>
      </c>
      <c r="J8" s="40">
        <f t="shared" si="0"/>
        <v>17</v>
      </c>
      <c r="K8" s="34">
        <f t="shared" si="1"/>
        <v>880</v>
      </c>
      <c r="L8" s="41">
        <f t="shared" si="2"/>
        <v>200</v>
      </c>
    </row>
    <row r="9" spans="1:12" s="20" customFormat="1" ht="46.5" customHeight="1" x14ac:dyDescent="0.25">
      <c r="A9" s="96"/>
      <c r="B9" s="106"/>
      <c r="C9" s="57">
        <v>7</v>
      </c>
      <c r="D9" s="108"/>
      <c r="E9" s="74" t="s">
        <v>50</v>
      </c>
      <c r="F9" s="74" t="s">
        <v>8</v>
      </c>
      <c r="G9" s="69">
        <v>69.5</v>
      </c>
      <c r="H9" s="32">
        <f>Reitoria!H10+PROEX!H10+Museu!H10+ESAG!H10+CEART!H10+FAED!H10+CEAD!H10+CEFID!H10+CERES!H10+CESFI!H10+CCT!H10+CAV!H10+CEPLAN!H10+CEAVI!H10</f>
        <v>62</v>
      </c>
      <c r="I9" s="33">
        <f>(Reitoria!H10-Reitoria!I10)+(PROEX!H10-PROEX!I10)+(Museu!H10-Museu!I10)+(ESAG!H10-ESAG!I10)+(CEART!H10-CEART!I10)+(FAED!H10-FAED!I10)+(CEAD!H10-CEAD!I10)+(CEFID!H10-CEFID!I10)+(CERES!H10-CERES!I10)+(CESFI!H10-CESFI!I10)+(CCT!H10-CCT!I10)+(CAV!H10-CAV!I10)+(CEPLAN!H10-CEPLAN!I10)+(CEAVI!H10-CEAVI!I10)</f>
        <v>19</v>
      </c>
      <c r="J9" s="40">
        <f t="shared" si="0"/>
        <v>43</v>
      </c>
      <c r="K9" s="34">
        <f t="shared" si="1"/>
        <v>4309</v>
      </c>
      <c r="L9" s="41">
        <f t="shared" si="2"/>
        <v>1320.5</v>
      </c>
    </row>
    <row r="10" spans="1:12" s="20" customFormat="1" x14ac:dyDescent="0.25">
      <c r="A10" s="96"/>
      <c r="B10" s="106"/>
      <c r="C10" s="57">
        <v>8</v>
      </c>
      <c r="D10" s="108"/>
      <c r="E10" s="74" t="s">
        <v>51</v>
      </c>
      <c r="F10" s="74" t="s">
        <v>74</v>
      </c>
      <c r="G10" s="69">
        <v>30</v>
      </c>
      <c r="H10" s="32">
        <f>Reitoria!H11+PROEX!H11+Museu!H11+ESAG!H11+CEART!H11+FAED!H11+CEAD!H11+CEFID!H11+CERES!H11+CESFI!H11+CCT!H11+CAV!H11+CEPLAN!H11+CEAVI!H11</f>
        <v>92</v>
      </c>
      <c r="I10" s="33">
        <f>(Reitoria!H11-Reitoria!I11)+(PROEX!H11-PROEX!I11)+(Museu!H11-Museu!I11)+(ESAG!H11-ESAG!I11)+(CEART!H11-CEART!I11)+(FAED!H11-FAED!I11)+(CEAD!H11-CEAD!I11)+(CEFID!H11-CEFID!I11)+(CERES!H11-CERES!I11)+(CESFI!H11-CESFI!I11)+(CCT!H11-CCT!I11)+(CAV!H11-CAV!I11)+(CEPLAN!H11-CEPLAN!I11)+(CEAVI!H11-CEAVI!I11)</f>
        <v>20</v>
      </c>
      <c r="J10" s="40">
        <f t="shared" si="0"/>
        <v>72</v>
      </c>
      <c r="K10" s="34">
        <f t="shared" si="1"/>
        <v>2760</v>
      </c>
      <c r="L10" s="41">
        <f t="shared" si="2"/>
        <v>600</v>
      </c>
    </row>
    <row r="11" spans="1:12" s="20" customFormat="1" x14ac:dyDescent="0.25">
      <c r="A11" s="96"/>
      <c r="B11" s="106"/>
      <c r="C11" s="57">
        <v>9</v>
      </c>
      <c r="D11" s="108"/>
      <c r="E11" s="74" t="s">
        <v>52</v>
      </c>
      <c r="F11" s="74" t="s">
        <v>8</v>
      </c>
      <c r="G11" s="69">
        <v>27</v>
      </c>
      <c r="H11" s="32">
        <f>Reitoria!H12+PROEX!H12+Museu!H12+ESAG!H12+CEART!H12+FAED!H12+CEAD!H12+CEFID!H12+CERES!H12+CESFI!H12+CCT!H12+CAV!H12+CEPLAN!H12+CEAVI!H12</f>
        <v>62</v>
      </c>
      <c r="I11" s="33">
        <f>(Reitoria!H12-Reitoria!I12)+(PROEX!H12-PROEX!I12)+(Museu!H12-Museu!I12)+(ESAG!H12-ESAG!I12)+(CEART!H12-CEART!I12)+(FAED!H12-FAED!I12)+(CEAD!H12-CEAD!I12)+(CEFID!H12-CEFID!I12)+(CERES!H12-CERES!I12)+(CESFI!H12-CESFI!I12)+(CCT!H12-CCT!I12)+(CAV!H12-CAV!I12)+(CEPLAN!H12-CEPLAN!I12)+(CEAVI!H12-CEAVI!I12)</f>
        <v>5</v>
      </c>
      <c r="J11" s="40">
        <f t="shared" si="0"/>
        <v>57</v>
      </c>
      <c r="K11" s="34">
        <f t="shared" si="1"/>
        <v>1674</v>
      </c>
      <c r="L11" s="41">
        <f t="shared" si="2"/>
        <v>135</v>
      </c>
    </row>
    <row r="12" spans="1:12" s="20" customFormat="1" x14ac:dyDescent="0.25">
      <c r="A12" s="96"/>
      <c r="B12" s="106"/>
      <c r="C12" s="57">
        <v>10</v>
      </c>
      <c r="D12" s="108"/>
      <c r="E12" s="74" t="s">
        <v>53</v>
      </c>
      <c r="F12" s="74" t="s">
        <v>8</v>
      </c>
      <c r="G12" s="69">
        <v>27.99</v>
      </c>
      <c r="H12" s="32">
        <f>Reitoria!H13+PROEX!H13+Museu!H13+ESAG!H13+CEART!H13+FAED!H13+CEAD!H13+CEFID!H13+CERES!H13+CESFI!H13+CCT!H13+CAV!H13+CEPLAN!H13+CEAVI!H13</f>
        <v>91</v>
      </c>
      <c r="I12" s="33">
        <f>(Reitoria!H13-Reitoria!I13)+(PROEX!H13-PROEX!I13)+(Museu!H13-Museu!I13)+(ESAG!H13-ESAG!I13)+(CEART!H13-CEART!I13)+(FAED!H13-FAED!I13)+(CEAD!H13-CEAD!I13)+(CEFID!H13-CEFID!I13)+(CERES!H13-CERES!I13)+(CESFI!H13-CESFI!I13)+(CCT!H13-CCT!I13)+(CAV!H13-CAV!I13)+(CEPLAN!H13-CEPLAN!I13)+(CEAVI!H13-CEAVI!I13)</f>
        <v>50</v>
      </c>
      <c r="J12" s="40">
        <f t="shared" si="0"/>
        <v>41</v>
      </c>
      <c r="K12" s="34">
        <f t="shared" si="1"/>
        <v>2547.0899999999997</v>
      </c>
      <c r="L12" s="41">
        <f t="shared" si="2"/>
        <v>1399.5</v>
      </c>
    </row>
    <row r="13" spans="1:12" s="20" customFormat="1" x14ac:dyDescent="0.25">
      <c r="A13" s="96"/>
      <c r="B13" s="106"/>
      <c r="C13" s="57">
        <v>11</v>
      </c>
      <c r="D13" s="108"/>
      <c r="E13" s="74" t="s">
        <v>54</v>
      </c>
      <c r="F13" s="74" t="s">
        <v>8</v>
      </c>
      <c r="G13" s="69">
        <v>27.5</v>
      </c>
      <c r="H13" s="32">
        <f>Reitoria!H14+PROEX!H14+Museu!H14+ESAG!H14+CEART!H14+FAED!H14+CEAD!H14+CEFID!H14+CERES!H14+CESFI!H14+CCT!H14+CAV!H14+CEPLAN!H14+CEAVI!H14</f>
        <v>157</v>
      </c>
      <c r="I13" s="33">
        <f>(Reitoria!H14-Reitoria!I14)+(PROEX!H14-PROEX!I14)+(Museu!H14-Museu!I14)+(ESAG!H14-ESAG!I14)+(CEART!H14-CEART!I14)+(FAED!H14-FAED!I14)+(CEAD!H14-CEAD!I14)+(CEFID!H14-CEFID!I14)+(CERES!H14-CERES!I14)+(CESFI!H14-CESFI!I14)+(CCT!H14-CCT!I14)+(CAV!H14-CAV!I14)+(CEPLAN!H14-CEPLAN!I14)+(CEAVI!H14-CEAVI!I14)</f>
        <v>61</v>
      </c>
      <c r="J13" s="40">
        <f t="shared" si="0"/>
        <v>96</v>
      </c>
      <c r="K13" s="34">
        <f t="shared" si="1"/>
        <v>4317.5</v>
      </c>
      <c r="L13" s="41">
        <f t="shared" si="2"/>
        <v>1677.5</v>
      </c>
    </row>
    <row r="14" spans="1:12" s="20" customFormat="1" ht="38.25" customHeight="1" x14ac:dyDescent="0.25">
      <c r="A14" s="96"/>
      <c r="B14" s="106"/>
      <c r="C14" s="57">
        <v>12</v>
      </c>
      <c r="D14" s="109"/>
      <c r="E14" s="58" t="s">
        <v>78</v>
      </c>
      <c r="F14" s="59" t="s">
        <v>8</v>
      </c>
      <c r="G14" s="69">
        <v>38</v>
      </c>
      <c r="H14" s="32">
        <f>Reitoria!H15+PROEX!H15+Museu!H15+ESAG!H15+CEART!H15+FAED!H15+CEAD!H15+CEFID!H15+CERES!H15+CESFI!H15+CCT!H15+CAV!H15+CEPLAN!H15+CEAVI!H15</f>
        <v>38</v>
      </c>
      <c r="I14" s="33">
        <f>(Reitoria!H15-Reitoria!I15)+(PROEX!H15-PROEX!I15)+(Museu!H15-Museu!I15)+(ESAG!H15-ESAG!I15)+(CEART!H15-CEART!I15)+(FAED!H15-FAED!I15)+(CEAD!H15-CEAD!I15)+(CEFID!H15-CEFID!I15)+(CERES!H15-CERES!I15)+(CESFI!H15-CESFI!I15)+(CCT!H15-CCT!I15)+(CAV!H15-CAV!I15)+(CEPLAN!H15-CEPLAN!I15)+(CEAVI!H15-CEAVI!I15)</f>
        <v>8</v>
      </c>
      <c r="J14" s="40">
        <f t="shared" si="0"/>
        <v>30</v>
      </c>
      <c r="K14" s="34">
        <f t="shared" si="1"/>
        <v>1444</v>
      </c>
      <c r="L14" s="41">
        <f t="shared" si="2"/>
        <v>304</v>
      </c>
    </row>
    <row r="15" spans="1:12" s="20" customFormat="1" ht="38.25" customHeight="1" x14ac:dyDescent="0.25">
      <c r="A15" s="96"/>
      <c r="B15" s="106"/>
      <c r="C15" s="57">
        <v>13</v>
      </c>
      <c r="D15" s="110" t="s">
        <v>99</v>
      </c>
      <c r="E15" s="74" t="s">
        <v>55</v>
      </c>
      <c r="F15" s="74" t="s">
        <v>74</v>
      </c>
      <c r="G15" s="69">
        <v>69.39</v>
      </c>
      <c r="H15" s="32">
        <f>Reitoria!H16+PROEX!H16+Museu!H16+ESAG!H16+CEART!H16+FAED!H16+CEAD!H16+CEFID!H16+CERES!H16+CESFI!H16+CCT!H16+CAV!H16+CEPLAN!H16+CEAVI!H16</f>
        <v>20</v>
      </c>
      <c r="I15" s="33">
        <f>(Reitoria!H16-Reitoria!I16)+(PROEX!H16-PROEX!I16)+(Museu!H16-Museu!I16)+(ESAG!H16-ESAG!I16)+(CEART!H16-CEART!I16)+(FAED!H16-FAED!I16)+(CEAD!H16-CEAD!I16)+(CEFID!H16-CEFID!I16)+(CERES!H16-CERES!I16)+(CESFI!H16-CESFI!I16)+(CCT!H16-CCT!I16)+(CAV!H16-CAV!I16)+(CEPLAN!H16-CEPLAN!I16)+(CEAVI!H16-CEAVI!I16)</f>
        <v>0</v>
      </c>
      <c r="J15" s="40">
        <f t="shared" si="0"/>
        <v>20</v>
      </c>
      <c r="K15" s="34">
        <f t="shared" si="1"/>
        <v>1387.8</v>
      </c>
      <c r="L15" s="41">
        <f t="shared" si="2"/>
        <v>0</v>
      </c>
    </row>
    <row r="16" spans="1:12" s="20" customFormat="1" ht="38.25" customHeight="1" x14ac:dyDescent="0.25">
      <c r="A16" s="96"/>
      <c r="B16" s="106"/>
      <c r="C16" s="57">
        <v>14</v>
      </c>
      <c r="D16" s="110"/>
      <c r="E16" s="74" t="s">
        <v>56</v>
      </c>
      <c r="F16" s="74" t="s">
        <v>8</v>
      </c>
      <c r="G16" s="69">
        <v>200.01</v>
      </c>
      <c r="H16" s="32">
        <f>Reitoria!H17+PROEX!H17+Museu!H17+ESAG!H17+CEART!H17+FAED!H17+CEAD!H17+CEFID!H17+CERES!H17+CESFI!H17+CCT!H17+CAV!H17+CEPLAN!H17+CEAVI!H17</f>
        <v>1</v>
      </c>
      <c r="I16" s="33">
        <f>(Reitoria!H17-Reitoria!I17)+(PROEX!H17-PROEX!I17)+(Museu!H17-Museu!I17)+(ESAG!H17-ESAG!I17)+(CEART!H17-CEART!I17)+(FAED!H17-FAED!I17)+(CEAD!H17-CEAD!I17)+(CEFID!H17-CEFID!I17)+(CERES!H17-CERES!I17)+(CESFI!H17-CESFI!I17)+(CCT!H17-CCT!I17)+(CAV!H17-CAV!I17)+(CEPLAN!H17-CEPLAN!I17)+(CEAVI!H17-CEAVI!I17)</f>
        <v>0</v>
      </c>
      <c r="J16" s="40">
        <f t="shared" si="0"/>
        <v>1</v>
      </c>
      <c r="K16" s="34">
        <f t="shared" si="1"/>
        <v>200.01</v>
      </c>
      <c r="L16" s="41">
        <f t="shared" si="2"/>
        <v>0</v>
      </c>
    </row>
    <row r="17" spans="1:12" s="20" customFormat="1" x14ac:dyDescent="0.25">
      <c r="A17" s="97"/>
      <c r="B17" s="106"/>
      <c r="C17" s="57">
        <v>15</v>
      </c>
      <c r="D17" s="110"/>
      <c r="E17" s="74" t="s">
        <v>57</v>
      </c>
      <c r="F17" s="74" t="s">
        <v>8</v>
      </c>
      <c r="G17" s="69">
        <v>70</v>
      </c>
      <c r="H17" s="32">
        <f>Reitoria!H18+PROEX!H18+Museu!H18+ESAG!H18+CEART!H18+FAED!H18+CEAD!H18+CEFID!H18+CERES!H18+CESFI!H18+CCT!H18+CAV!H18+CEPLAN!H18+CEAVI!H18</f>
        <v>2</v>
      </c>
      <c r="I17" s="33">
        <f>(Reitoria!H18-Reitoria!I18)+(PROEX!H18-PROEX!I18)+(Museu!H18-Museu!I18)+(ESAG!H18-ESAG!I18)+(CEART!H18-CEART!I18)+(FAED!H18-FAED!I18)+(CEAD!H18-CEAD!I18)+(CEFID!H18-CEFID!I18)+(CERES!H18-CERES!I18)+(CESFI!H18-CESFI!I18)+(CCT!H18-CCT!I18)+(CAV!H18-CAV!I18)+(CEPLAN!H18-CEPLAN!I18)+(CEAVI!H18-CEAVI!I18)</f>
        <v>0</v>
      </c>
      <c r="J17" s="40">
        <f t="shared" si="0"/>
        <v>2</v>
      </c>
      <c r="K17" s="34">
        <f t="shared" si="1"/>
        <v>140</v>
      </c>
      <c r="L17" s="41">
        <f t="shared" si="2"/>
        <v>0</v>
      </c>
    </row>
    <row r="18" spans="1:12" s="20" customFormat="1" ht="110.25" x14ac:dyDescent="0.25">
      <c r="A18" s="78" t="s">
        <v>92</v>
      </c>
      <c r="B18" s="79">
        <v>2</v>
      </c>
      <c r="C18" s="60">
        <v>16</v>
      </c>
      <c r="D18" s="75" t="s">
        <v>100</v>
      </c>
      <c r="E18" s="75" t="s">
        <v>58</v>
      </c>
      <c r="F18" s="75" t="s">
        <v>74</v>
      </c>
      <c r="G18" s="70">
        <v>44.69</v>
      </c>
      <c r="H18" s="32">
        <f>Reitoria!H19+PROEX!H19+Museu!H19+ESAG!H19+CEART!H19+FAED!H19+CEAD!H19+CEFID!H19+CERES!H19+CESFI!H19+CCT!H19+CAV!H19+CEPLAN!H19+CEAVI!H19</f>
        <v>81</v>
      </c>
      <c r="I18" s="33">
        <f>(Reitoria!H19-Reitoria!I19)+(PROEX!H19-PROEX!I19)+(Museu!H19-Museu!I19)+(ESAG!H19-ESAG!I19)+(CEART!H19-CEART!I19)+(FAED!H19-FAED!I19)+(CEAD!H19-CEAD!I19)+(CEFID!H19-CEFID!I19)+(CERES!H19-CERES!I19)+(CESFI!H19-CESFI!I19)+(CCT!H19-CCT!I19)+(CAV!H19-CAV!I19)+(CEPLAN!H19-CEPLAN!I19)+(CEAVI!H19-CEAVI!I19)</f>
        <v>0</v>
      </c>
      <c r="J18" s="40">
        <f t="shared" si="0"/>
        <v>81</v>
      </c>
      <c r="K18" s="34">
        <f t="shared" si="1"/>
        <v>3619.89</v>
      </c>
      <c r="L18" s="41">
        <f t="shared" si="2"/>
        <v>0</v>
      </c>
    </row>
    <row r="19" spans="1:12" s="20" customFormat="1" ht="15" customHeight="1" x14ac:dyDescent="0.25">
      <c r="A19" s="80" t="s">
        <v>93</v>
      </c>
      <c r="B19" s="81">
        <v>3</v>
      </c>
      <c r="C19" s="57">
        <v>17</v>
      </c>
      <c r="D19" s="74" t="s">
        <v>37</v>
      </c>
      <c r="E19" s="61" t="s">
        <v>59</v>
      </c>
      <c r="F19" s="61" t="s">
        <v>74</v>
      </c>
      <c r="G19" s="69">
        <v>38.799999999999997</v>
      </c>
      <c r="H19" s="32">
        <f>Reitoria!H20+PROEX!H20+Museu!H20+ESAG!H20+CEART!H20+FAED!H20+CEAD!H20+CEFID!H20+CERES!H20+CESFI!H20+CCT!H20+CAV!H20+CEPLAN!H20+CEAVI!H20</f>
        <v>65</v>
      </c>
      <c r="I19" s="33">
        <f>(Reitoria!H20-Reitoria!I20)+(PROEX!H20-PROEX!I20)+(Museu!H20-Museu!I20)+(ESAG!H20-ESAG!I20)+(CEART!H20-CEART!I20)+(FAED!H20-FAED!I20)+(CEAD!H20-CEAD!I20)+(CEFID!H20-CEFID!I20)+(CERES!H20-CERES!I20)+(CESFI!H20-CESFI!I20)+(CCT!H20-CCT!I20)+(CAV!H20-CAV!I20)+(CEPLAN!H20-CEPLAN!I20)+(CEAVI!H20-CEAVI!I20)</f>
        <v>0</v>
      </c>
      <c r="J19" s="40">
        <f t="shared" si="0"/>
        <v>65</v>
      </c>
      <c r="K19" s="34">
        <f t="shared" si="1"/>
        <v>2522</v>
      </c>
      <c r="L19" s="41">
        <f t="shared" si="2"/>
        <v>0</v>
      </c>
    </row>
    <row r="20" spans="1:12" s="20" customFormat="1" x14ac:dyDescent="0.25">
      <c r="A20" s="101" t="s">
        <v>92</v>
      </c>
      <c r="B20" s="111">
        <v>4</v>
      </c>
      <c r="C20" s="60">
        <v>18</v>
      </c>
      <c r="D20" s="114" t="s">
        <v>101</v>
      </c>
      <c r="E20" s="75" t="s">
        <v>60</v>
      </c>
      <c r="F20" s="75" t="s">
        <v>8</v>
      </c>
      <c r="G20" s="70">
        <v>419</v>
      </c>
      <c r="H20" s="32">
        <f>Reitoria!H21+PROEX!H21+Museu!H21+ESAG!H21+CEART!H21+FAED!H21+CEAD!H21+CEFID!H21+CERES!H21+CESFI!H21+CCT!H21+CAV!H21+CEPLAN!H21+CEAVI!H21</f>
        <v>22</v>
      </c>
      <c r="I20" s="33">
        <f>(Reitoria!H21-Reitoria!I21)+(PROEX!H21-PROEX!I21)+(Museu!H21-Museu!I21)+(ESAG!H21-ESAG!I21)+(CEART!H21-CEART!I21)+(FAED!H21-FAED!I21)+(CEAD!H21-CEAD!I21)+(CEFID!H21-CEFID!I21)+(CERES!H21-CERES!I21)+(CESFI!H21-CESFI!I21)+(CCT!H21-CCT!I21)+(CAV!H21-CAV!I21)+(CEPLAN!H21-CEPLAN!I21)+(CEAVI!H21-CEAVI!I21)</f>
        <v>0</v>
      </c>
      <c r="J20" s="40">
        <f t="shared" si="0"/>
        <v>22</v>
      </c>
      <c r="K20" s="34">
        <f t="shared" si="1"/>
        <v>9218</v>
      </c>
      <c r="L20" s="41">
        <f t="shared" si="2"/>
        <v>0</v>
      </c>
    </row>
    <row r="21" spans="1:12" s="20" customFormat="1" x14ac:dyDescent="0.25">
      <c r="A21" s="102"/>
      <c r="B21" s="112"/>
      <c r="C21" s="60">
        <v>19</v>
      </c>
      <c r="D21" s="115"/>
      <c r="E21" s="75" t="s">
        <v>61</v>
      </c>
      <c r="F21" s="75" t="s">
        <v>8</v>
      </c>
      <c r="G21" s="70">
        <v>1072</v>
      </c>
      <c r="H21" s="32">
        <f>Reitoria!H22+PROEX!H22+Museu!H22+ESAG!H22+CEART!H22+FAED!H22+CEAD!H22+CEFID!H22+CERES!H22+CESFI!H22+CCT!H22+CAV!H22+CEPLAN!H22+CEAVI!H22</f>
        <v>21</v>
      </c>
      <c r="I21" s="33">
        <f>(Reitoria!H22-Reitoria!I22)+(PROEX!H22-PROEX!I22)+(Museu!H22-Museu!I22)+(ESAG!H22-ESAG!I22)+(CEART!H22-CEART!I22)+(FAED!H22-FAED!I22)+(CEAD!H22-CEAD!I22)+(CEFID!H22-CEFID!I22)+(CERES!H22-CERES!I22)+(CESFI!H22-CESFI!I22)+(CCT!H22-CCT!I22)+(CAV!H22-CAV!I22)+(CEPLAN!H22-CEPLAN!I22)+(CEAVI!H22-CEAVI!I22)</f>
        <v>10</v>
      </c>
      <c r="J21" s="40">
        <f t="shared" si="0"/>
        <v>11</v>
      </c>
      <c r="K21" s="34">
        <f t="shared" si="1"/>
        <v>22512</v>
      </c>
      <c r="L21" s="41">
        <f t="shared" si="2"/>
        <v>10720</v>
      </c>
    </row>
    <row r="22" spans="1:12" s="20" customFormat="1" x14ac:dyDescent="0.25">
      <c r="A22" s="102"/>
      <c r="B22" s="112"/>
      <c r="C22" s="60">
        <v>20</v>
      </c>
      <c r="D22" s="115"/>
      <c r="E22" s="75" t="s">
        <v>62</v>
      </c>
      <c r="F22" s="75" t="s">
        <v>8</v>
      </c>
      <c r="G22" s="70">
        <v>1110</v>
      </c>
      <c r="H22" s="32">
        <f>Reitoria!H23+PROEX!H23+Museu!H23+ESAG!H23+CEART!H23+FAED!H23+CEAD!H23+CEFID!H23+CERES!H23+CESFI!H23+CCT!H23+CAV!H23+CEPLAN!H23+CEAVI!H23</f>
        <v>45</v>
      </c>
      <c r="I22" s="33">
        <f>(Reitoria!H23-Reitoria!I23)+(PROEX!H23-PROEX!I23)+(Museu!H23-Museu!I23)+(ESAG!H23-ESAG!I23)+(CEART!H23-CEART!I23)+(FAED!H23-FAED!I23)+(CEAD!H23-CEAD!I23)+(CEFID!H23-CEFID!I23)+(CERES!H23-CERES!I23)+(CESFI!H23-CESFI!I23)+(CCT!H23-CCT!I23)+(CAV!H23-CAV!I23)+(CEPLAN!H23-CEPLAN!I23)+(CEAVI!H23-CEAVI!I23)</f>
        <v>24</v>
      </c>
      <c r="J22" s="40">
        <f t="shared" si="0"/>
        <v>21</v>
      </c>
      <c r="K22" s="34">
        <f t="shared" si="1"/>
        <v>49950</v>
      </c>
      <c r="L22" s="41">
        <f t="shared" si="2"/>
        <v>26640</v>
      </c>
    </row>
    <row r="23" spans="1:12" s="20" customFormat="1" ht="45" customHeight="1" x14ac:dyDescent="0.25">
      <c r="A23" s="103"/>
      <c r="B23" s="113"/>
      <c r="C23" s="60">
        <v>21</v>
      </c>
      <c r="D23" s="116"/>
      <c r="E23" s="75" t="s">
        <v>79</v>
      </c>
      <c r="F23" s="75" t="s">
        <v>8</v>
      </c>
      <c r="G23" s="70">
        <v>505</v>
      </c>
      <c r="H23" s="32">
        <f>Reitoria!H24+PROEX!H24+Museu!H24+ESAG!H24+CEART!H24+FAED!H24+CEAD!H24+CEFID!H24+CERES!H24+CESFI!H24+CCT!H24+CAV!H24+CEPLAN!H24+CEAVI!H24</f>
        <v>4</v>
      </c>
      <c r="I23" s="33">
        <f>(Reitoria!H24-Reitoria!I24)+(PROEX!H24-PROEX!I24)+(Museu!H24-Museu!I24)+(ESAG!H24-ESAG!I24)+(CEART!H24-CEART!I24)+(FAED!H24-FAED!I24)+(CEAD!H24-CEAD!I24)+(CEFID!H24-CEFID!I24)+(CERES!H24-CERES!I24)+(CESFI!H24-CESFI!I24)+(CCT!H24-CCT!I24)+(CAV!H24-CAV!I24)+(CEPLAN!H24-CEPLAN!I24)+(CEAVI!H24-CEAVI!I24)</f>
        <v>0</v>
      </c>
      <c r="J23" s="40">
        <f t="shared" si="0"/>
        <v>4</v>
      </c>
      <c r="K23" s="34">
        <f t="shared" si="1"/>
        <v>2020</v>
      </c>
      <c r="L23" s="41">
        <f t="shared" si="2"/>
        <v>0</v>
      </c>
    </row>
    <row r="24" spans="1:12" s="20" customFormat="1" ht="15" customHeight="1" x14ac:dyDescent="0.25">
      <c r="A24" s="80" t="s">
        <v>92</v>
      </c>
      <c r="B24" s="81">
        <v>5</v>
      </c>
      <c r="C24" s="57">
        <v>22</v>
      </c>
      <c r="D24" s="74" t="s">
        <v>102</v>
      </c>
      <c r="E24" s="74" t="s">
        <v>63</v>
      </c>
      <c r="F24" s="74" t="s">
        <v>8</v>
      </c>
      <c r="G24" s="69">
        <v>12.5</v>
      </c>
      <c r="H24" s="32">
        <f>Reitoria!H25+PROEX!H25+Museu!H25+ESAG!H25+CEART!H25+FAED!H25+CEAD!H25+CEFID!H25+CERES!H25+CESFI!H25+CCT!H25+CAV!H25+CEPLAN!H25+CEAVI!H25</f>
        <v>200</v>
      </c>
      <c r="I24" s="33">
        <f>(Reitoria!H25-Reitoria!I25)+(PROEX!H25-PROEX!I25)+(Museu!H25-Museu!I25)+(ESAG!H25-ESAG!I25)+(CEART!H25-CEART!I25)+(FAED!H25-FAED!I25)+(CEAD!H25-CEAD!I25)+(CEFID!H25-CEFID!I25)+(CERES!H25-CERES!I25)+(CESFI!H25-CESFI!I25)+(CCT!H25-CCT!I25)+(CAV!H25-CAV!I25)+(CEPLAN!H25-CEPLAN!I25)+(CEAVI!H25-CEAVI!I25)</f>
        <v>0</v>
      </c>
      <c r="J24" s="40">
        <f t="shared" si="0"/>
        <v>200</v>
      </c>
      <c r="K24" s="34">
        <f t="shared" si="1"/>
        <v>2500</v>
      </c>
      <c r="L24" s="41">
        <f t="shared" si="2"/>
        <v>0</v>
      </c>
    </row>
    <row r="25" spans="1:12" s="20" customFormat="1" x14ac:dyDescent="0.25">
      <c r="A25" s="101" t="s">
        <v>93</v>
      </c>
      <c r="B25" s="117">
        <v>6</v>
      </c>
      <c r="C25" s="60">
        <v>23</v>
      </c>
      <c r="D25" s="114" t="s">
        <v>103</v>
      </c>
      <c r="E25" s="75" t="s">
        <v>64</v>
      </c>
      <c r="F25" s="75" t="s">
        <v>8</v>
      </c>
      <c r="G25" s="70">
        <v>0.67</v>
      </c>
      <c r="H25" s="32">
        <f>Reitoria!H26+PROEX!H26+Museu!H26+ESAG!H26+CEART!H26+FAED!H26+CEAD!H26+CEFID!H26+CERES!H26+CESFI!H26+CCT!H26+CAV!H26+CEPLAN!H26+CEAVI!H26</f>
        <v>2240</v>
      </c>
      <c r="I25" s="33">
        <f>(Reitoria!H26-Reitoria!I26)+(PROEX!H26-PROEX!I26)+(Museu!H26-Museu!I26)+(ESAG!H26-ESAG!I26)+(CEART!H26-CEART!I26)+(FAED!H26-FAED!I26)+(CEAD!H26-CEAD!I26)+(CEFID!H26-CEFID!I26)+(CERES!H26-CERES!I26)+(CESFI!H26-CESFI!I26)+(CCT!H26-CCT!I26)+(CAV!H26-CAV!I26)+(CEPLAN!H26-CEPLAN!I26)+(CEAVI!H26-CEAVI!I26)</f>
        <v>0</v>
      </c>
      <c r="J25" s="40">
        <f t="shared" si="0"/>
        <v>2240</v>
      </c>
      <c r="K25" s="34">
        <f t="shared" si="1"/>
        <v>1500.8000000000002</v>
      </c>
      <c r="L25" s="41">
        <f t="shared" si="2"/>
        <v>0</v>
      </c>
    </row>
    <row r="26" spans="1:12" s="20" customFormat="1" ht="15" customHeight="1" x14ac:dyDescent="0.25">
      <c r="A26" s="102"/>
      <c r="B26" s="117"/>
      <c r="C26" s="60">
        <v>24</v>
      </c>
      <c r="D26" s="115"/>
      <c r="E26" s="75" t="s">
        <v>67</v>
      </c>
      <c r="F26" s="75" t="s">
        <v>74</v>
      </c>
      <c r="G26" s="70">
        <v>33.799999999999997</v>
      </c>
      <c r="H26" s="32">
        <f>Reitoria!H27+PROEX!H27+Museu!H27+ESAG!H27+CEART!H27+FAED!H27+CEAD!H27+CEFID!H27+CERES!H27+CESFI!H27+CCT!H27+CAV!H27+CEPLAN!H27+CEAVI!H27</f>
        <v>107</v>
      </c>
      <c r="I26" s="33">
        <f>(Reitoria!H27-Reitoria!I27)+(PROEX!H27-PROEX!I27)+(Museu!H27-Museu!I27)+(ESAG!H27-ESAG!I27)+(CEART!H27-CEART!I27)+(FAED!H27-FAED!I27)+(CEAD!H27-CEAD!I27)+(CEFID!H27-CEFID!I27)+(CERES!H27-CERES!I27)+(CESFI!H27-CESFI!I27)+(CCT!H27-CCT!I27)+(CAV!H27-CAV!I27)+(CEPLAN!H27-CEPLAN!I27)+(CEAVI!H27-CEAVI!I27)</f>
        <v>0</v>
      </c>
      <c r="J26" s="40">
        <f t="shared" si="0"/>
        <v>107</v>
      </c>
      <c r="K26" s="34">
        <f t="shared" si="1"/>
        <v>3616.6</v>
      </c>
      <c r="L26" s="41">
        <f t="shared" si="2"/>
        <v>0</v>
      </c>
    </row>
    <row r="27" spans="1:12" s="20" customFormat="1" x14ac:dyDescent="0.25">
      <c r="A27" s="102"/>
      <c r="B27" s="117"/>
      <c r="C27" s="60">
        <v>25</v>
      </c>
      <c r="D27" s="115"/>
      <c r="E27" s="75" t="s">
        <v>80</v>
      </c>
      <c r="F27" s="75" t="s">
        <v>81</v>
      </c>
      <c r="G27" s="70">
        <v>8.76</v>
      </c>
      <c r="H27" s="32">
        <f>Reitoria!H28+PROEX!H28+Museu!H28+ESAG!H28+CEART!H28+FAED!H28+CEAD!H28+CEFID!H28+CERES!H28+CESFI!H28+CCT!H28+CAV!H28+CEPLAN!H28+CEAVI!H28</f>
        <v>100</v>
      </c>
      <c r="I27" s="33">
        <f>(Reitoria!H28-Reitoria!I28)+(PROEX!H28-PROEX!I28)+(Museu!H28-Museu!I28)+(ESAG!H28-ESAG!I28)+(CEART!H28-CEART!I28)+(FAED!H28-FAED!I28)+(CEAD!H28-CEAD!I28)+(CEFID!H28-CEFID!I28)+(CERES!H28-CERES!I28)+(CESFI!H28-CESFI!I28)+(CCT!H28-CCT!I28)+(CAV!H28-CAV!I28)+(CEPLAN!H28-CEPLAN!I28)+(CEAVI!H28-CEAVI!I28)</f>
        <v>0</v>
      </c>
      <c r="J27" s="40">
        <f t="shared" si="0"/>
        <v>100</v>
      </c>
      <c r="K27" s="34">
        <f t="shared" si="1"/>
        <v>876</v>
      </c>
      <c r="L27" s="41">
        <f t="shared" si="2"/>
        <v>0</v>
      </c>
    </row>
    <row r="28" spans="1:12" s="20" customFormat="1" x14ac:dyDescent="0.25">
      <c r="A28" s="102"/>
      <c r="B28" s="117"/>
      <c r="C28" s="60">
        <v>26</v>
      </c>
      <c r="D28" s="115"/>
      <c r="E28" s="75" t="s">
        <v>82</v>
      </c>
      <c r="F28" s="75" t="s">
        <v>81</v>
      </c>
      <c r="G28" s="70">
        <v>23.4</v>
      </c>
      <c r="H28" s="32">
        <f>Reitoria!H29+PROEX!H29+Museu!H29+ESAG!H29+CEART!H29+FAED!H29+CEAD!H29+CEFID!H29+CERES!H29+CESFI!H29+CCT!H29+CAV!H29+CEPLAN!H29+CEAVI!H29</f>
        <v>8</v>
      </c>
      <c r="I28" s="33">
        <f>(Reitoria!H29-Reitoria!I29)+(PROEX!H29-PROEX!I29)+(Museu!H29-Museu!I29)+(ESAG!H29-ESAG!I29)+(CEART!H29-CEART!I29)+(FAED!H29-FAED!I29)+(CEAD!H29-CEAD!I29)+(CEFID!H29-CEFID!I29)+(CERES!H29-CERES!I29)+(CESFI!H29-CESFI!I29)+(CCT!H29-CCT!I29)+(CAV!H29-CAV!I29)+(CEPLAN!H29-CEPLAN!I29)+(CEAVI!H29-CEAVI!I29)</f>
        <v>0</v>
      </c>
      <c r="J28" s="40">
        <f t="shared" si="0"/>
        <v>8</v>
      </c>
      <c r="K28" s="34">
        <f t="shared" si="1"/>
        <v>187.2</v>
      </c>
      <c r="L28" s="41">
        <f t="shared" si="2"/>
        <v>0</v>
      </c>
    </row>
    <row r="29" spans="1:12" s="20" customFormat="1" x14ac:dyDescent="0.25">
      <c r="A29" s="102"/>
      <c r="B29" s="117"/>
      <c r="C29" s="60">
        <v>27</v>
      </c>
      <c r="D29" s="116"/>
      <c r="E29" s="75" t="s">
        <v>83</v>
      </c>
      <c r="F29" s="75" t="s">
        <v>81</v>
      </c>
      <c r="G29" s="70">
        <v>39.11</v>
      </c>
      <c r="H29" s="32">
        <f>Reitoria!H30+PROEX!H30+Museu!H30+ESAG!H30+CEART!H30+FAED!H30+CEAD!H30+CEFID!H30+CERES!H30+CESFI!H30+CCT!H30+CAV!H30+CEPLAN!H30+CEAVI!H30</f>
        <v>4</v>
      </c>
      <c r="I29" s="33">
        <f>(Reitoria!H30-Reitoria!I30)+(PROEX!H30-PROEX!I30)+(Museu!H30-Museu!I30)+(ESAG!H30-ESAG!I30)+(CEART!H30-CEART!I30)+(FAED!H30-FAED!I30)+(CEAD!H30-CEAD!I30)+(CEFID!H30-CEFID!I30)+(CERES!H30-CERES!I30)+(CESFI!H30-CESFI!I30)+(CCT!H30-CCT!I30)+(CAV!H30-CAV!I30)+(CEPLAN!H30-CEPLAN!I30)+(CEAVI!H30-CEAVI!I30)</f>
        <v>0</v>
      </c>
      <c r="J29" s="40">
        <f t="shared" si="0"/>
        <v>4</v>
      </c>
      <c r="K29" s="34">
        <f t="shared" si="1"/>
        <v>156.44</v>
      </c>
      <c r="L29" s="41">
        <f t="shared" si="2"/>
        <v>0</v>
      </c>
    </row>
    <row r="30" spans="1:12" s="20" customFormat="1" x14ac:dyDescent="0.25">
      <c r="A30" s="102"/>
      <c r="B30" s="117"/>
      <c r="C30" s="60">
        <v>28</v>
      </c>
      <c r="D30" s="118" t="s">
        <v>104</v>
      </c>
      <c r="E30" s="75" t="s">
        <v>65</v>
      </c>
      <c r="F30" s="75" t="s">
        <v>8</v>
      </c>
      <c r="G30" s="70">
        <v>1.38</v>
      </c>
      <c r="H30" s="32">
        <f>Reitoria!H31+PROEX!H31+Museu!H31+ESAG!H31+CEART!H31+FAED!H31+CEAD!H31+CEFID!H31+CERES!H31+CESFI!H31+CCT!H31+CAV!H31+CEPLAN!H31+CEAVI!H31</f>
        <v>1222</v>
      </c>
      <c r="I30" s="33">
        <f>(Reitoria!H31-Reitoria!I31)+(PROEX!H31-PROEX!I31)+(Museu!H31-Museu!I31)+(ESAG!H31-ESAG!I31)+(CEART!H31-CEART!I31)+(FAED!H31-FAED!I31)+(CEAD!H31-CEAD!I31)+(CEFID!H31-CEFID!I31)+(CERES!H31-CERES!I31)+(CESFI!H31-CESFI!I31)+(CCT!H31-CCT!I31)+(CAV!H31-CAV!I31)+(CEPLAN!H31-CEPLAN!I31)+(CEAVI!H31-CEAVI!I31)</f>
        <v>0</v>
      </c>
      <c r="J30" s="40">
        <f t="shared" si="0"/>
        <v>1222</v>
      </c>
      <c r="K30" s="34">
        <f t="shared" si="1"/>
        <v>1686.36</v>
      </c>
      <c r="L30" s="41">
        <f t="shared" si="2"/>
        <v>0</v>
      </c>
    </row>
    <row r="31" spans="1:12" s="20" customFormat="1" x14ac:dyDescent="0.25">
      <c r="A31" s="102"/>
      <c r="B31" s="117"/>
      <c r="C31" s="60">
        <v>29</v>
      </c>
      <c r="D31" s="118"/>
      <c r="E31" s="75" t="s">
        <v>66</v>
      </c>
      <c r="F31" s="75" t="s">
        <v>8</v>
      </c>
      <c r="G31" s="70">
        <v>3.8</v>
      </c>
      <c r="H31" s="32">
        <f>Reitoria!H32+PROEX!H32+Museu!H32+ESAG!H32+CEART!H32+FAED!H32+CEAD!H32+CEFID!H32+CERES!H32+CESFI!H32+CCT!H32+CAV!H32+CEPLAN!H32+CEAVI!H32</f>
        <v>282</v>
      </c>
      <c r="I31" s="33">
        <f>(Reitoria!H32-Reitoria!I32)+(PROEX!H32-PROEX!I32)+(Museu!H32-Museu!I32)+(ESAG!H32-ESAG!I32)+(CEART!H32-CEART!I32)+(FAED!H32-FAED!I32)+(CEAD!H32-CEAD!I32)+(CEFID!H32-CEFID!I32)+(CERES!H32-CERES!I32)+(CESFI!H32-CESFI!I32)+(CCT!H32-CCT!I32)+(CAV!H32-CAV!I32)+(CEPLAN!H32-CEPLAN!I32)+(CEAVI!H32-CEAVI!I32)</f>
        <v>0</v>
      </c>
      <c r="J31" s="40">
        <f t="shared" si="0"/>
        <v>282</v>
      </c>
      <c r="K31" s="34">
        <f t="shared" si="1"/>
        <v>1071.5999999999999</v>
      </c>
      <c r="L31" s="41">
        <f t="shared" si="2"/>
        <v>0</v>
      </c>
    </row>
    <row r="32" spans="1:12" s="20" customFormat="1" ht="60" x14ac:dyDescent="0.25">
      <c r="A32" s="102"/>
      <c r="B32" s="117"/>
      <c r="C32" s="60">
        <v>30</v>
      </c>
      <c r="D32" s="75" t="s">
        <v>38</v>
      </c>
      <c r="E32" s="75" t="s">
        <v>66</v>
      </c>
      <c r="F32" s="75" t="s">
        <v>8</v>
      </c>
      <c r="G32" s="70">
        <v>4</v>
      </c>
      <c r="H32" s="32">
        <f>Reitoria!H33+PROEX!H33+Museu!H33+ESAG!H33+CEART!H33+FAED!H33+CEAD!H33+CEFID!H33+CERES!H33+CESFI!H33+CCT!H33+CAV!H33+CEPLAN!H33+CEAVI!H33</f>
        <v>100</v>
      </c>
      <c r="I32" s="33">
        <f>(Reitoria!H33-Reitoria!I33)+(PROEX!H33-PROEX!I33)+(Museu!H33-Museu!I33)+(ESAG!H33-ESAG!I33)+(CEART!H33-CEART!I33)+(FAED!H33-FAED!I33)+(CEAD!H33-CEAD!I33)+(CEFID!H33-CEFID!I33)+(CERES!H33-CERES!I33)+(CESFI!H33-CESFI!I33)+(CCT!H33-CCT!I33)+(CAV!H33-CAV!I33)+(CEPLAN!H33-CEPLAN!I33)+(CEAVI!H33-CEAVI!I33)</f>
        <v>0</v>
      </c>
      <c r="J32" s="40">
        <f t="shared" si="0"/>
        <v>100</v>
      </c>
      <c r="K32" s="34">
        <f t="shared" si="1"/>
        <v>400</v>
      </c>
      <c r="L32" s="41">
        <f t="shared" si="2"/>
        <v>0</v>
      </c>
    </row>
    <row r="33" spans="1:12" s="20" customFormat="1" ht="30" x14ac:dyDescent="0.25">
      <c r="A33" s="103"/>
      <c r="B33" s="117"/>
      <c r="C33" s="60">
        <v>31</v>
      </c>
      <c r="D33" s="62" t="s">
        <v>39</v>
      </c>
      <c r="E33" s="63" t="s">
        <v>59</v>
      </c>
      <c r="F33" s="63" t="s">
        <v>74</v>
      </c>
      <c r="G33" s="70">
        <v>35</v>
      </c>
      <c r="H33" s="32">
        <f>Reitoria!H34+PROEX!H34+Museu!H34+ESAG!H34+CEART!H34+FAED!H34+CEAD!H34+CEFID!H34+CERES!H34+CESFI!H34+CCT!H34+CAV!H34+CEPLAN!H34+CEAVI!H34</f>
        <v>37</v>
      </c>
      <c r="I33" s="33">
        <f>(Reitoria!H34-Reitoria!I34)+(PROEX!H34-PROEX!I34)+(Museu!H34-Museu!I34)+(ESAG!H34-ESAG!I34)+(CEART!H34-CEART!I34)+(FAED!H34-FAED!I34)+(CEAD!H34-CEAD!I34)+(CEFID!H34-CEFID!I34)+(CERES!H34-CERES!I34)+(CESFI!H34-CESFI!I34)+(CCT!H34-CCT!I34)+(CAV!H34-CAV!I34)+(CEPLAN!H34-CEPLAN!I34)+(CEAVI!H34-CEAVI!I34)</f>
        <v>0</v>
      </c>
      <c r="J33" s="40">
        <f t="shared" si="0"/>
        <v>37</v>
      </c>
      <c r="K33" s="34">
        <f t="shared" si="1"/>
        <v>1295</v>
      </c>
      <c r="L33" s="41">
        <f t="shared" si="2"/>
        <v>0</v>
      </c>
    </row>
    <row r="34" spans="1:12" s="20" customFormat="1" ht="75" x14ac:dyDescent="0.25">
      <c r="A34" s="99" t="s">
        <v>92</v>
      </c>
      <c r="B34" s="119">
        <v>7</v>
      </c>
      <c r="C34" s="64">
        <v>32</v>
      </c>
      <c r="D34" s="58" t="s">
        <v>105</v>
      </c>
      <c r="E34" s="58" t="s">
        <v>68</v>
      </c>
      <c r="F34" s="58" t="s">
        <v>8</v>
      </c>
      <c r="G34" s="71">
        <v>4.45</v>
      </c>
      <c r="H34" s="32">
        <f>Reitoria!H35+PROEX!H35+Museu!H35+ESAG!H35+CEART!H35+FAED!H35+CEAD!H35+CEFID!H35+CERES!H35+CESFI!H35+CCT!H35+CAV!H35+CEPLAN!H35+CEAVI!H35</f>
        <v>920</v>
      </c>
      <c r="I34" s="33">
        <f>(Reitoria!H35-Reitoria!I35)+(PROEX!H35-PROEX!I35)+(Museu!H35-Museu!I35)+(ESAG!H35-ESAG!I35)+(CEART!H35-CEART!I35)+(FAED!H35-FAED!I35)+(CEAD!H35-CEAD!I35)+(CEFID!H35-CEFID!I35)+(CERES!H35-CERES!I35)+(CESFI!H35-CESFI!I35)+(CCT!H35-CCT!I35)+(CAV!H35-CAV!I35)+(CEPLAN!H35-CEPLAN!I35)+(CEAVI!H35-CEAVI!I35)</f>
        <v>0</v>
      </c>
      <c r="J34" s="40">
        <f t="shared" si="0"/>
        <v>920</v>
      </c>
      <c r="K34" s="34">
        <f t="shared" si="1"/>
        <v>4094</v>
      </c>
      <c r="L34" s="41">
        <f t="shared" si="2"/>
        <v>0</v>
      </c>
    </row>
    <row r="35" spans="1:12" s="20" customFormat="1" ht="30" x14ac:dyDescent="0.25">
      <c r="A35" s="100"/>
      <c r="B35" s="119"/>
      <c r="C35" s="64">
        <v>33</v>
      </c>
      <c r="D35" s="58" t="s">
        <v>40</v>
      </c>
      <c r="E35" s="58" t="s">
        <v>69</v>
      </c>
      <c r="F35" s="58" t="s">
        <v>8</v>
      </c>
      <c r="G35" s="71">
        <v>2.39</v>
      </c>
      <c r="H35" s="32">
        <f>Reitoria!H36+PROEX!H36+Museu!H36+ESAG!H36+CEART!H36+FAED!H36+CEAD!H36+CEFID!H36+CERES!H36+CESFI!H36+CCT!H36+CAV!H36+CEPLAN!H36+CEAVI!H36</f>
        <v>920</v>
      </c>
      <c r="I35" s="33">
        <f>(Reitoria!H36-Reitoria!I36)+(PROEX!H36-PROEX!I36)+(Museu!H36-Museu!I36)+(ESAG!H36-ESAG!I36)+(CEART!H36-CEART!I36)+(FAED!H36-FAED!I36)+(CEAD!H36-CEAD!I36)+(CEFID!H36-CEFID!I36)+(CERES!H36-CERES!I36)+(CESFI!H36-CESFI!I36)+(CCT!H36-CCT!I36)+(CAV!H36-CAV!I36)+(CEPLAN!H36-CEPLAN!I36)+(CEAVI!H36-CEAVI!I36)</f>
        <v>0</v>
      </c>
      <c r="J35" s="40">
        <f t="shared" si="0"/>
        <v>920</v>
      </c>
      <c r="K35" s="34">
        <f t="shared" si="1"/>
        <v>2198.8000000000002</v>
      </c>
      <c r="L35" s="41">
        <f t="shared" si="2"/>
        <v>0</v>
      </c>
    </row>
    <row r="36" spans="1:12" s="20" customFormat="1" ht="75" x14ac:dyDescent="0.25">
      <c r="A36" s="101" t="s">
        <v>92</v>
      </c>
      <c r="B36" s="117">
        <v>8</v>
      </c>
      <c r="C36" s="60">
        <v>34</v>
      </c>
      <c r="D36" s="75" t="s">
        <v>106</v>
      </c>
      <c r="E36" s="75" t="s">
        <v>70</v>
      </c>
      <c r="F36" s="75" t="s">
        <v>8</v>
      </c>
      <c r="G36" s="70">
        <v>261.2</v>
      </c>
      <c r="H36" s="32">
        <f>Reitoria!H37+PROEX!H37+Museu!H37+ESAG!H37+CEART!H37+FAED!H37+CEAD!H37+CEFID!H37+CERES!H37+CESFI!H37+CCT!H37+CAV!H37+CEPLAN!H37+CEAVI!H37</f>
        <v>12</v>
      </c>
      <c r="I36" s="33">
        <f>(Reitoria!H37-Reitoria!I37)+(PROEX!H37-PROEX!I37)+(Museu!H37-Museu!I37)+(ESAG!H37-ESAG!I37)+(CEART!H37-CEART!I37)+(FAED!H37-FAED!I37)+(CEAD!H37-CEAD!I37)+(CEFID!H37-CEFID!I37)+(CERES!H37-CERES!I37)+(CESFI!H37-CESFI!I37)+(CCT!H37-CCT!I37)+(CAV!H37-CAV!I37)+(CEPLAN!H37-CEPLAN!I37)+(CEAVI!H37-CEAVI!I37)</f>
        <v>0</v>
      </c>
      <c r="J36" s="40">
        <f t="shared" si="0"/>
        <v>12</v>
      </c>
      <c r="K36" s="34">
        <f t="shared" si="1"/>
        <v>3134.3999999999996</v>
      </c>
      <c r="L36" s="41">
        <f t="shared" si="2"/>
        <v>0</v>
      </c>
    </row>
    <row r="37" spans="1:12" s="20" customFormat="1" ht="30" customHeight="1" x14ac:dyDescent="0.25">
      <c r="A37" s="102"/>
      <c r="B37" s="117"/>
      <c r="C37" s="60">
        <v>35</v>
      </c>
      <c r="D37" s="65" t="s">
        <v>41</v>
      </c>
      <c r="E37" s="63" t="s">
        <v>71</v>
      </c>
      <c r="F37" s="63" t="s">
        <v>8</v>
      </c>
      <c r="G37" s="70">
        <v>7.95</v>
      </c>
      <c r="H37" s="32">
        <f>Reitoria!H38+PROEX!H38+Museu!H38+ESAG!H38+CEART!H38+FAED!H38+CEAD!H38+CEFID!H38+CERES!H38+CESFI!H38+CCT!H38+CAV!H38+CEPLAN!H38+CEAVI!H38</f>
        <v>331</v>
      </c>
      <c r="I37" s="33">
        <f>(Reitoria!H38-Reitoria!I38)+(PROEX!H38-PROEX!I38)+(Museu!H38-Museu!I38)+(ESAG!H38-ESAG!I38)+(CEART!H38-CEART!I38)+(FAED!H38-FAED!I38)+(CEAD!H38-CEAD!I38)+(CEFID!H38-CEFID!I38)+(CERES!H38-CERES!I38)+(CESFI!H38-CESFI!I38)+(CCT!H38-CCT!I38)+(CAV!H38-CAV!I38)+(CEPLAN!H38-CEPLAN!I38)+(CEAVI!H38-CEAVI!I38)</f>
        <v>0</v>
      </c>
      <c r="J37" s="40">
        <f t="shared" si="0"/>
        <v>331</v>
      </c>
      <c r="K37" s="34">
        <f t="shared" si="1"/>
        <v>2631.4500000000003</v>
      </c>
      <c r="L37" s="41">
        <f t="shared" si="2"/>
        <v>0</v>
      </c>
    </row>
    <row r="38" spans="1:12" s="20" customFormat="1" ht="45" x14ac:dyDescent="0.25">
      <c r="A38" s="103"/>
      <c r="B38" s="117"/>
      <c r="C38" s="60">
        <v>36</v>
      </c>
      <c r="D38" s="65" t="s">
        <v>42</v>
      </c>
      <c r="E38" s="63" t="s">
        <v>72</v>
      </c>
      <c r="F38" s="63" t="s">
        <v>8</v>
      </c>
      <c r="G38" s="70">
        <v>29.26</v>
      </c>
      <c r="H38" s="32">
        <f>Reitoria!H39+PROEX!H39+Museu!H39+ESAG!H39+CEART!H39+FAED!H39+CEAD!H39+CEFID!H39+CERES!H39+CESFI!H39+CCT!H39+CAV!H39+CEPLAN!H39+CEAVI!H39</f>
        <v>8</v>
      </c>
      <c r="I38" s="33">
        <f>(Reitoria!H39-Reitoria!I39)+(PROEX!H39-PROEX!I39)+(Museu!H39-Museu!I39)+(ESAG!H39-ESAG!I39)+(CEART!H39-CEART!I39)+(FAED!H39-FAED!I39)+(CEAD!H39-CEAD!I39)+(CEFID!H39-CEFID!I39)+(CERES!H39-CERES!I39)+(CESFI!H39-CESFI!I39)+(CCT!H39-CCT!I39)+(CAV!H39-CAV!I39)+(CEPLAN!H39-CEPLAN!I39)+(CEAVI!H39-CEAVI!I39)</f>
        <v>0</v>
      </c>
      <c r="J38" s="40">
        <f t="shared" si="0"/>
        <v>8</v>
      </c>
      <c r="K38" s="34">
        <f t="shared" si="1"/>
        <v>234.08</v>
      </c>
      <c r="L38" s="41">
        <f t="shared" si="2"/>
        <v>0</v>
      </c>
    </row>
    <row r="39" spans="1:12" s="20" customFormat="1" ht="30" x14ac:dyDescent="0.25">
      <c r="A39" s="99" t="s">
        <v>94</v>
      </c>
      <c r="B39" s="119">
        <v>9</v>
      </c>
      <c r="C39" s="64">
        <v>37</v>
      </c>
      <c r="D39" s="58" t="s">
        <v>107</v>
      </c>
      <c r="E39" s="58" t="s">
        <v>73</v>
      </c>
      <c r="F39" s="58" t="s">
        <v>8</v>
      </c>
      <c r="G39" s="71">
        <v>73.39</v>
      </c>
      <c r="H39" s="32">
        <f>Reitoria!H40+PROEX!H40+Museu!H40+ESAG!H40+CEART!H40+FAED!H40+CEAD!H40+CEFID!H40+CERES!H40+CESFI!H40+CCT!H40+CAV!H40+CEPLAN!H40+CEAVI!H40</f>
        <v>68</v>
      </c>
      <c r="I39" s="33">
        <f>(Reitoria!H40-Reitoria!I40)+(PROEX!H40-PROEX!I40)+(Museu!H40-Museu!I40)+(ESAG!H40-ESAG!I40)+(CEART!H40-CEART!I40)+(FAED!H40-FAED!I40)+(CEAD!H40-CEAD!I40)+(CEFID!H40-CEFID!I40)+(CERES!H40-CERES!I40)+(CESFI!H40-CESFI!I40)+(CCT!H40-CCT!I40)+(CAV!H40-CAV!I40)+(CEPLAN!H40-CEPLAN!I40)+(CEAVI!H40-CEAVI!I40)</f>
        <v>0</v>
      </c>
      <c r="J39" s="40">
        <f t="shared" si="0"/>
        <v>68</v>
      </c>
      <c r="K39" s="34">
        <f t="shared" si="1"/>
        <v>4990.5200000000004</v>
      </c>
      <c r="L39" s="41">
        <f t="shared" si="2"/>
        <v>0</v>
      </c>
    </row>
    <row r="40" spans="1:12" s="20" customFormat="1" ht="30" x14ac:dyDescent="0.25">
      <c r="A40" s="100"/>
      <c r="B40" s="119"/>
      <c r="C40" s="64">
        <v>38</v>
      </c>
      <c r="D40" s="58" t="s">
        <v>108</v>
      </c>
      <c r="E40" s="58" t="s">
        <v>73</v>
      </c>
      <c r="F40" s="58" t="s">
        <v>8</v>
      </c>
      <c r="G40" s="71">
        <v>73.38</v>
      </c>
      <c r="H40" s="32">
        <f>Reitoria!H41+PROEX!H41+Museu!H41+ESAG!H41+CEART!H41+FAED!H41+CEAD!H41+CEFID!H41+CERES!H41+CESFI!H41+CCT!H41+CAV!H41+CEPLAN!H41+CEAVI!H41</f>
        <v>50</v>
      </c>
      <c r="I40" s="33">
        <f>(Reitoria!H41-Reitoria!I41)+(PROEX!H41-PROEX!I41)+(Museu!H41-Museu!I41)+(ESAG!H41-ESAG!I41)+(CEART!H41-CEART!I41)+(FAED!H41-FAED!I41)+(CEAD!H41-CEAD!I41)+(CEFID!H41-CEFID!I41)+(CERES!H41-CERES!I41)+(CESFI!H41-CESFI!I41)+(CCT!H41-CCT!I41)+(CAV!H41-CAV!I41)+(CEPLAN!H41-CEPLAN!I41)+(CEAVI!H41-CEAVI!I41)</f>
        <v>0</v>
      </c>
      <c r="J40" s="40">
        <f t="shared" si="0"/>
        <v>50</v>
      </c>
      <c r="K40" s="34">
        <f t="shared" si="1"/>
        <v>3669</v>
      </c>
      <c r="L40" s="41">
        <f t="shared" si="2"/>
        <v>0</v>
      </c>
    </row>
    <row r="41" spans="1:12" s="20" customFormat="1" ht="30" customHeight="1" x14ac:dyDescent="0.25">
      <c r="A41" s="101" t="s">
        <v>92</v>
      </c>
      <c r="B41" s="111">
        <v>10</v>
      </c>
      <c r="C41" s="66">
        <v>39</v>
      </c>
      <c r="D41" s="120" t="s">
        <v>109</v>
      </c>
      <c r="E41" s="75" t="s">
        <v>84</v>
      </c>
      <c r="F41" s="67" t="s">
        <v>8</v>
      </c>
      <c r="G41" s="72">
        <v>150</v>
      </c>
      <c r="H41" s="32">
        <f>Reitoria!H42+PROEX!H42+Museu!H42+ESAG!H42+CEART!H42+FAED!H42+CEAD!H42+CEFID!H42+CERES!H42+CESFI!H42+CCT!H42+CAV!H42+CEPLAN!H42+CEAVI!H42</f>
        <v>10</v>
      </c>
      <c r="I41" s="33">
        <f>(Reitoria!H42-Reitoria!I42)+(PROEX!H42-PROEX!I42)+(Museu!H42-Museu!I42)+(ESAG!H42-ESAG!I42)+(CEART!H42-CEART!I42)+(FAED!H42-FAED!I42)+(CEAD!H42-CEAD!I42)+(CEFID!H42-CEFID!I42)+(CERES!H42-CERES!I42)+(CESFI!H42-CESFI!I42)+(CCT!H42-CCT!I42)+(CAV!H42-CAV!I42)+(CEPLAN!H42-CEPLAN!I42)+(CEAVI!H42-CEAVI!I42)</f>
        <v>10</v>
      </c>
      <c r="J41" s="40">
        <f t="shared" si="0"/>
        <v>0</v>
      </c>
      <c r="K41" s="34">
        <f t="shared" si="1"/>
        <v>1500</v>
      </c>
      <c r="L41" s="41">
        <f t="shared" si="2"/>
        <v>1500</v>
      </c>
    </row>
    <row r="42" spans="1:12" s="20" customFormat="1" x14ac:dyDescent="0.25">
      <c r="A42" s="102"/>
      <c r="B42" s="112"/>
      <c r="C42" s="66">
        <v>40</v>
      </c>
      <c r="D42" s="120"/>
      <c r="E42" s="75" t="s">
        <v>85</v>
      </c>
      <c r="F42" s="67" t="s">
        <v>8</v>
      </c>
      <c r="G42" s="72">
        <v>350</v>
      </c>
      <c r="H42" s="32">
        <f>Reitoria!H43+PROEX!H43+Museu!H43+ESAG!H43+CEART!H43+FAED!H43+CEAD!H43+CEFID!H43+CERES!H43+CESFI!H43+CCT!H43+CAV!H43+CEPLAN!H43+CEAVI!H43</f>
        <v>2</v>
      </c>
      <c r="I42" s="33">
        <f>(Reitoria!H43-Reitoria!I43)+(PROEX!H43-PROEX!I43)+(Museu!H43-Museu!I43)+(ESAG!H43-ESAG!I43)+(CEART!H43-CEART!I43)+(FAED!H43-FAED!I43)+(CEAD!H43-CEAD!I43)+(CEFID!H43-CEFID!I43)+(CERES!H43-CERES!I43)+(CESFI!H43-CESFI!I43)+(CCT!H43-CCT!I43)+(CAV!H43-CAV!I43)+(CEPLAN!H43-CEPLAN!I43)+(CEAVI!H43-CEAVI!I43)</f>
        <v>2</v>
      </c>
      <c r="J42" s="40">
        <f t="shared" si="0"/>
        <v>0</v>
      </c>
      <c r="K42" s="34">
        <f t="shared" si="1"/>
        <v>700</v>
      </c>
      <c r="L42" s="41">
        <f t="shared" si="2"/>
        <v>700</v>
      </c>
    </row>
    <row r="43" spans="1:12" s="20" customFormat="1" x14ac:dyDescent="0.25">
      <c r="A43" s="103"/>
      <c r="B43" s="113"/>
      <c r="C43" s="66">
        <v>41</v>
      </c>
      <c r="D43" s="120"/>
      <c r="E43" s="75" t="s">
        <v>86</v>
      </c>
      <c r="F43" s="67" t="s">
        <v>87</v>
      </c>
      <c r="G43" s="72">
        <v>30</v>
      </c>
      <c r="H43" s="32">
        <f>Reitoria!H44+PROEX!H44+Museu!H44+ESAG!H44+CEART!H44+FAED!H44+CEAD!H44+CEFID!H44+CERES!H44+CESFI!H44+CCT!H44+CAV!H44+CEPLAN!H44+CEAVI!H44</f>
        <v>90</v>
      </c>
      <c r="I43" s="33">
        <f>(Reitoria!H44-Reitoria!I44)+(PROEX!H44-PROEX!I44)+(Museu!H44-Museu!I44)+(ESAG!H44-ESAG!I44)+(CEART!H44-CEART!I44)+(FAED!H44-FAED!I44)+(CEAD!H44-CEAD!I44)+(CEFID!H44-CEFID!I44)+(CERES!H44-CERES!I44)+(CESFI!H44-CESFI!I44)+(CCT!H44-CCT!I44)+(CAV!H44-CAV!I44)+(CEPLAN!H44-CEPLAN!I44)+(CEAVI!H44-CEAVI!I44)</f>
        <v>50</v>
      </c>
      <c r="J43" s="40">
        <f t="shared" si="0"/>
        <v>40</v>
      </c>
      <c r="K43" s="34">
        <f t="shared" si="1"/>
        <v>2700</v>
      </c>
      <c r="L43" s="41">
        <f t="shared" si="2"/>
        <v>1500</v>
      </c>
    </row>
    <row r="44" spans="1:12" s="20" customFormat="1" x14ac:dyDescent="0.25">
      <c r="A44" s="99" t="s">
        <v>92</v>
      </c>
      <c r="B44" s="121">
        <v>11</v>
      </c>
      <c r="C44" s="64">
        <v>42</v>
      </c>
      <c r="D44" s="104" t="s">
        <v>88</v>
      </c>
      <c r="E44" s="58" t="s">
        <v>89</v>
      </c>
      <c r="F44" s="68" t="s">
        <v>8</v>
      </c>
      <c r="G44" s="73">
        <v>45</v>
      </c>
      <c r="H44" s="32">
        <f>Reitoria!H45+PROEX!H45+Museu!H45+ESAG!H45+CEART!H45+FAED!H45+CEAD!H45+CEFID!H45+CERES!H45+CESFI!H45+CCT!H45+CAV!H45+CEPLAN!H45+CEAVI!H45</f>
        <v>220</v>
      </c>
      <c r="I44" s="33">
        <f>(Reitoria!H45-Reitoria!I45)+(PROEX!H45-PROEX!I45)+(Museu!H45-Museu!I45)+(ESAG!H45-ESAG!I45)+(CEART!H45-CEART!I45)+(FAED!H45-FAED!I45)+(CEAD!H45-CEAD!I45)+(CEFID!H45-CEFID!I45)+(CERES!H45-CERES!I45)+(CESFI!H45-CESFI!I45)+(CCT!H45-CCT!I45)+(CAV!H45-CAV!I45)+(CEPLAN!H45-CEPLAN!I45)+(CEAVI!H45-CEAVI!I45)</f>
        <v>180</v>
      </c>
      <c r="J44" s="40">
        <f t="shared" si="0"/>
        <v>40</v>
      </c>
      <c r="K44" s="34">
        <f t="shared" si="1"/>
        <v>9900</v>
      </c>
      <c r="L44" s="41">
        <f t="shared" si="2"/>
        <v>8100</v>
      </c>
    </row>
    <row r="45" spans="1:12" s="20" customFormat="1" x14ac:dyDescent="0.25">
      <c r="A45" s="100"/>
      <c r="B45" s="122"/>
      <c r="C45" s="64">
        <v>43</v>
      </c>
      <c r="D45" s="105"/>
      <c r="E45" s="58" t="s">
        <v>90</v>
      </c>
      <c r="F45" s="68" t="s">
        <v>87</v>
      </c>
      <c r="G45" s="73">
        <v>25</v>
      </c>
      <c r="H45" s="32">
        <f>Reitoria!H46+PROEX!H46+Museu!H46+ESAG!H46+CEART!H46+FAED!H46+CEAD!H46+CEFID!H46+CERES!H46+CESFI!H46+CCT!H46+CAV!H46+CEPLAN!H46+CEAVI!H46</f>
        <v>100</v>
      </c>
      <c r="I45" s="33">
        <f>(Reitoria!H46-Reitoria!I46)+(PROEX!H46-PROEX!I46)+(Museu!H46-Museu!I46)+(ESAG!H46-ESAG!I46)+(CEART!H46-CEART!I46)+(FAED!H46-FAED!I46)+(CEAD!H46-CEAD!I46)+(CEFID!H46-CEFID!I46)+(CERES!H46-CERES!I46)+(CESFI!H46-CESFI!I46)+(CCT!H46-CCT!I46)+(CAV!H46-CAV!I46)+(CEPLAN!H46-CEPLAN!I46)+(CEAVI!H46-CEAVI!I46)</f>
        <v>37</v>
      </c>
      <c r="J45" s="40">
        <f t="shared" si="0"/>
        <v>63</v>
      </c>
      <c r="K45" s="34">
        <f t="shared" si="1"/>
        <v>2500</v>
      </c>
      <c r="L45" s="41">
        <f t="shared" si="2"/>
        <v>925</v>
      </c>
    </row>
    <row r="46" spans="1:12" s="20" customFormat="1" x14ac:dyDescent="0.25">
      <c r="A46" s="1"/>
      <c r="B46" s="1"/>
      <c r="C46" s="52"/>
      <c r="D46" s="1"/>
      <c r="E46" s="1"/>
      <c r="F46" s="1"/>
      <c r="G46" s="1"/>
      <c r="H46" s="53"/>
      <c r="I46" s="21"/>
      <c r="J46" s="35"/>
      <c r="K46" s="31">
        <f>SUM(K3:K45)</f>
        <v>198984.13999999998</v>
      </c>
      <c r="L46" s="31">
        <f>SUM(L3:L45)</f>
        <v>73602.600000000006</v>
      </c>
    </row>
    <row r="47" spans="1:12" s="20" customFormat="1" x14ac:dyDescent="0.25">
      <c r="A47" s="1"/>
      <c r="B47" s="1"/>
      <c r="C47" s="52"/>
      <c r="D47" s="1"/>
      <c r="E47" s="1"/>
      <c r="F47" s="1"/>
      <c r="G47" s="1"/>
      <c r="H47" s="53"/>
      <c r="I47" s="21"/>
      <c r="J47" s="35"/>
    </row>
    <row r="48" spans="1:12" s="20" customFormat="1" x14ac:dyDescent="0.25">
      <c r="A48" s="1"/>
      <c r="B48" s="1"/>
      <c r="C48" s="52"/>
      <c r="D48" s="1"/>
      <c r="E48" s="1"/>
      <c r="F48" s="1"/>
      <c r="G48" s="1"/>
      <c r="H48" s="53"/>
      <c r="I48" s="21"/>
      <c r="J48" s="35"/>
    </row>
    <row r="49" spans="1:12" s="20" customFormat="1" x14ac:dyDescent="0.25">
      <c r="A49" s="1"/>
      <c r="B49" s="1"/>
      <c r="C49" s="52"/>
      <c r="D49" s="1"/>
      <c r="E49" s="1"/>
      <c r="F49" s="1"/>
      <c r="G49" s="1"/>
      <c r="H49" s="53"/>
      <c r="I49" s="21"/>
      <c r="J49" s="35"/>
    </row>
    <row r="50" spans="1:12" s="20" customFormat="1" ht="15.75" x14ac:dyDescent="0.25">
      <c r="A50" s="1"/>
      <c r="B50" s="1"/>
      <c r="C50" s="52"/>
      <c r="D50" s="1"/>
      <c r="E50" s="1"/>
      <c r="F50" s="1"/>
      <c r="G50" s="1"/>
      <c r="H50" s="134" t="s">
        <v>97</v>
      </c>
      <c r="I50" s="135"/>
      <c r="J50" s="135"/>
      <c r="K50" s="135"/>
      <c r="L50" s="136"/>
    </row>
    <row r="51" spans="1:12" s="20" customFormat="1" ht="15.75" x14ac:dyDescent="0.25">
      <c r="A51" s="1"/>
      <c r="B51" s="1"/>
      <c r="C51" s="52"/>
      <c r="D51" s="1"/>
      <c r="E51" s="1"/>
      <c r="F51" s="1"/>
      <c r="G51" s="1"/>
      <c r="H51" s="137" t="s">
        <v>75</v>
      </c>
      <c r="I51" s="138"/>
      <c r="J51" s="138"/>
      <c r="K51" s="138"/>
      <c r="L51" s="139"/>
    </row>
    <row r="52" spans="1:12" s="20" customFormat="1" ht="15.75" x14ac:dyDescent="0.25">
      <c r="A52" s="1"/>
      <c r="B52" s="1"/>
      <c r="C52" s="52"/>
      <c r="D52" s="1"/>
      <c r="E52" s="1"/>
      <c r="F52" s="1"/>
      <c r="G52" s="1"/>
      <c r="H52" s="126" t="s">
        <v>96</v>
      </c>
      <c r="I52" s="127"/>
      <c r="J52" s="127"/>
      <c r="K52" s="127"/>
      <c r="L52" s="128"/>
    </row>
    <row r="53" spans="1:12" s="20" customFormat="1" ht="15.75" x14ac:dyDescent="0.25">
      <c r="A53" s="1"/>
      <c r="B53" s="1"/>
      <c r="C53" s="52"/>
      <c r="D53" s="1"/>
      <c r="E53" s="1"/>
      <c r="F53" s="1"/>
      <c r="G53" s="1"/>
      <c r="H53" s="25" t="s">
        <v>32</v>
      </c>
      <c r="I53" s="26"/>
      <c r="J53" s="36"/>
      <c r="K53" s="26"/>
      <c r="L53" s="22">
        <f>K46</f>
        <v>198984.13999999998</v>
      </c>
    </row>
    <row r="54" spans="1:12" s="20" customFormat="1" ht="15.75" x14ac:dyDescent="0.25">
      <c r="A54" s="1"/>
      <c r="B54" s="1"/>
      <c r="C54" s="52"/>
      <c r="D54" s="1"/>
      <c r="E54" s="1"/>
      <c r="F54" s="1"/>
      <c r="G54" s="1"/>
      <c r="H54" s="27" t="s">
        <v>33</v>
      </c>
      <c r="I54" s="28"/>
      <c r="J54" s="37"/>
      <c r="K54" s="28"/>
      <c r="L54" s="23">
        <f>L46</f>
        <v>73602.600000000006</v>
      </c>
    </row>
    <row r="55" spans="1:12" s="20" customFormat="1" ht="15.75" x14ac:dyDescent="0.25">
      <c r="A55" s="1"/>
      <c r="B55" s="1"/>
      <c r="C55" s="52"/>
      <c r="D55" s="1"/>
      <c r="E55" s="1"/>
      <c r="F55" s="1"/>
      <c r="G55" s="1"/>
      <c r="H55" s="27" t="s">
        <v>34</v>
      </c>
      <c r="I55" s="28"/>
      <c r="J55" s="37"/>
      <c r="K55" s="28"/>
      <c r="L55" s="42"/>
    </row>
    <row r="56" spans="1:12" s="20" customFormat="1" ht="15.75" x14ac:dyDescent="0.25">
      <c r="A56" s="1"/>
      <c r="B56" s="1"/>
      <c r="C56" s="52"/>
      <c r="D56" s="1"/>
      <c r="E56" s="1"/>
      <c r="F56" s="1"/>
      <c r="G56" s="1"/>
      <c r="H56" s="29" t="s">
        <v>35</v>
      </c>
      <c r="I56" s="30"/>
      <c r="J56" s="38"/>
      <c r="K56" s="30"/>
      <c r="L56" s="24">
        <f>L54/L53</f>
        <v>0.36989179137593586</v>
      </c>
    </row>
    <row r="57" spans="1:12" s="20" customFormat="1" ht="15.75" x14ac:dyDescent="0.25">
      <c r="A57" s="1"/>
      <c r="B57" s="1"/>
      <c r="C57" s="52"/>
      <c r="D57" s="1"/>
      <c r="E57" s="1"/>
      <c r="F57" s="1"/>
      <c r="G57" s="1"/>
      <c r="H57" s="131" t="s">
        <v>129</v>
      </c>
      <c r="I57" s="132"/>
      <c r="J57" s="132"/>
      <c r="K57" s="132"/>
      <c r="L57" s="133"/>
    </row>
    <row r="58" spans="1:12" s="20" customFormat="1" x14ac:dyDescent="0.25">
      <c r="A58" s="1"/>
      <c r="B58" s="1"/>
      <c r="C58" s="52"/>
      <c r="D58" s="1"/>
      <c r="E58" s="1"/>
      <c r="F58" s="1"/>
      <c r="G58" s="1"/>
      <c r="H58" s="53"/>
      <c r="I58" s="21"/>
      <c r="J58" s="35"/>
    </row>
    <row r="59" spans="1:12" s="20" customFormat="1" x14ac:dyDescent="0.25">
      <c r="A59" s="1"/>
      <c r="B59" s="1"/>
      <c r="C59" s="52"/>
      <c r="D59" s="1"/>
      <c r="E59" s="1"/>
      <c r="F59" s="1"/>
      <c r="G59" s="1"/>
      <c r="H59" s="53"/>
      <c r="I59" s="21"/>
      <c r="J59" s="35"/>
    </row>
    <row r="60" spans="1:12" s="20" customFormat="1" x14ac:dyDescent="0.25">
      <c r="A60" s="1"/>
      <c r="B60" s="1"/>
      <c r="C60" s="52"/>
      <c r="D60" s="1"/>
      <c r="E60" s="1"/>
      <c r="F60" s="1"/>
      <c r="G60" s="1"/>
      <c r="H60" s="53"/>
      <c r="I60" s="21"/>
      <c r="J60" s="35"/>
    </row>
    <row r="61" spans="1:12" s="20" customFormat="1" x14ac:dyDescent="0.25">
      <c r="A61" s="1"/>
      <c r="B61" s="1"/>
      <c r="C61" s="52"/>
      <c r="D61" s="1"/>
      <c r="E61" s="1"/>
      <c r="F61" s="1"/>
      <c r="G61" s="1"/>
      <c r="H61" s="53"/>
      <c r="I61" s="21"/>
      <c r="J61" s="35"/>
    </row>
    <row r="62" spans="1:12" s="20" customFormat="1" x14ac:dyDescent="0.25">
      <c r="A62" s="1"/>
      <c r="B62" s="1"/>
      <c r="C62" s="52"/>
      <c r="D62" s="1"/>
      <c r="E62" s="1"/>
      <c r="F62" s="1"/>
      <c r="G62" s="1"/>
      <c r="H62" s="53"/>
      <c r="I62" s="21"/>
      <c r="J62" s="35"/>
    </row>
    <row r="63" spans="1:12" s="20" customFormat="1" x14ac:dyDescent="0.25">
      <c r="A63" s="1"/>
      <c r="B63" s="1"/>
      <c r="C63" s="52"/>
      <c r="D63" s="1"/>
      <c r="E63" s="1"/>
      <c r="F63" s="1"/>
      <c r="G63" s="1"/>
      <c r="H63" s="53"/>
      <c r="I63" s="21"/>
      <c r="J63" s="35"/>
    </row>
    <row r="64" spans="1:12" s="20" customFormat="1" x14ac:dyDescent="0.25">
      <c r="A64" s="1"/>
      <c r="B64" s="1"/>
      <c r="C64" s="52"/>
      <c r="D64" s="1"/>
      <c r="E64" s="1"/>
      <c r="F64" s="1"/>
      <c r="G64" s="1"/>
      <c r="H64" s="53"/>
      <c r="I64" s="21"/>
      <c r="J64" s="35"/>
    </row>
    <row r="65" spans="1:10" s="20" customFormat="1" x14ac:dyDescent="0.25">
      <c r="A65" s="1"/>
      <c r="B65" s="1"/>
      <c r="C65" s="52"/>
      <c r="D65" s="1"/>
      <c r="E65" s="1"/>
      <c r="F65" s="1"/>
      <c r="G65" s="1"/>
      <c r="H65" s="53"/>
      <c r="I65" s="21"/>
      <c r="J65" s="35"/>
    </row>
    <row r="66" spans="1:10" s="20" customFormat="1" x14ac:dyDescent="0.25">
      <c r="A66" s="1"/>
      <c r="B66" s="1"/>
      <c r="C66" s="52"/>
      <c r="D66" s="1"/>
      <c r="E66" s="1"/>
      <c r="F66" s="1"/>
      <c r="G66" s="1"/>
      <c r="H66" s="53"/>
      <c r="I66" s="21"/>
      <c r="J66" s="35"/>
    </row>
    <row r="67" spans="1:10" s="20" customFormat="1" x14ac:dyDescent="0.25">
      <c r="A67" s="1"/>
      <c r="B67" s="1"/>
      <c r="C67" s="52"/>
      <c r="D67" s="1"/>
      <c r="E67" s="1"/>
      <c r="F67" s="1"/>
      <c r="G67" s="1"/>
      <c r="H67" s="53"/>
      <c r="I67" s="21"/>
      <c r="J67" s="35"/>
    </row>
    <row r="68" spans="1:10" s="20" customFormat="1" x14ac:dyDescent="0.25">
      <c r="A68" s="1"/>
      <c r="B68" s="1"/>
      <c r="C68" s="52"/>
      <c r="D68" s="1"/>
      <c r="E68" s="1"/>
      <c r="F68" s="1"/>
      <c r="G68" s="1"/>
      <c r="H68" s="53"/>
      <c r="I68" s="21"/>
      <c r="J68" s="35"/>
    </row>
    <row r="69" spans="1:10" s="20" customFormat="1" x14ac:dyDescent="0.25">
      <c r="A69" s="1"/>
      <c r="B69" s="1"/>
      <c r="C69" s="52"/>
      <c r="D69" s="1"/>
      <c r="E69" s="1"/>
      <c r="F69" s="1"/>
      <c r="G69" s="1"/>
      <c r="H69" s="53"/>
      <c r="I69" s="21"/>
      <c r="J69" s="35"/>
    </row>
    <row r="70" spans="1:10" s="20" customFormat="1" x14ac:dyDescent="0.25">
      <c r="A70" s="1"/>
      <c r="B70" s="1"/>
      <c r="C70" s="52"/>
      <c r="D70" s="1"/>
      <c r="E70" s="1"/>
      <c r="F70" s="1"/>
      <c r="G70" s="1"/>
      <c r="H70" s="53"/>
      <c r="I70" s="21"/>
      <c r="J70" s="35"/>
    </row>
    <row r="71" spans="1:10" s="20" customFormat="1" x14ac:dyDescent="0.25">
      <c r="A71" s="1"/>
      <c r="B71" s="1"/>
      <c r="C71" s="52"/>
      <c r="D71" s="1"/>
      <c r="E71" s="1"/>
      <c r="F71" s="1"/>
      <c r="G71" s="1"/>
      <c r="H71" s="53"/>
      <c r="I71" s="21"/>
      <c r="J71" s="35"/>
    </row>
    <row r="72" spans="1:10" s="20" customFormat="1" x14ac:dyDescent="0.25">
      <c r="A72" s="1"/>
      <c r="B72" s="1"/>
      <c r="C72" s="52"/>
      <c r="D72" s="1"/>
      <c r="E72" s="1"/>
      <c r="F72" s="1"/>
      <c r="G72" s="1"/>
      <c r="H72" s="53"/>
      <c r="I72" s="21"/>
      <c r="J72" s="35"/>
    </row>
    <row r="73" spans="1:10" s="20" customFormat="1" x14ac:dyDescent="0.25">
      <c r="A73" s="1"/>
      <c r="B73" s="1"/>
      <c r="C73" s="52"/>
      <c r="D73" s="1"/>
      <c r="E73" s="1"/>
      <c r="F73" s="1"/>
      <c r="G73" s="1"/>
      <c r="H73" s="53"/>
      <c r="I73" s="21"/>
      <c r="J73" s="35"/>
    </row>
    <row r="74" spans="1:10" s="20" customFormat="1" x14ac:dyDescent="0.25">
      <c r="A74" s="1"/>
      <c r="B74" s="1"/>
      <c r="C74" s="52"/>
      <c r="D74" s="1"/>
      <c r="E74" s="1"/>
      <c r="F74" s="1"/>
      <c r="G74" s="1"/>
      <c r="H74" s="53"/>
      <c r="I74" s="21"/>
      <c r="J74" s="35"/>
    </row>
    <row r="75" spans="1:10" s="20" customFormat="1" x14ac:dyDescent="0.25">
      <c r="A75" s="1"/>
      <c r="B75" s="1"/>
      <c r="C75" s="52"/>
      <c r="D75" s="1"/>
      <c r="E75" s="1"/>
      <c r="F75" s="1"/>
      <c r="G75" s="1"/>
      <c r="H75" s="53"/>
      <c r="I75" s="21"/>
      <c r="J75" s="35"/>
    </row>
    <row r="76" spans="1:10" s="20" customFormat="1" x14ac:dyDescent="0.25">
      <c r="A76" s="1"/>
      <c r="B76" s="1"/>
      <c r="C76" s="52"/>
      <c r="D76" s="1"/>
      <c r="E76" s="1"/>
      <c r="F76" s="1"/>
      <c r="G76" s="1"/>
      <c r="H76" s="53"/>
      <c r="I76" s="21"/>
      <c r="J76" s="35"/>
    </row>
    <row r="77" spans="1:10" s="20" customFormat="1" x14ac:dyDescent="0.25">
      <c r="A77" s="1"/>
      <c r="B77" s="1"/>
      <c r="C77" s="52"/>
      <c r="D77" s="1"/>
      <c r="E77" s="1"/>
      <c r="F77" s="1"/>
      <c r="G77" s="1"/>
      <c r="H77" s="53"/>
      <c r="I77" s="21"/>
      <c r="J77" s="35"/>
    </row>
    <row r="78" spans="1:10" s="20" customFormat="1" x14ac:dyDescent="0.25">
      <c r="A78" s="1"/>
      <c r="B78" s="1"/>
      <c r="C78" s="52"/>
      <c r="D78" s="1"/>
      <c r="E78" s="1"/>
      <c r="F78" s="1"/>
      <c r="G78" s="1"/>
      <c r="H78" s="53"/>
      <c r="I78" s="21"/>
      <c r="J78" s="35"/>
    </row>
    <row r="79" spans="1:10" s="20" customFormat="1" x14ac:dyDescent="0.25">
      <c r="A79" s="1"/>
      <c r="B79" s="1"/>
      <c r="C79" s="52"/>
      <c r="D79" s="1"/>
      <c r="E79" s="1"/>
      <c r="F79" s="1"/>
      <c r="G79" s="1"/>
      <c r="H79" s="53"/>
      <c r="I79" s="21"/>
      <c r="J79" s="35"/>
    </row>
    <row r="80" spans="1:10" s="20" customFormat="1" x14ac:dyDescent="0.25">
      <c r="A80" s="1"/>
      <c r="B80" s="1"/>
      <c r="C80" s="52"/>
      <c r="D80" s="1"/>
      <c r="E80" s="1"/>
      <c r="F80" s="1"/>
      <c r="G80" s="1"/>
      <c r="H80" s="53"/>
      <c r="I80" s="21"/>
      <c r="J80" s="35"/>
    </row>
    <row r="81" spans="1:10" s="20" customFormat="1" x14ac:dyDescent="0.25">
      <c r="A81" s="1"/>
      <c r="B81" s="1"/>
      <c r="C81" s="52"/>
      <c r="D81" s="1"/>
      <c r="E81" s="1"/>
      <c r="F81" s="1"/>
      <c r="G81" s="1"/>
      <c r="H81" s="53"/>
      <c r="I81" s="21"/>
      <c r="J81" s="35"/>
    </row>
    <row r="82" spans="1:10" s="20" customFormat="1" x14ac:dyDescent="0.25">
      <c r="A82" s="1"/>
      <c r="B82" s="1"/>
      <c r="C82" s="52"/>
      <c r="D82" s="1"/>
      <c r="E82" s="1"/>
      <c r="F82" s="1"/>
      <c r="G82" s="1"/>
      <c r="H82" s="53"/>
      <c r="I82" s="21"/>
      <c r="J82" s="35"/>
    </row>
    <row r="83" spans="1:10" s="20" customFormat="1" x14ac:dyDescent="0.25">
      <c r="A83" s="1"/>
      <c r="B83" s="1"/>
      <c r="C83" s="52"/>
      <c r="D83" s="1"/>
      <c r="E83" s="1"/>
      <c r="F83" s="1"/>
      <c r="G83" s="1"/>
      <c r="H83" s="53"/>
      <c r="I83" s="21"/>
      <c r="J83" s="35"/>
    </row>
    <row r="84" spans="1:10" s="20" customFormat="1" x14ac:dyDescent="0.25">
      <c r="A84" s="1"/>
      <c r="B84" s="1"/>
      <c r="C84" s="52"/>
      <c r="D84" s="1"/>
      <c r="E84" s="1"/>
      <c r="F84" s="1"/>
      <c r="G84" s="1"/>
      <c r="H84" s="53"/>
      <c r="I84" s="21"/>
      <c r="J84" s="35"/>
    </row>
    <row r="85" spans="1:10" s="20" customFormat="1" x14ac:dyDescent="0.25">
      <c r="A85" s="1"/>
      <c r="B85" s="1"/>
      <c r="C85" s="52"/>
      <c r="D85" s="1"/>
      <c r="E85" s="1"/>
      <c r="F85" s="1"/>
      <c r="G85" s="1"/>
      <c r="H85" s="53"/>
      <c r="I85" s="21"/>
      <c r="J85" s="35"/>
    </row>
    <row r="86" spans="1:10" s="20" customFormat="1" x14ac:dyDescent="0.25">
      <c r="A86" s="1"/>
      <c r="B86" s="1"/>
      <c r="C86" s="52"/>
      <c r="D86" s="1"/>
      <c r="E86" s="1"/>
      <c r="F86" s="1"/>
      <c r="G86" s="1"/>
      <c r="H86" s="53"/>
      <c r="I86" s="21"/>
      <c r="J86" s="35"/>
    </row>
    <row r="87" spans="1:10" s="20" customFormat="1" x14ac:dyDescent="0.25">
      <c r="A87" s="1"/>
      <c r="B87" s="1"/>
      <c r="C87" s="52"/>
      <c r="D87" s="1"/>
      <c r="E87" s="1"/>
      <c r="F87" s="1"/>
      <c r="G87" s="1"/>
      <c r="H87" s="53"/>
      <c r="I87" s="21"/>
      <c r="J87" s="35"/>
    </row>
    <row r="88" spans="1:10" s="20" customFormat="1" x14ac:dyDescent="0.25">
      <c r="A88" s="1"/>
      <c r="B88" s="1"/>
      <c r="C88" s="52"/>
      <c r="D88" s="1"/>
      <c r="E88" s="1"/>
      <c r="F88" s="1"/>
      <c r="G88" s="1"/>
      <c r="H88" s="53"/>
      <c r="I88" s="21"/>
      <c r="J88" s="35"/>
    </row>
    <row r="89" spans="1:10" s="20" customFormat="1" x14ac:dyDescent="0.25">
      <c r="A89" s="1"/>
      <c r="B89" s="1"/>
      <c r="C89" s="52"/>
      <c r="D89" s="1"/>
      <c r="E89" s="1"/>
      <c r="F89" s="1"/>
      <c r="G89" s="1"/>
      <c r="H89" s="53"/>
      <c r="I89" s="21"/>
      <c r="J89" s="35"/>
    </row>
    <row r="90" spans="1:10" s="20" customFormat="1" x14ac:dyDescent="0.25">
      <c r="A90" s="1"/>
      <c r="B90" s="1"/>
      <c r="C90" s="52"/>
      <c r="D90" s="1"/>
      <c r="E90" s="1"/>
      <c r="F90" s="1"/>
      <c r="G90" s="1"/>
      <c r="H90" s="53"/>
      <c r="I90" s="21"/>
      <c r="J90" s="35"/>
    </row>
    <row r="91" spans="1:10" s="20" customFormat="1" x14ac:dyDescent="0.25">
      <c r="A91" s="1"/>
      <c r="B91" s="1"/>
      <c r="C91" s="52"/>
      <c r="D91" s="1"/>
      <c r="E91" s="1"/>
      <c r="F91" s="1"/>
      <c r="G91" s="1"/>
      <c r="H91" s="53"/>
      <c r="I91" s="21"/>
      <c r="J91" s="35"/>
    </row>
    <row r="92" spans="1:10" s="20" customFormat="1" x14ac:dyDescent="0.25">
      <c r="A92" s="1"/>
      <c r="B92" s="1"/>
      <c r="C92" s="52"/>
      <c r="D92" s="1"/>
      <c r="E92" s="1"/>
      <c r="F92" s="1"/>
      <c r="G92" s="1"/>
      <c r="H92" s="53"/>
      <c r="I92" s="21"/>
      <c r="J92" s="35"/>
    </row>
    <row r="93" spans="1:10" s="20" customFormat="1" x14ac:dyDescent="0.25">
      <c r="A93" s="1"/>
      <c r="B93" s="1"/>
      <c r="C93" s="52"/>
      <c r="D93" s="1"/>
      <c r="E93" s="1"/>
      <c r="F93" s="1"/>
      <c r="G93" s="1"/>
      <c r="H93" s="53"/>
      <c r="I93" s="21"/>
      <c r="J93" s="35"/>
    </row>
    <row r="94" spans="1:10" s="20" customFormat="1" x14ac:dyDescent="0.25">
      <c r="A94" s="1"/>
      <c r="B94" s="1"/>
      <c r="C94" s="52"/>
      <c r="D94" s="1"/>
      <c r="E94" s="1"/>
      <c r="F94" s="1"/>
      <c r="G94" s="1"/>
      <c r="H94" s="53"/>
      <c r="I94" s="21"/>
      <c r="J94" s="35"/>
    </row>
    <row r="95" spans="1:10" s="20" customFormat="1" x14ac:dyDescent="0.25">
      <c r="A95" s="1"/>
      <c r="B95" s="1"/>
      <c r="C95" s="52"/>
      <c r="D95" s="1"/>
      <c r="E95" s="1"/>
      <c r="F95" s="1"/>
      <c r="G95" s="1"/>
      <c r="H95" s="53"/>
      <c r="I95" s="21"/>
      <c r="J95" s="35"/>
    </row>
    <row r="96" spans="1:10" s="20" customFormat="1" x14ac:dyDescent="0.25">
      <c r="A96" s="1"/>
      <c r="B96" s="1"/>
      <c r="C96" s="52"/>
      <c r="D96" s="1"/>
      <c r="E96" s="1"/>
      <c r="F96" s="1"/>
      <c r="G96" s="1"/>
      <c r="H96" s="53"/>
      <c r="I96" s="21"/>
      <c r="J96" s="35"/>
    </row>
    <row r="97" spans="1:10" s="20" customFormat="1" x14ac:dyDescent="0.25">
      <c r="A97" s="1"/>
      <c r="B97" s="1"/>
      <c r="C97" s="52"/>
      <c r="D97" s="1"/>
      <c r="E97" s="1"/>
      <c r="F97" s="1"/>
      <c r="G97" s="1"/>
      <c r="H97" s="53"/>
      <c r="I97" s="21"/>
      <c r="J97" s="35"/>
    </row>
    <row r="98" spans="1:10" s="20" customFormat="1" x14ac:dyDescent="0.25">
      <c r="A98" s="1"/>
      <c r="B98" s="1"/>
      <c r="C98" s="52"/>
      <c r="D98" s="1"/>
      <c r="E98" s="1"/>
      <c r="F98" s="1"/>
      <c r="G98" s="1"/>
      <c r="H98" s="53"/>
      <c r="I98" s="21"/>
      <c r="J98" s="35"/>
    </row>
    <row r="99" spans="1:10" s="20" customFormat="1" x14ac:dyDescent="0.25">
      <c r="A99" s="1"/>
      <c r="B99" s="1"/>
      <c r="C99" s="52"/>
      <c r="D99" s="1"/>
      <c r="E99" s="1"/>
      <c r="F99" s="1"/>
      <c r="G99" s="1"/>
      <c r="H99" s="53"/>
      <c r="I99" s="21"/>
      <c r="J99" s="35"/>
    </row>
    <row r="100" spans="1:10" s="20" customFormat="1" x14ac:dyDescent="0.25">
      <c r="A100" s="1"/>
      <c r="B100" s="1"/>
      <c r="C100" s="52"/>
      <c r="D100" s="1"/>
      <c r="E100" s="1"/>
      <c r="F100" s="1"/>
      <c r="G100" s="1"/>
      <c r="H100" s="53"/>
      <c r="I100" s="21"/>
      <c r="J100" s="35"/>
    </row>
    <row r="101" spans="1:10" s="20" customFormat="1" x14ac:dyDescent="0.25">
      <c r="A101" s="1"/>
      <c r="B101" s="1"/>
      <c r="C101" s="52"/>
      <c r="D101" s="1"/>
      <c r="E101" s="1"/>
      <c r="F101" s="1"/>
      <c r="G101" s="1"/>
      <c r="H101" s="53"/>
      <c r="I101" s="21"/>
      <c r="J101" s="35"/>
    </row>
    <row r="102" spans="1:10" s="20" customFormat="1" x14ac:dyDescent="0.25">
      <c r="A102" s="1"/>
      <c r="B102" s="1"/>
      <c r="C102" s="52"/>
      <c r="D102" s="1"/>
      <c r="E102" s="1"/>
      <c r="F102" s="1"/>
      <c r="G102" s="1"/>
      <c r="H102" s="53"/>
      <c r="I102" s="21"/>
      <c r="J102" s="35"/>
    </row>
    <row r="103" spans="1:10" s="20" customFormat="1" x14ac:dyDescent="0.25">
      <c r="A103" s="1"/>
      <c r="B103" s="1"/>
      <c r="C103" s="52"/>
      <c r="D103" s="1"/>
      <c r="E103" s="1"/>
      <c r="F103" s="1"/>
      <c r="G103" s="1"/>
      <c r="H103" s="53"/>
      <c r="I103" s="21"/>
      <c r="J103" s="35"/>
    </row>
    <row r="104" spans="1:10" s="20" customFormat="1" x14ac:dyDescent="0.25">
      <c r="A104" s="1"/>
      <c r="B104" s="1"/>
      <c r="C104" s="52"/>
      <c r="D104" s="1"/>
      <c r="E104" s="1"/>
      <c r="F104" s="1"/>
      <c r="G104" s="1"/>
      <c r="H104" s="53"/>
      <c r="I104" s="21"/>
      <c r="J104" s="35"/>
    </row>
    <row r="105" spans="1:10" s="20" customFormat="1" x14ac:dyDescent="0.25">
      <c r="A105" s="1"/>
      <c r="B105" s="1"/>
      <c r="C105" s="52"/>
      <c r="D105" s="1"/>
      <c r="E105" s="1"/>
      <c r="F105" s="1"/>
      <c r="G105" s="1"/>
      <c r="H105" s="53"/>
      <c r="I105" s="21"/>
      <c r="J105" s="35"/>
    </row>
    <row r="106" spans="1:10" s="20" customFormat="1" x14ac:dyDescent="0.25">
      <c r="A106" s="1"/>
      <c r="B106" s="1"/>
      <c r="C106" s="52"/>
      <c r="D106" s="1"/>
      <c r="E106" s="1"/>
      <c r="F106" s="1"/>
      <c r="G106" s="1"/>
      <c r="H106" s="53"/>
      <c r="I106" s="21"/>
      <c r="J106" s="35"/>
    </row>
    <row r="107" spans="1:10" s="20" customFormat="1" x14ac:dyDescent="0.25">
      <c r="A107" s="1"/>
      <c r="B107" s="1"/>
      <c r="C107" s="52"/>
      <c r="D107" s="1"/>
      <c r="E107" s="1"/>
      <c r="F107" s="1"/>
      <c r="G107" s="1"/>
      <c r="H107" s="53"/>
      <c r="I107" s="21"/>
      <c r="J107" s="35"/>
    </row>
    <row r="108" spans="1:10" s="20" customFormat="1" x14ac:dyDescent="0.25">
      <c r="A108" s="1"/>
      <c r="B108" s="1"/>
      <c r="C108" s="52"/>
      <c r="D108" s="1"/>
      <c r="E108" s="1"/>
      <c r="F108" s="1"/>
      <c r="G108" s="1"/>
      <c r="H108" s="53"/>
      <c r="I108" s="21"/>
      <c r="J108" s="35"/>
    </row>
    <row r="109" spans="1:10" s="20" customFormat="1" x14ac:dyDescent="0.25">
      <c r="A109" s="1"/>
      <c r="B109" s="1"/>
      <c r="C109" s="52"/>
      <c r="D109" s="1"/>
      <c r="E109" s="1"/>
      <c r="F109" s="1"/>
      <c r="G109" s="1"/>
      <c r="H109" s="53"/>
      <c r="I109" s="21"/>
      <c r="J109" s="35"/>
    </row>
    <row r="110" spans="1:10" s="20" customFormat="1" x14ac:dyDescent="0.25">
      <c r="A110" s="1"/>
      <c r="B110" s="1"/>
      <c r="C110" s="52"/>
      <c r="D110" s="1"/>
      <c r="E110" s="1"/>
      <c r="F110" s="1"/>
      <c r="G110" s="1"/>
      <c r="H110" s="53"/>
      <c r="I110" s="21"/>
      <c r="J110" s="35"/>
    </row>
    <row r="111" spans="1:10" s="20" customFormat="1" x14ac:dyDescent="0.25">
      <c r="A111" s="1"/>
      <c r="B111" s="1"/>
      <c r="C111" s="52"/>
      <c r="D111" s="1"/>
      <c r="E111" s="1"/>
      <c r="F111" s="1"/>
      <c r="G111" s="1"/>
      <c r="H111" s="53"/>
      <c r="I111" s="21"/>
      <c r="J111" s="35"/>
    </row>
    <row r="112" spans="1:10" s="20" customFormat="1" x14ac:dyDescent="0.25">
      <c r="A112" s="1"/>
      <c r="B112" s="1"/>
      <c r="C112" s="52"/>
      <c r="D112" s="1"/>
      <c r="E112" s="1"/>
      <c r="F112" s="1"/>
      <c r="G112" s="1"/>
      <c r="H112" s="53"/>
      <c r="I112" s="21"/>
      <c r="J112" s="35"/>
    </row>
    <row r="113" spans="1:10" s="20" customFormat="1" x14ac:dyDescent="0.25">
      <c r="A113" s="1"/>
      <c r="B113" s="1"/>
      <c r="C113" s="52"/>
      <c r="D113" s="1"/>
      <c r="E113" s="1"/>
      <c r="F113" s="1"/>
      <c r="G113" s="1"/>
      <c r="H113" s="53"/>
      <c r="I113" s="21"/>
      <c r="J113" s="35"/>
    </row>
    <row r="114" spans="1:10" s="20" customFormat="1" x14ac:dyDescent="0.25">
      <c r="A114" s="1"/>
      <c r="B114" s="1"/>
      <c r="C114" s="52"/>
      <c r="D114" s="1"/>
      <c r="E114" s="1"/>
      <c r="F114" s="1"/>
      <c r="G114" s="1"/>
      <c r="H114" s="53"/>
      <c r="I114" s="21"/>
      <c r="J114" s="35"/>
    </row>
    <row r="115" spans="1:10" s="20" customFormat="1" x14ac:dyDescent="0.25">
      <c r="A115" s="1"/>
      <c r="B115" s="1"/>
      <c r="C115" s="52"/>
      <c r="D115" s="1"/>
      <c r="E115" s="1"/>
      <c r="F115" s="1"/>
      <c r="G115" s="1"/>
      <c r="H115" s="53"/>
      <c r="I115" s="21"/>
      <c r="J115" s="35"/>
    </row>
    <row r="116" spans="1:10" s="20" customFormat="1" x14ac:dyDescent="0.25">
      <c r="A116" s="1"/>
      <c r="B116" s="1"/>
      <c r="C116" s="52"/>
      <c r="D116" s="1"/>
      <c r="E116" s="1"/>
      <c r="F116" s="1"/>
      <c r="G116" s="1"/>
      <c r="H116" s="53"/>
      <c r="I116" s="21"/>
      <c r="J116" s="35"/>
    </row>
    <row r="117" spans="1:10" s="20" customFormat="1" x14ac:dyDescent="0.25">
      <c r="A117" s="1"/>
      <c r="B117" s="1"/>
      <c r="C117" s="52"/>
      <c r="D117" s="1"/>
      <c r="E117" s="1"/>
      <c r="F117" s="1"/>
      <c r="G117" s="1"/>
      <c r="H117" s="53"/>
      <c r="I117" s="21"/>
      <c r="J117" s="35"/>
    </row>
    <row r="118" spans="1:10" s="20" customFormat="1" x14ac:dyDescent="0.25">
      <c r="A118" s="1"/>
      <c r="B118" s="1"/>
      <c r="C118" s="52"/>
      <c r="D118" s="1"/>
      <c r="E118" s="1"/>
      <c r="F118" s="1"/>
      <c r="G118" s="1"/>
      <c r="H118" s="53"/>
      <c r="I118" s="21"/>
      <c r="J118" s="35"/>
    </row>
    <row r="119" spans="1:10" s="20" customFormat="1" x14ac:dyDescent="0.25">
      <c r="A119" s="1"/>
      <c r="B119" s="1"/>
      <c r="C119" s="52"/>
      <c r="D119" s="1"/>
      <c r="E119" s="1"/>
      <c r="F119" s="1"/>
      <c r="G119" s="1"/>
      <c r="H119" s="53"/>
      <c r="I119" s="21"/>
      <c r="J119" s="35"/>
    </row>
    <row r="120" spans="1:10" s="20" customFormat="1" x14ac:dyDescent="0.25">
      <c r="A120" s="1"/>
      <c r="B120" s="1"/>
      <c r="C120" s="52"/>
      <c r="D120" s="1"/>
      <c r="E120" s="1"/>
      <c r="F120" s="1"/>
      <c r="G120" s="1"/>
      <c r="H120" s="53"/>
      <c r="I120" s="21"/>
      <c r="J120" s="35"/>
    </row>
    <row r="121" spans="1:10" s="20" customFormat="1" x14ac:dyDescent="0.25">
      <c r="A121" s="1"/>
      <c r="B121" s="1"/>
      <c r="C121" s="52"/>
      <c r="D121" s="1"/>
      <c r="E121" s="1"/>
      <c r="F121" s="1"/>
      <c r="G121" s="1"/>
      <c r="H121" s="53"/>
      <c r="I121" s="21"/>
      <c r="J121" s="35"/>
    </row>
    <row r="122" spans="1:10" s="20" customFormat="1" x14ac:dyDescent="0.25">
      <c r="A122" s="1"/>
      <c r="B122" s="1"/>
      <c r="C122" s="52"/>
      <c r="D122" s="1"/>
      <c r="E122" s="1"/>
      <c r="F122" s="1"/>
      <c r="G122" s="1"/>
      <c r="H122" s="53"/>
      <c r="I122" s="21"/>
      <c r="J122" s="35"/>
    </row>
    <row r="123" spans="1:10" s="20" customFormat="1" x14ac:dyDescent="0.25">
      <c r="A123" s="1"/>
      <c r="B123" s="1"/>
      <c r="C123" s="52"/>
      <c r="D123" s="1"/>
      <c r="E123" s="1"/>
      <c r="F123" s="1"/>
      <c r="G123" s="1"/>
      <c r="H123" s="53"/>
      <c r="I123" s="21"/>
      <c r="J123" s="35"/>
    </row>
    <row r="124" spans="1:10" s="20" customFormat="1" x14ac:dyDescent="0.25">
      <c r="A124" s="1"/>
      <c r="B124" s="1"/>
      <c r="C124" s="52"/>
      <c r="D124" s="1"/>
      <c r="E124" s="1"/>
      <c r="F124" s="1"/>
      <c r="G124" s="1"/>
      <c r="H124" s="53"/>
      <c r="I124" s="21"/>
      <c r="J124" s="35"/>
    </row>
    <row r="125" spans="1:10" s="20" customFormat="1" x14ac:dyDescent="0.25">
      <c r="A125" s="1"/>
      <c r="B125" s="1"/>
      <c r="C125" s="52"/>
      <c r="D125" s="1"/>
      <c r="E125" s="1"/>
      <c r="F125" s="1"/>
      <c r="G125" s="1"/>
      <c r="H125" s="53"/>
      <c r="I125" s="21"/>
      <c r="J125" s="35"/>
    </row>
    <row r="126" spans="1:10" s="20" customFormat="1" x14ac:dyDescent="0.25">
      <c r="A126" s="1"/>
      <c r="B126" s="1"/>
      <c r="C126" s="52"/>
      <c r="D126" s="1"/>
      <c r="E126" s="1"/>
      <c r="F126" s="1"/>
      <c r="G126" s="1"/>
      <c r="H126" s="53"/>
      <c r="I126" s="21"/>
      <c r="J126" s="35"/>
    </row>
    <row r="127" spans="1:10" s="20" customFormat="1" x14ac:dyDescent="0.25">
      <c r="A127" s="1"/>
      <c r="B127" s="1"/>
      <c r="C127" s="52"/>
      <c r="D127" s="1"/>
      <c r="E127" s="1"/>
      <c r="F127" s="1"/>
      <c r="G127" s="1"/>
      <c r="H127" s="53"/>
      <c r="I127" s="21"/>
      <c r="J127" s="35"/>
    </row>
    <row r="128" spans="1:10" s="20" customFormat="1" x14ac:dyDescent="0.25">
      <c r="A128" s="1"/>
      <c r="B128" s="1"/>
      <c r="C128" s="52"/>
      <c r="D128" s="1"/>
      <c r="E128" s="1"/>
      <c r="F128" s="1"/>
      <c r="G128" s="1"/>
      <c r="H128" s="53"/>
      <c r="I128" s="21"/>
      <c r="J128" s="35"/>
    </row>
    <row r="129" spans="1:10" s="20" customFormat="1" x14ac:dyDescent="0.25">
      <c r="A129" s="1"/>
      <c r="B129" s="1"/>
      <c r="C129" s="52"/>
      <c r="D129" s="1"/>
      <c r="E129" s="1"/>
      <c r="F129" s="1"/>
      <c r="G129" s="1"/>
      <c r="H129" s="53"/>
      <c r="I129" s="21"/>
      <c r="J129" s="35"/>
    </row>
    <row r="130" spans="1:10" s="20" customFormat="1" x14ac:dyDescent="0.25">
      <c r="A130" s="1"/>
      <c r="B130" s="1"/>
      <c r="C130" s="52"/>
      <c r="D130" s="1"/>
      <c r="E130" s="1"/>
      <c r="F130" s="1"/>
      <c r="G130" s="1"/>
      <c r="H130" s="53"/>
      <c r="I130" s="21"/>
      <c r="J130" s="35"/>
    </row>
    <row r="131" spans="1:10" s="20" customFormat="1" x14ac:dyDescent="0.25">
      <c r="A131" s="1"/>
      <c r="B131" s="1"/>
      <c r="C131" s="52"/>
      <c r="D131" s="1"/>
      <c r="E131" s="1"/>
      <c r="F131" s="1"/>
      <c r="G131" s="1"/>
      <c r="H131" s="53"/>
      <c r="I131" s="21"/>
      <c r="J131" s="35"/>
    </row>
    <row r="132" spans="1:10" s="20" customFormat="1" x14ac:dyDescent="0.25">
      <c r="A132" s="1"/>
      <c r="B132" s="1"/>
      <c r="C132" s="52"/>
      <c r="D132" s="1"/>
      <c r="E132" s="1"/>
      <c r="F132" s="1"/>
      <c r="G132" s="1"/>
      <c r="H132" s="53"/>
      <c r="I132" s="21"/>
      <c r="J132" s="35"/>
    </row>
    <row r="133" spans="1:10" s="20" customFormat="1" x14ac:dyDescent="0.25">
      <c r="A133" s="1"/>
      <c r="B133" s="1"/>
      <c r="C133" s="52"/>
      <c r="D133" s="1"/>
      <c r="E133" s="1"/>
      <c r="F133" s="1"/>
      <c r="G133" s="1"/>
      <c r="H133" s="53"/>
      <c r="I133" s="21"/>
      <c r="J133" s="35"/>
    </row>
    <row r="134" spans="1:10" s="20" customFormat="1" x14ac:dyDescent="0.25">
      <c r="A134" s="1"/>
      <c r="B134" s="1"/>
      <c r="C134" s="52"/>
      <c r="D134" s="1"/>
      <c r="E134" s="1"/>
      <c r="F134" s="1"/>
      <c r="G134" s="1"/>
      <c r="H134" s="53"/>
      <c r="I134" s="21"/>
      <c r="J134" s="35"/>
    </row>
    <row r="135" spans="1:10" s="20" customFormat="1" x14ac:dyDescent="0.25">
      <c r="A135" s="1"/>
      <c r="B135" s="1"/>
      <c r="C135" s="52"/>
      <c r="D135" s="1"/>
      <c r="E135" s="1"/>
      <c r="F135" s="1"/>
      <c r="G135" s="1"/>
      <c r="H135" s="53"/>
      <c r="I135" s="21"/>
      <c r="J135" s="35"/>
    </row>
    <row r="136" spans="1:10" s="20" customFormat="1" x14ac:dyDescent="0.25">
      <c r="A136" s="1"/>
      <c r="B136" s="1"/>
      <c r="C136" s="52"/>
      <c r="D136" s="1"/>
      <c r="E136" s="1"/>
      <c r="F136" s="1"/>
      <c r="G136" s="1"/>
      <c r="H136" s="53"/>
      <c r="I136" s="21"/>
      <c r="J136" s="35"/>
    </row>
    <row r="137" spans="1:10" s="20" customFormat="1" x14ac:dyDescent="0.25">
      <c r="A137" s="1"/>
      <c r="B137" s="1"/>
      <c r="C137" s="52"/>
      <c r="D137" s="1"/>
      <c r="E137" s="1"/>
      <c r="F137" s="1"/>
      <c r="G137" s="1"/>
      <c r="H137" s="53"/>
      <c r="I137" s="21"/>
      <c r="J137" s="35"/>
    </row>
    <row r="138" spans="1:10" s="20" customFormat="1" x14ac:dyDescent="0.25">
      <c r="A138" s="1"/>
      <c r="B138" s="1"/>
      <c r="C138" s="52"/>
      <c r="D138" s="1"/>
      <c r="E138" s="1"/>
      <c r="F138" s="1"/>
      <c r="G138" s="1"/>
      <c r="H138" s="53"/>
      <c r="I138" s="21"/>
      <c r="J138" s="35"/>
    </row>
    <row r="139" spans="1:10" s="20" customFormat="1" x14ac:dyDescent="0.25">
      <c r="A139" s="1"/>
      <c r="B139" s="1"/>
      <c r="C139" s="52"/>
      <c r="D139" s="1"/>
      <c r="E139" s="1"/>
      <c r="F139" s="1"/>
      <c r="G139" s="1"/>
      <c r="H139" s="53"/>
      <c r="I139" s="21"/>
      <c r="J139" s="35"/>
    </row>
    <row r="140" spans="1:10" s="20" customFormat="1" x14ac:dyDescent="0.25">
      <c r="A140" s="1"/>
      <c r="B140" s="1"/>
      <c r="C140" s="52"/>
      <c r="D140" s="1"/>
      <c r="E140" s="1"/>
      <c r="F140" s="1"/>
      <c r="G140" s="1"/>
      <c r="H140" s="53"/>
      <c r="I140" s="21"/>
      <c r="J140" s="35"/>
    </row>
    <row r="141" spans="1:10" s="20" customFormat="1" x14ac:dyDescent="0.25">
      <c r="A141" s="1"/>
      <c r="B141" s="1"/>
      <c r="C141" s="52"/>
      <c r="D141" s="1"/>
      <c r="E141" s="1"/>
      <c r="F141" s="1"/>
      <c r="G141" s="1"/>
      <c r="H141" s="53"/>
      <c r="I141" s="21"/>
      <c r="J141" s="35"/>
    </row>
    <row r="142" spans="1:10" s="20" customFormat="1" x14ac:dyDescent="0.25">
      <c r="A142" s="1"/>
      <c r="B142" s="1"/>
      <c r="C142" s="52"/>
      <c r="D142" s="1"/>
      <c r="E142" s="1"/>
      <c r="F142" s="1"/>
      <c r="G142" s="1"/>
      <c r="H142" s="53"/>
      <c r="I142" s="21"/>
      <c r="J142" s="35"/>
    </row>
    <row r="143" spans="1:10" s="20" customFormat="1" x14ac:dyDescent="0.25">
      <c r="A143" s="1"/>
      <c r="B143" s="1"/>
      <c r="C143" s="52"/>
      <c r="D143" s="1"/>
      <c r="E143" s="1"/>
      <c r="F143" s="1"/>
      <c r="G143" s="1"/>
      <c r="H143" s="53"/>
      <c r="I143" s="21"/>
      <c r="J143" s="35"/>
    </row>
    <row r="144" spans="1:10" s="20" customFormat="1" x14ac:dyDescent="0.25">
      <c r="A144" s="1"/>
      <c r="B144" s="1"/>
      <c r="C144" s="52"/>
      <c r="D144" s="1"/>
      <c r="E144" s="1"/>
      <c r="F144" s="1"/>
      <c r="G144" s="1"/>
      <c r="H144" s="53"/>
      <c r="I144" s="21"/>
      <c r="J144" s="35"/>
    </row>
    <row r="145" spans="1:10" s="20" customFormat="1" x14ac:dyDescent="0.25">
      <c r="A145" s="1"/>
      <c r="B145" s="1"/>
      <c r="C145" s="52"/>
      <c r="D145" s="1"/>
      <c r="E145" s="1"/>
      <c r="F145" s="1"/>
      <c r="G145" s="1"/>
      <c r="H145" s="53"/>
      <c r="I145" s="21"/>
      <c r="J145" s="35"/>
    </row>
    <row r="146" spans="1:10" s="20" customFormat="1" x14ac:dyDescent="0.25">
      <c r="A146" s="1"/>
      <c r="B146" s="1"/>
      <c r="C146" s="52"/>
      <c r="D146" s="1"/>
      <c r="E146" s="1"/>
      <c r="F146" s="1"/>
      <c r="G146" s="1"/>
      <c r="H146" s="53"/>
      <c r="I146" s="21"/>
      <c r="J146" s="35"/>
    </row>
    <row r="147" spans="1:10" s="20" customFormat="1" x14ac:dyDescent="0.25">
      <c r="A147" s="1"/>
      <c r="B147" s="1"/>
      <c r="C147" s="52"/>
      <c r="D147" s="1"/>
      <c r="E147" s="1"/>
      <c r="F147" s="1"/>
      <c r="G147" s="1"/>
      <c r="H147" s="53"/>
      <c r="I147" s="21"/>
      <c r="J147" s="35"/>
    </row>
    <row r="148" spans="1:10" s="20" customFormat="1" x14ac:dyDescent="0.25">
      <c r="A148" s="1"/>
      <c r="B148" s="1"/>
      <c r="C148" s="52"/>
      <c r="D148" s="1"/>
      <c r="E148" s="1"/>
      <c r="F148" s="1"/>
      <c r="G148" s="1"/>
      <c r="H148" s="53"/>
      <c r="I148" s="21"/>
      <c r="J148" s="35"/>
    </row>
    <row r="149" spans="1:10" s="20" customFormat="1" x14ac:dyDescent="0.25">
      <c r="A149" s="1"/>
      <c r="B149" s="1"/>
      <c r="C149" s="52"/>
      <c r="D149" s="1"/>
      <c r="E149" s="1"/>
      <c r="F149" s="1"/>
      <c r="G149" s="1"/>
      <c r="H149" s="53"/>
      <c r="I149" s="21"/>
      <c r="J149" s="35"/>
    </row>
    <row r="150" spans="1:10" s="20" customFormat="1" x14ac:dyDescent="0.25">
      <c r="A150" s="1"/>
      <c r="B150" s="1"/>
      <c r="C150" s="52"/>
      <c r="D150" s="1"/>
      <c r="E150" s="1"/>
      <c r="F150" s="1"/>
      <c r="G150" s="1"/>
      <c r="H150" s="53"/>
      <c r="I150" s="21"/>
      <c r="J150" s="35"/>
    </row>
    <row r="151" spans="1:10" s="20" customFormat="1" x14ac:dyDescent="0.25">
      <c r="A151" s="1"/>
      <c r="B151" s="1"/>
      <c r="C151" s="52"/>
      <c r="D151" s="1"/>
      <c r="E151" s="1"/>
      <c r="F151" s="1"/>
      <c r="G151" s="1"/>
      <c r="H151" s="53"/>
      <c r="I151" s="21"/>
      <c r="J151" s="35"/>
    </row>
    <row r="152" spans="1:10" s="20" customFormat="1" x14ac:dyDescent="0.25">
      <c r="A152" s="1"/>
      <c r="B152" s="1"/>
      <c r="C152" s="52"/>
      <c r="D152" s="1"/>
      <c r="E152" s="1"/>
      <c r="F152" s="1"/>
      <c r="G152" s="1"/>
      <c r="H152" s="53"/>
      <c r="I152" s="21"/>
      <c r="J152" s="35"/>
    </row>
    <row r="153" spans="1:10" s="20" customFormat="1" x14ac:dyDescent="0.25">
      <c r="A153" s="1"/>
      <c r="B153" s="1"/>
      <c r="C153" s="52"/>
      <c r="D153" s="1"/>
      <c r="E153" s="1"/>
      <c r="F153" s="1"/>
      <c r="G153" s="1"/>
      <c r="H153" s="53"/>
      <c r="I153" s="21"/>
      <c r="J153" s="35"/>
    </row>
    <row r="154" spans="1:10" s="20" customFormat="1" x14ac:dyDescent="0.25">
      <c r="A154" s="1"/>
      <c r="B154" s="1"/>
      <c r="C154" s="52"/>
      <c r="D154" s="1"/>
      <c r="E154" s="1"/>
      <c r="F154" s="1"/>
      <c r="G154" s="1"/>
      <c r="H154" s="53"/>
      <c r="I154" s="21"/>
      <c r="J154" s="35"/>
    </row>
    <row r="155" spans="1:10" s="20" customFormat="1" x14ac:dyDescent="0.25">
      <c r="A155" s="1"/>
      <c r="B155" s="1"/>
      <c r="C155" s="52"/>
      <c r="D155" s="1"/>
      <c r="E155" s="1"/>
      <c r="F155" s="1"/>
      <c r="G155" s="1"/>
      <c r="H155" s="53"/>
      <c r="I155" s="21"/>
      <c r="J155" s="35"/>
    </row>
    <row r="156" spans="1:10" s="20" customFormat="1" x14ac:dyDescent="0.25">
      <c r="A156" s="1"/>
      <c r="B156" s="1"/>
      <c r="C156" s="52"/>
      <c r="D156" s="1"/>
      <c r="E156" s="1"/>
      <c r="F156" s="1"/>
      <c r="G156" s="1"/>
      <c r="H156" s="53"/>
      <c r="I156" s="21"/>
      <c r="J156" s="35"/>
    </row>
    <row r="157" spans="1:10" s="20" customFormat="1" x14ac:dyDescent="0.25">
      <c r="A157" s="1"/>
      <c r="B157" s="1"/>
      <c r="C157" s="52"/>
      <c r="D157" s="1"/>
      <c r="E157" s="1"/>
      <c r="F157" s="1"/>
      <c r="G157" s="1"/>
      <c r="H157" s="53"/>
      <c r="I157" s="21"/>
      <c r="J157" s="35"/>
    </row>
    <row r="158" spans="1:10" s="20" customFormat="1" x14ac:dyDescent="0.25">
      <c r="A158" s="1"/>
      <c r="B158" s="1"/>
      <c r="C158" s="52"/>
      <c r="D158" s="1"/>
      <c r="E158" s="1"/>
      <c r="F158" s="1"/>
      <c r="G158" s="1"/>
      <c r="H158" s="53"/>
      <c r="I158" s="21"/>
      <c r="J158" s="35"/>
    </row>
    <row r="159" spans="1:10" s="20" customFormat="1" x14ac:dyDescent="0.25">
      <c r="A159" s="1"/>
      <c r="B159" s="1"/>
      <c r="C159" s="52"/>
      <c r="D159" s="1"/>
      <c r="E159" s="1"/>
      <c r="F159" s="1"/>
      <c r="G159" s="1"/>
      <c r="H159" s="53"/>
      <c r="I159" s="21"/>
      <c r="J159" s="35"/>
    </row>
    <row r="160" spans="1:10" s="20" customFormat="1" x14ac:dyDescent="0.25">
      <c r="A160" s="1"/>
      <c r="B160" s="1"/>
      <c r="C160" s="52"/>
      <c r="D160" s="1"/>
      <c r="E160" s="1"/>
      <c r="F160" s="1"/>
      <c r="G160" s="1"/>
      <c r="H160" s="53"/>
      <c r="I160" s="21"/>
      <c r="J160" s="35"/>
    </row>
    <row r="161" spans="1:10" s="20" customFormat="1" x14ac:dyDescent="0.25">
      <c r="A161" s="1"/>
      <c r="B161" s="1"/>
      <c r="C161" s="52"/>
      <c r="D161" s="1"/>
      <c r="E161" s="1"/>
      <c r="F161" s="1"/>
      <c r="G161" s="1"/>
      <c r="H161" s="53"/>
      <c r="I161" s="21"/>
      <c r="J161" s="35"/>
    </row>
    <row r="162" spans="1:10" s="20" customFormat="1" x14ac:dyDescent="0.25">
      <c r="A162" s="1"/>
      <c r="B162" s="1"/>
      <c r="C162" s="52"/>
      <c r="D162" s="1"/>
      <c r="E162" s="1"/>
      <c r="F162" s="1"/>
      <c r="G162" s="1"/>
      <c r="H162" s="53"/>
      <c r="I162" s="21"/>
      <c r="J162" s="35"/>
    </row>
    <row r="163" spans="1:10" s="20" customFormat="1" x14ac:dyDescent="0.25">
      <c r="A163" s="1"/>
      <c r="B163" s="1"/>
      <c r="C163" s="52"/>
      <c r="D163" s="1"/>
      <c r="E163" s="1"/>
      <c r="F163" s="1"/>
      <c r="G163" s="1"/>
      <c r="H163" s="53"/>
      <c r="I163" s="21"/>
      <c r="J163" s="35"/>
    </row>
    <row r="164" spans="1:10" s="20" customFormat="1" x14ac:dyDescent="0.25">
      <c r="A164" s="1"/>
      <c r="B164" s="1"/>
      <c r="C164" s="52"/>
      <c r="D164" s="1"/>
      <c r="E164" s="1"/>
      <c r="F164" s="1"/>
      <c r="G164" s="1"/>
      <c r="H164" s="53"/>
      <c r="I164" s="21"/>
      <c r="J164" s="35"/>
    </row>
    <row r="165" spans="1:10" s="20" customFormat="1" x14ac:dyDescent="0.25">
      <c r="A165" s="1"/>
      <c r="B165" s="1"/>
      <c r="C165" s="52"/>
      <c r="D165" s="1"/>
      <c r="E165" s="1"/>
      <c r="F165" s="1"/>
      <c r="G165" s="1"/>
      <c r="H165" s="53"/>
      <c r="I165" s="21"/>
      <c r="J165" s="35"/>
    </row>
    <row r="166" spans="1:10" s="20" customFormat="1" x14ac:dyDescent="0.25">
      <c r="A166" s="1"/>
      <c r="B166" s="1"/>
      <c r="C166" s="52"/>
      <c r="D166" s="1"/>
      <c r="E166" s="1"/>
      <c r="F166" s="1"/>
      <c r="G166" s="1"/>
      <c r="H166" s="53"/>
      <c r="I166" s="21"/>
      <c r="J166" s="35"/>
    </row>
    <row r="167" spans="1:10" s="20" customFormat="1" x14ac:dyDescent="0.25">
      <c r="A167" s="1"/>
      <c r="B167" s="1"/>
      <c r="C167" s="52"/>
      <c r="D167" s="1"/>
      <c r="E167" s="1"/>
      <c r="F167" s="1"/>
      <c r="G167" s="1"/>
      <c r="H167" s="53"/>
      <c r="I167" s="21"/>
      <c r="J167" s="35"/>
    </row>
    <row r="168" spans="1:10" s="20" customFormat="1" x14ac:dyDescent="0.25">
      <c r="A168" s="1"/>
      <c r="B168" s="1"/>
      <c r="C168" s="52"/>
      <c r="D168" s="1"/>
      <c r="E168" s="1"/>
      <c r="F168" s="1"/>
      <c r="G168" s="1"/>
      <c r="H168" s="53"/>
      <c r="I168" s="21"/>
      <c r="J168" s="35"/>
    </row>
    <row r="169" spans="1:10" s="20" customFormat="1" x14ac:dyDescent="0.25">
      <c r="A169" s="1"/>
      <c r="B169" s="1"/>
      <c r="C169" s="52"/>
      <c r="D169" s="1"/>
      <c r="E169" s="1"/>
      <c r="F169" s="1"/>
      <c r="G169" s="1"/>
      <c r="H169" s="53"/>
      <c r="I169" s="21"/>
      <c r="J169" s="35"/>
    </row>
    <row r="170" spans="1:10" s="20" customFormat="1" x14ac:dyDescent="0.25">
      <c r="A170" s="1"/>
      <c r="B170" s="1"/>
      <c r="C170" s="52"/>
      <c r="D170" s="1"/>
      <c r="E170" s="1"/>
      <c r="F170" s="1"/>
      <c r="G170" s="1"/>
      <c r="H170" s="53"/>
      <c r="I170" s="21"/>
      <c r="J170" s="35"/>
    </row>
    <row r="171" spans="1:10" s="20" customFormat="1" x14ac:dyDescent="0.25">
      <c r="A171" s="1"/>
      <c r="B171" s="1"/>
      <c r="C171" s="52"/>
      <c r="D171" s="1"/>
      <c r="E171" s="1"/>
      <c r="F171" s="1"/>
      <c r="G171" s="1"/>
      <c r="H171" s="53"/>
      <c r="I171" s="21"/>
      <c r="J171" s="35"/>
    </row>
    <row r="172" spans="1:10" s="20" customFormat="1" x14ac:dyDescent="0.25">
      <c r="A172" s="1"/>
      <c r="B172" s="1"/>
      <c r="C172" s="52"/>
      <c r="D172" s="1"/>
      <c r="E172" s="1"/>
      <c r="F172" s="1"/>
      <c r="G172" s="1"/>
      <c r="H172" s="53"/>
      <c r="I172" s="21"/>
      <c r="J172" s="35"/>
    </row>
    <row r="173" spans="1:10" s="20" customFormat="1" x14ac:dyDescent="0.25">
      <c r="A173" s="1"/>
      <c r="B173" s="1"/>
      <c r="C173" s="52"/>
      <c r="D173" s="1"/>
      <c r="E173" s="1"/>
      <c r="F173" s="1"/>
      <c r="G173" s="1"/>
      <c r="H173" s="53"/>
      <c r="I173" s="21"/>
      <c r="J173" s="35"/>
    </row>
    <row r="174" spans="1:10" s="20" customFormat="1" x14ac:dyDescent="0.25">
      <c r="A174" s="1"/>
      <c r="B174" s="1"/>
      <c r="C174" s="52"/>
      <c r="D174" s="1"/>
      <c r="E174" s="1"/>
      <c r="F174" s="1"/>
      <c r="G174" s="1"/>
      <c r="H174" s="53"/>
      <c r="I174" s="21"/>
      <c r="J174" s="35"/>
    </row>
    <row r="175" spans="1:10" s="20" customFormat="1" x14ac:dyDescent="0.25">
      <c r="A175" s="1"/>
      <c r="B175" s="1"/>
      <c r="C175" s="52"/>
      <c r="D175" s="1"/>
      <c r="E175" s="1"/>
      <c r="F175" s="1"/>
      <c r="G175" s="1"/>
      <c r="H175" s="53"/>
      <c r="I175" s="21"/>
      <c r="J175" s="35"/>
    </row>
    <row r="176" spans="1:10" s="20" customFormat="1" x14ac:dyDescent="0.25">
      <c r="A176" s="1"/>
      <c r="B176" s="1"/>
      <c r="C176" s="52"/>
      <c r="D176" s="1"/>
      <c r="E176" s="1"/>
      <c r="F176" s="1"/>
      <c r="G176" s="1"/>
      <c r="H176" s="53"/>
      <c r="I176" s="21"/>
      <c r="J176" s="35"/>
    </row>
    <row r="177" spans="1:10" s="20" customFormat="1" x14ac:dyDescent="0.25">
      <c r="A177" s="1"/>
      <c r="B177" s="1"/>
      <c r="C177" s="52"/>
      <c r="D177" s="1"/>
      <c r="E177" s="1"/>
      <c r="F177" s="1"/>
      <c r="G177" s="1"/>
      <c r="H177" s="53"/>
      <c r="I177" s="21"/>
      <c r="J177" s="35"/>
    </row>
    <row r="178" spans="1:10" s="20" customFormat="1" x14ac:dyDescent="0.25">
      <c r="A178" s="1"/>
      <c r="B178" s="1"/>
      <c r="C178" s="52"/>
      <c r="D178" s="1"/>
      <c r="E178" s="1"/>
      <c r="F178" s="1"/>
      <c r="G178" s="1"/>
      <c r="H178" s="53"/>
      <c r="I178" s="21"/>
      <c r="J178" s="35"/>
    </row>
    <row r="179" spans="1:10" s="20" customFormat="1" x14ac:dyDescent="0.25">
      <c r="A179" s="1"/>
      <c r="B179" s="1"/>
      <c r="C179" s="52"/>
      <c r="D179" s="1"/>
      <c r="E179" s="1"/>
      <c r="F179" s="1"/>
      <c r="G179" s="1"/>
      <c r="H179" s="53"/>
      <c r="I179" s="21"/>
      <c r="J179" s="35"/>
    </row>
    <row r="180" spans="1:10" s="20" customFormat="1" x14ac:dyDescent="0.25">
      <c r="A180" s="1"/>
      <c r="B180" s="1"/>
      <c r="C180" s="52"/>
      <c r="D180" s="1"/>
      <c r="E180" s="1"/>
      <c r="F180" s="1"/>
      <c r="G180" s="1"/>
      <c r="H180" s="53"/>
      <c r="I180" s="21"/>
      <c r="J180" s="35"/>
    </row>
    <row r="181" spans="1:10" s="20" customFormat="1" x14ac:dyDescent="0.25">
      <c r="A181" s="1"/>
      <c r="B181" s="1"/>
      <c r="C181" s="52"/>
      <c r="D181" s="1"/>
      <c r="E181" s="1"/>
      <c r="F181" s="1"/>
      <c r="G181" s="1"/>
      <c r="H181" s="53"/>
      <c r="I181" s="21"/>
      <c r="J181" s="35"/>
    </row>
    <row r="182" spans="1:10" s="20" customFormat="1" x14ac:dyDescent="0.25">
      <c r="A182" s="1"/>
      <c r="B182" s="1"/>
      <c r="C182" s="52"/>
      <c r="D182" s="1"/>
      <c r="E182" s="1"/>
      <c r="F182" s="1"/>
      <c r="G182" s="1"/>
      <c r="H182" s="53"/>
      <c r="I182" s="21"/>
      <c r="J182" s="35"/>
    </row>
    <row r="183" spans="1:10" s="20" customFormat="1" x14ac:dyDescent="0.25">
      <c r="A183" s="1"/>
      <c r="B183" s="1"/>
      <c r="C183" s="52"/>
      <c r="D183" s="1"/>
      <c r="E183" s="1"/>
      <c r="F183" s="1"/>
      <c r="G183" s="1"/>
      <c r="H183" s="53"/>
      <c r="I183" s="21"/>
      <c r="J183" s="35"/>
    </row>
    <row r="184" spans="1:10" s="20" customFormat="1" x14ac:dyDescent="0.25">
      <c r="A184" s="1"/>
      <c r="B184" s="1"/>
      <c r="C184" s="52"/>
      <c r="D184" s="1"/>
      <c r="E184" s="1"/>
      <c r="F184" s="1"/>
      <c r="G184" s="1"/>
      <c r="H184" s="53"/>
      <c r="I184" s="21"/>
      <c r="J184" s="35"/>
    </row>
    <row r="185" spans="1:10" s="20" customFormat="1" x14ac:dyDescent="0.25">
      <c r="A185" s="1"/>
      <c r="B185" s="1"/>
      <c r="C185" s="52"/>
      <c r="D185" s="1"/>
      <c r="E185" s="1"/>
      <c r="F185" s="1"/>
      <c r="G185" s="1"/>
      <c r="H185" s="53"/>
      <c r="I185" s="21"/>
      <c r="J185" s="35"/>
    </row>
    <row r="186" spans="1:10" s="20" customFormat="1" x14ac:dyDescent="0.25">
      <c r="A186" s="1"/>
      <c r="B186" s="1"/>
      <c r="C186" s="52"/>
      <c r="D186" s="1"/>
      <c r="E186" s="1"/>
      <c r="F186" s="1"/>
      <c r="G186" s="1"/>
      <c r="H186" s="53"/>
      <c r="I186" s="21"/>
      <c r="J186" s="35"/>
    </row>
    <row r="187" spans="1:10" s="20" customFormat="1" x14ac:dyDescent="0.25">
      <c r="A187" s="1"/>
      <c r="B187" s="1"/>
      <c r="C187" s="52"/>
      <c r="D187" s="1"/>
      <c r="E187" s="1"/>
      <c r="F187" s="1"/>
      <c r="G187" s="1"/>
      <c r="H187" s="53"/>
      <c r="I187" s="21"/>
      <c r="J187" s="35"/>
    </row>
    <row r="188" spans="1:10" s="20" customFormat="1" x14ac:dyDescent="0.25">
      <c r="A188" s="1"/>
      <c r="B188" s="1"/>
      <c r="C188" s="52"/>
      <c r="D188" s="1"/>
      <c r="E188" s="1"/>
      <c r="F188" s="1"/>
      <c r="G188" s="1"/>
      <c r="H188" s="53"/>
      <c r="I188" s="21"/>
      <c r="J188" s="35"/>
    </row>
    <row r="189" spans="1:10" s="20" customFormat="1" x14ac:dyDescent="0.25">
      <c r="A189" s="1"/>
      <c r="B189" s="1"/>
      <c r="C189" s="52"/>
      <c r="D189" s="1"/>
      <c r="E189" s="1"/>
      <c r="F189" s="1"/>
      <c r="G189" s="1"/>
      <c r="H189" s="53"/>
      <c r="I189" s="21"/>
      <c r="J189" s="35"/>
    </row>
    <row r="190" spans="1:10" s="20" customFormat="1" x14ac:dyDescent="0.25">
      <c r="A190" s="1"/>
      <c r="B190" s="1"/>
      <c r="C190" s="52"/>
      <c r="D190" s="1"/>
      <c r="E190" s="1"/>
      <c r="F190" s="1"/>
      <c r="G190" s="1"/>
      <c r="H190" s="53"/>
      <c r="I190" s="21"/>
      <c r="J190" s="35"/>
    </row>
    <row r="191" spans="1:10" s="20" customFormat="1" x14ac:dyDescent="0.25">
      <c r="A191" s="1"/>
      <c r="B191" s="1"/>
      <c r="C191" s="52"/>
      <c r="D191" s="1"/>
      <c r="E191" s="1"/>
      <c r="F191" s="1"/>
      <c r="G191" s="1"/>
      <c r="H191" s="53"/>
      <c r="I191" s="21"/>
      <c r="J191" s="35"/>
    </row>
    <row r="192" spans="1:10" s="20" customFormat="1" x14ac:dyDescent="0.25">
      <c r="A192" s="1"/>
      <c r="B192" s="1"/>
      <c r="C192" s="52"/>
      <c r="D192" s="1"/>
      <c r="E192" s="1"/>
      <c r="F192" s="1"/>
      <c r="G192" s="1"/>
      <c r="H192" s="53"/>
      <c r="I192" s="21"/>
      <c r="J192" s="35"/>
    </row>
  </sheetData>
  <mergeCells count="30">
    <mergeCell ref="H57:L57"/>
    <mergeCell ref="H50:L50"/>
    <mergeCell ref="H51:L51"/>
    <mergeCell ref="A25:A33"/>
    <mergeCell ref="B25:B33"/>
    <mergeCell ref="D25:D29"/>
    <mergeCell ref="D30:D31"/>
    <mergeCell ref="A34:A35"/>
    <mergeCell ref="B34:B35"/>
    <mergeCell ref="A44:A45"/>
    <mergeCell ref="B44:B45"/>
    <mergeCell ref="D44:D45"/>
    <mergeCell ref="A39:A40"/>
    <mergeCell ref="B39:B40"/>
    <mergeCell ref="A41:A43"/>
    <mergeCell ref="B41:B43"/>
    <mergeCell ref="A1:C1"/>
    <mergeCell ref="D1:F1"/>
    <mergeCell ref="H52:L52"/>
    <mergeCell ref="G1:L1"/>
    <mergeCell ref="A36:A38"/>
    <mergeCell ref="B36:B38"/>
    <mergeCell ref="A3:A17"/>
    <mergeCell ref="B3:B17"/>
    <mergeCell ref="D3:D14"/>
    <mergeCell ref="D15:D17"/>
    <mergeCell ref="A20:A23"/>
    <mergeCell ref="B20:B23"/>
    <mergeCell ref="D20:D23"/>
    <mergeCell ref="D41:D43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A19" sqref="A19:H19"/>
    </sheetView>
  </sheetViews>
  <sheetFormatPr defaultRowHeight="12.75" x14ac:dyDescent="0.2"/>
  <cols>
    <col min="1" max="1" width="4.5703125" style="2" customWidth="1"/>
    <col min="2" max="2" width="6.85546875" style="2" customWidth="1"/>
    <col min="3" max="3" width="31" style="2" customWidth="1"/>
    <col min="4" max="4" width="8.5703125" style="2" bestFit="1" customWidth="1"/>
    <col min="5" max="5" width="9.5703125" style="2" customWidth="1"/>
    <col min="6" max="6" width="14.7109375" style="2" customWidth="1"/>
    <col min="7" max="7" width="16" style="2" customWidth="1"/>
    <col min="8" max="8" width="11.140625" style="2" customWidth="1"/>
    <col min="9" max="16384" width="9.140625" style="2"/>
  </cols>
  <sheetData>
    <row r="1" spans="1:8" ht="20.25" customHeight="1" x14ac:dyDescent="0.2">
      <c r="A1" s="141" t="s">
        <v>10</v>
      </c>
      <c r="B1" s="141"/>
      <c r="C1" s="141"/>
      <c r="D1" s="141"/>
      <c r="E1" s="141"/>
      <c r="F1" s="141"/>
      <c r="G1" s="141"/>
      <c r="H1" s="141"/>
    </row>
    <row r="2" spans="1:8" ht="20.25" x14ac:dyDescent="0.2">
      <c r="B2" s="3"/>
    </row>
    <row r="3" spans="1:8" ht="47.25" customHeight="1" x14ac:dyDescent="0.2">
      <c r="A3" s="142" t="s">
        <v>11</v>
      </c>
      <c r="B3" s="142"/>
      <c r="C3" s="142"/>
      <c r="D3" s="142"/>
      <c r="E3" s="142"/>
      <c r="F3" s="142"/>
      <c r="G3" s="142"/>
      <c r="H3" s="142"/>
    </row>
    <row r="4" spans="1:8" ht="35.25" customHeight="1" x14ac:dyDescent="0.2">
      <c r="B4" s="4"/>
    </row>
    <row r="5" spans="1:8" ht="15" customHeight="1" x14ac:dyDescent="0.2">
      <c r="A5" s="143" t="s">
        <v>12</v>
      </c>
      <c r="B5" s="143"/>
      <c r="C5" s="143"/>
      <c r="D5" s="143"/>
      <c r="E5" s="143"/>
      <c r="F5" s="143"/>
      <c r="G5" s="143"/>
      <c r="H5" s="143"/>
    </row>
    <row r="6" spans="1:8" ht="15" customHeight="1" x14ac:dyDescent="0.2">
      <c r="A6" s="143" t="s">
        <v>13</v>
      </c>
      <c r="B6" s="143"/>
      <c r="C6" s="143"/>
      <c r="D6" s="143"/>
      <c r="E6" s="143"/>
      <c r="F6" s="143"/>
      <c r="G6" s="143"/>
      <c r="H6" s="143"/>
    </row>
    <row r="7" spans="1:8" ht="15" customHeight="1" x14ac:dyDescent="0.2">
      <c r="A7" s="143" t="s">
        <v>14</v>
      </c>
      <c r="B7" s="143"/>
      <c r="C7" s="143"/>
      <c r="D7" s="143"/>
      <c r="E7" s="143"/>
      <c r="F7" s="143"/>
      <c r="G7" s="143"/>
      <c r="H7" s="143"/>
    </row>
    <row r="8" spans="1:8" ht="15" customHeight="1" x14ac:dyDescent="0.2">
      <c r="A8" s="143" t="s">
        <v>15</v>
      </c>
      <c r="B8" s="143"/>
      <c r="C8" s="143"/>
      <c r="D8" s="143"/>
      <c r="E8" s="143"/>
      <c r="F8" s="143"/>
      <c r="G8" s="143"/>
      <c r="H8" s="143"/>
    </row>
    <row r="9" spans="1:8" ht="30" customHeight="1" x14ac:dyDescent="0.2">
      <c r="B9" s="5"/>
    </row>
    <row r="10" spans="1:8" ht="105" customHeight="1" x14ac:dyDescent="0.2">
      <c r="A10" s="144" t="s">
        <v>16</v>
      </c>
      <c r="B10" s="144"/>
      <c r="C10" s="144"/>
      <c r="D10" s="144"/>
      <c r="E10" s="144"/>
      <c r="F10" s="144"/>
      <c r="G10" s="144"/>
      <c r="H10" s="144"/>
    </row>
    <row r="11" spans="1:8" ht="15.75" thickBot="1" x14ac:dyDescent="0.25">
      <c r="B11" s="6"/>
    </row>
    <row r="12" spans="1:8" ht="48.75" thickBot="1" x14ac:dyDescent="0.25">
      <c r="A12" s="7" t="s">
        <v>9</v>
      </c>
      <c r="B12" s="7" t="s">
        <v>7</v>
      </c>
      <c r="C12" s="8" t="s">
        <v>17</v>
      </c>
      <c r="D12" s="8" t="s">
        <v>8</v>
      </c>
      <c r="E12" s="8" t="s">
        <v>18</v>
      </c>
      <c r="F12" s="8" t="s">
        <v>19</v>
      </c>
      <c r="G12" s="8" t="s">
        <v>20</v>
      </c>
      <c r="H12" s="8" t="s">
        <v>21</v>
      </c>
    </row>
    <row r="13" spans="1:8" ht="15.75" thickBot="1" x14ac:dyDescent="0.25">
      <c r="A13" s="9"/>
      <c r="B13" s="9"/>
      <c r="C13" s="10"/>
      <c r="D13" s="10"/>
      <c r="E13" s="10"/>
      <c r="F13" s="10"/>
      <c r="G13" s="10"/>
      <c r="H13" s="10"/>
    </row>
    <row r="14" spans="1:8" ht="15.75" thickBot="1" x14ac:dyDescent="0.25">
      <c r="A14" s="9"/>
      <c r="B14" s="9"/>
      <c r="C14" s="10"/>
      <c r="D14" s="10"/>
      <c r="E14" s="10"/>
      <c r="F14" s="10"/>
      <c r="G14" s="10"/>
      <c r="H14" s="10"/>
    </row>
    <row r="15" spans="1:8" ht="15.75" thickBot="1" x14ac:dyDescent="0.25">
      <c r="A15" s="9"/>
      <c r="B15" s="9"/>
      <c r="C15" s="10"/>
      <c r="D15" s="10"/>
      <c r="E15" s="10"/>
      <c r="F15" s="10"/>
      <c r="G15" s="10"/>
      <c r="H15" s="10"/>
    </row>
    <row r="16" spans="1:8" ht="15.75" thickBot="1" x14ac:dyDescent="0.25">
      <c r="A16" s="9"/>
      <c r="B16" s="9"/>
      <c r="C16" s="10"/>
      <c r="D16" s="10"/>
      <c r="E16" s="10"/>
      <c r="F16" s="10"/>
      <c r="G16" s="10"/>
      <c r="H16" s="10"/>
    </row>
    <row r="17" spans="1:8" ht="15.75" thickBot="1" x14ac:dyDescent="0.25">
      <c r="A17" s="11"/>
      <c r="B17" s="11"/>
      <c r="C17" s="12"/>
      <c r="D17" s="12"/>
      <c r="E17" s="12"/>
      <c r="F17" s="12"/>
      <c r="G17" s="12"/>
      <c r="H17" s="12"/>
    </row>
    <row r="18" spans="1:8" ht="42" customHeight="1" x14ac:dyDescent="0.2">
      <c r="B18" s="13"/>
      <c r="C18" s="14"/>
      <c r="D18" s="14"/>
      <c r="E18" s="14"/>
      <c r="F18" s="14"/>
      <c r="G18" s="14"/>
      <c r="H18" s="14"/>
    </row>
    <row r="19" spans="1:8" ht="15" customHeight="1" x14ac:dyDescent="0.2">
      <c r="A19" s="145" t="s">
        <v>22</v>
      </c>
      <c r="B19" s="145"/>
      <c r="C19" s="145"/>
      <c r="D19" s="145"/>
      <c r="E19" s="145"/>
      <c r="F19" s="145"/>
      <c r="G19" s="145"/>
      <c r="H19" s="145"/>
    </row>
    <row r="20" spans="1:8" ht="14.25" x14ac:dyDescent="0.2">
      <c r="A20" s="146" t="s">
        <v>23</v>
      </c>
      <c r="B20" s="146"/>
      <c r="C20" s="146"/>
      <c r="D20" s="146"/>
      <c r="E20" s="146"/>
      <c r="F20" s="146"/>
      <c r="G20" s="146"/>
      <c r="H20" s="146"/>
    </row>
    <row r="21" spans="1:8" ht="15" x14ac:dyDescent="0.2">
      <c r="B21" s="6"/>
    </row>
    <row r="22" spans="1:8" ht="15" x14ac:dyDescent="0.2">
      <c r="B22" s="6"/>
    </row>
    <row r="23" spans="1:8" ht="15" x14ac:dyDescent="0.2">
      <c r="B23" s="6"/>
    </row>
    <row r="24" spans="1:8" ht="15" customHeight="1" x14ac:dyDescent="0.2">
      <c r="A24" s="147" t="s">
        <v>24</v>
      </c>
      <c r="B24" s="147"/>
      <c r="C24" s="147"/>
      <c r="D24" s="147"/>
      <c r="E24" s="147"/>
      <c r="F24" s="147"/>
      <c r="G24" s="147"/>
      <c r="H24" s="147"/>
    </row>
    <row r="25" spans="1:8" ht="15" customHeight="1" x14ac:dyDescent="0.2">
      <c r="A25" s="147" t="s">
        <v>25</v>
      </c>
      <c r="B25" s="147"/>
      <c r="C25" s="147"/>
      <c r="D25" s="147"/>
      <c r="E25" s="147"/>
      <c r="F25" s="147"/>
      <c r="G25" s="147"/>
      <c r="H25" s="147"/>
    </row>
    <row r="26" spans="1:8" ht="15" customHeight="1" x14ac:dyDescent="0.2">
      <c r="A26" s="140" t="s">
        <v>26</v>
      </c>
      <c r="B26" s="140"/>
      <c r="C26" s="140"/>
      <c r="D26" s="140"/>
      <c r="E26" s="140"/>
      <c r="F26" s="140"/>
      <c r="G26" s="140"/>
      <c r="H26" s="140"/>
    </row>
  </sheetData>
  <mergeCells count="12">
    <mergeCell ref="A26:H26"/>
    <mergeCell ref="A1:H1"/>
    <mergeCell ref="A3:H3"/>
    <mergeCell ref="A5:H5"/>
    <mergeCell ref="A6:H6"/>
    <mergeCell ref="A7:H7"/>
    <mergeCell ref="A8:H8"/>
    <mergeCell ref="A10:H10"/>
    <mergeCell ref="A19:H19"/>
    <mergeCell ref="A20:H20"/>
    <mergeCell ref="A24:H24"/>
    <mergeCell ref="A25:H25"/>
  </mergeCells>
  <pageMargins left="0.511811024" right="0.511811024" top="0.78740157499999996" bottom="0.78740157499999996" header="0.31496062000000002" footer="0.31496062000000002"/>
  <pageSetup paperSize="9" scale="9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0"/>
  <dimension ref="A1:Y47"/>
  <sheetViews>
    <sheetView zoomScale="80" zoomScaleNormal="80" workbookViewId="0">
      <selection activeCell="H11" sqref="H11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4.5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111</v>
      </c>
      <c r="L1" s="94" t="s">
        <v>112</v>
      </c>
      <c r="M1" s="94" t="s">
        <v>113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4.5" customHeight="1" x14ac:dyDescent="0.25">
      <c r="A2" s="98" t="s">
        <v>116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42656</v>
      </c>
      <c r="L3" s="82">
        <v>42677</v>
      </c>
      <c r="M3" s="82">
        <v>42796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>
        <v>20</v>
      </c>
      <c r="I5" s="50">
        <f t="shared" ref="I5:I46" si="1">H5-(SUM(K5:Y5))</f>
        <v>20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f>250+2</f>
        <v>252</v>
      </c>
      <c r="I6" s="50">
        <f t="shared" si="1"/>
        <v>0</v>
      </c>
      <c r="J6" s="51" t="str">
        <f t="shared" si="0"/>
        <v>OK</v>
      </c>
      <c r="K6" s="83">
        <v>250</v>
      </c>
      <c r="L6" s="76"/>
      <c r="M6" s="84">
        <v>2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>
        <f>50-10</f>
        <v>40</v>
      </c>
      <c r="I8" s="50">
        <f t="shared" si="1"/>
        <v>13</v>
      </c>
      <c r="J8" s="51" t="str">
        <f t="shared" si="0"/>
        <v>OK</v>
      </c>
      <c r="K8" s="76"/>
      <c r="L8" s="83">
        <v>27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>
        <f>20-15</f>
        <v>5</v>
      </c>
      <c r="I10" s="50">
        <f t="shared" si="1"/>
        <v>5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>
        <f>20-10</f>
        <v>10</v>
      </c>
      <c r="I11" s="50">
        <f t="shared" si="1"/>
        <v>10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1:25" x14ac:dyDescent="0.25">
      <c r="K47" s="85"/>
    </row>
  </sheetData>
  <mergeCells count="42">
    <mergeCell ref="A45:A46"/>
    <mergeCell ref="B45:B46"/>
    <mergeCell ref="D45:D46"/>
    <mergeCell ref="D16:D18"/>
    <mergeCell ref="A21:A24"/>
    <mergeCell ref="B21:B24"/>
    <mergeCell ref="D21:D24"/>
    <mergeCell ref="A42:A44"/>
    <mergeCell ref="B42:B44"/>
    <mergeCell ref="D42:D44"/>
    <mergeCell ref="B37:B39"/>
    <mergeCell ref="A4:A18"/>
    <mergeCell ref="B4:B18"/>
    <mergeCell ref="D4:D15"/>
    <mergeCell ref="A40:A41"/>
    <mergeCell ref="B40:B41"/>
    <mergeCell ref="V1:V2"/>
    <mergeCell ref="W1:W2"/>
    <mergeCell ref="X1:X2"/>
    <mergeCell ref="Y1:Y2"/>
    <mergeCell ref="A2:J2"/>
    <mergeCell ref="Q1:Q2"/>
    <mergeCell ref="R1:R2"/>
    <mergeCell ref="S1:S2"/>
    <mergeCell ref="T1:T2"/>
    <mergeCell ref="U1:U2"/>
    <mergeCell ref="O1:O2"/>
    <mergeCell ref="P1:P2"/>
    <mergeCell ref="N1:N2"/>
    <mergeCell ref="L1:L2"/>
    <mergeCell ref="A1:C1"/>
    <mergeCell ref="M1:M2"/>
    <mergeCell ref="D1:G1"/>
    <mergeCell ref="H1:J1"/>
    <mergeCell ref="K1:K2"/>
    <mergeCell ref="A35:A36"/>
    <mergeCell ref="B35:B36"/>
    <mergeCell ref="A37:A39"/>
    <mergeCell ref="D26:D30"/>
    <mergeCell ref="D31:D32"/>
    <mergeCell ref="A26:A34"/>
    <mergeCell ref="B26:B3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80" zoomScaleNormal="80" workbookViewId="0">
      <selection activeCell="A2" sqref="A2:J2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6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114</v>
      </c>
      <c r="L1" s="94" t="s">
        <v>76</v>
      </c>
      <c r="M1" s="94" t="s">
        <v>76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6" customHeight="1" x14ac:dyDescent="0.25">
      <c r="A2" s="98" t="s">
        <v>117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42641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v>15</v>
      </c>
      <c r="I6" s="50">
        <f t="shared" si="1"/>
        <v>12</v>
      </c>
      <c r="J6" s="51" t="str">
        <f t="shared" si="0"/>
        <v>OK</v>
      </c>
      <c r="K6" s="83">
        <v>3</v>
      </c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50</v>
      </c>
      <c r="I38" s="50">
        <f t="shared" si="1"/>
        <v>50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>
        <v>5</v>
      </c>
      <c r="I39" s="50">
        <f t="shared" si="1"/>
        <v>5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>
        <v>10</v>
      </c>
      <c r="I40" s="50">
        <f t="shared" si="1"/>
        <v>10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1:25" x14ac:dyDescent="0.25">
      <c r="L47" s="15"/>
    </row>
  </sheetData>
  <mergeCells count="42">
    <mergeCell ref="A35:A36"/>
    <mergeCell ref="B35:B36"/>
    <mergeCell ref="D42:D44"/>
    <mergeCell ref="A45:A46"/>
    <mergeCell ref="B45:B46"/>
    <mergeCell ref="D45:D46"/>
    <mergeCell ref="A37:A39"/>
    <mergeCell ref="B37:B39"/>
    <mergeCell ref="A40:A41"/>
    <mergeCell ref="B40:B41"/>
    <mergeCell ref="A42:A44"/>
    <mergeCell ref="B42:B44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1:A24"/>
    <mergeCell ref="B21:B24"/>
    <mergeCell ref="D21:D24"/>
    <mergeCell ref="A26:A34"/>
    <mergeCell ref="K1:K2"/>
    <mergeCell ref="M1:M2"/>
    <mergeCell ref="A1:C1"/>
    <mergeCell ref="L1:L2"/>
    <mergeCell ref="D1:G1"/>
    <mergeCell ref="H1:J1"/>
    <mergeCell ref="B26:B34"/>
    <mergeCell ref="D26:D30"/>
    <mergeCell ref="D31:D3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D4" sqref="D4:D15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3.75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76</v>
      </c>
      <c r="L1" s="94" t="s">
        <v>76</v>
      </c>
      <c r="M1" s="94" t="s">
        <v>76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3.75" customHeight="1" x14ac:dyDescent="0.25">
      <c r="A2" s="98" t="s">
        <v>118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49" t="s">
        <v>2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>
        <v>30</v>
      </c>
      <c r="I5" s="50">
        <f t="shared" ref="I5:I46" si="1">H5-(SUM(K5:Y5))</f>
        <v>30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v>30</v>
      </c>
      <c r="I6" s="50">
        <f t="shared" si="1"/>
        <v>30</v>
      </c>
      <c r="J6" s="51" t="str">
        <f t="shared" si="0"/>
        <v>OK</v>
      </c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>
        <v>30</v>
      </c>
      <c r="I7" s="50">
        <f t="shared" si="1"/>
        <v>30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>
        <v>4</v>
      </c>
      <c r="I21" s="50">
        <f t="shared" si="1"/>
        <v>4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>
        <v>2</v>
      </c>
      <c r="I22" s="50">
        <f t="shared" si="1"/>
        <v>2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>
        <v>500</v>
      </c>
      <c r="I26" s="50">
        <f t="shared" si="1"/>
        <v>500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>
        <v>500</v>
      </c>
      <c r="I31" s="50">
        <f t="shared" si="1"/>
        <v>500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200</v>
      </c>
      <c r="I35" s="50">
        <f t="shared" si="1"/>
        <v>200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200</v>
      </c>
      <c r="I36" s="50">
        <f t="shared" si="1"/>
        <v>200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6:A34"/>
    <mergeCell ref="B26:B34"/>
    <mergeCell ref="A35:A36"/>
    <mergeCell ref="B35:B36"/>
    <mergeCell ref="D21:D24"/>
    <mergeCell ref="D26:D30"/>
    <mergeCell ref="D31:D32"/>
    <mergeCell ref="L1:L2"/>
    <mergeCell ref="M1:M2"/>
    <mergeCell ref="D1:G1"/>
    <mergeCell ref="H1:J1"/>
    <mergeCell ref="K1:K2"/>
    <mergeCell ref="A1:C1"/>
    <mergeCell ref="A37:A39"/>
    <mergeCell ref="B37:B39"/>
    <mergeCell ref="A40:A41"/>
    <mergeCell ref="B40:B41"/>
    <mergeCell ref="A21:A24"/>
    <mergeCell ref="B21:B24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K1" sqref="K1:K2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1" width="15" style="18" customWidth="1"/>
    <col min="12" max="12" width="13.7109375" style="18" customWidth="1"/>
    <col min="13" max="25" width="13.7109375" style="15" customWidth="1"/>
    <col min="26" max="16384" width="9.7109375" style="15"/>
  </cols>
  <sheetData>
    <row r="1" spans="1:25" ht="29.25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143</v>
      </c>
      <c r="L1" s="94" t="s">
        <v>144</v>
      </c>
      <c r="M1" s="94" t="s">
        <v>145</v>
      </c>
      <c r="N1" s="94" t="s">
        <v>146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29.25" customHeight="1" x14ac:dyDescent="0.25">
      <c r="A2" s="98" t="s">
        <v>119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 t="s">
        <v>147</v>
      </c>
      <c r="L3" s="82">
        <v>42684</v>
      </c>
      <c r="M3" s="82">
        <v>42684</v>
      </c>
      <c r="N3" s="82">
        <v>42685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87" t="s">
        <v>44</v>
      </c>
      <c r="F4" s="87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87" t="s">
        <v>45</v>
      </c>
      <c r="F5" s="87" t="s">
        <v>8</v>
      </c>
      <c r="G5" s="69">
        <v>44</v>
      </c>
      <c r="H5" s="43">
        <v>10</v>
      </c>
      <c r="I5" s="50">
        <f t="shared" ref="I5:I46" si="1">H5-(SUM(K5:Y5))</f>
        <v>10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87" t="s">
        <v>46</v>
      </c>
      <c r="F6" s="87" t="s">
        <v>8</v>
      </c>
      <c r="G6" s="69">
        <v>39.75</v>
      </c>
      <c r="H6" s="43">
        <v>10</v>
      </c>
      <c r="I6" s="50">
        <f>H6-(SUM(K6:Y6))</f>
        <v>6</v>
      </c>
      <c r="J6" s="51" t="str">
        <f t="shared" si="0"/>
        <v>OK</v>
      </c>
      <c r="K6" s="76">
        <v>4</v>
      </c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87" t="s">
        <v>47</v>
      </c>
      <c r="F7" s="87" t="s">
        <v>8</v>
      </c>
      <c r="G7" s="69">
        <v>59.8</v>
      </c>
      <c r="H7" s="43">
        <v>10</v>
      </c>
      <c r="I7" s="50">
        <f t="shared" si="1"/>
        <v>10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87" t="s">
        <v>48</v>
      </c>
      <c r="F8" s="87" t="s">
        <v>8</v>
      </c>
      <c r="G8" s="69">
        <v>69.8</v>
      </c>
      <c r="H8" s="43">
        <v>5</v>
      </c>
      <c r="I8" s="50">
        <f t="shared" si="1"/>
        <v>5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87" t="s">
        <v>49</v>
      </c>
      <c r="F9" s="87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87" t="s">
        <v>50</v>
      </c>
      <c r="F10" s="87" t="s">
        <v>8</v>
      </c>
      <c r="G10" s="69">
        <v>69.5</v>
      </c>
      <c r="H10" s="43">
        <v>2</v>
      </c>
      <c r="I10" s="50">
        <f t="shared" si="1"/>
        <v>2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87" t="s">
        <v>51</v>
      </c>
      <c r="F11" s="87" t="s">
        <v>74</v>
      </c>
      <c r="G11" s="69">
        <v>30</v>
      </c>
      <c r="H11" s="43">
        <v>5</v>
      </c>
      <c r="I11" s="50">
        <f t="shared" si="1"/>
        <v>5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87" t="s">
        <v>52</v>
      </c>
      <c r="F12" s="87" t="s">
        <v>8</v>
      </c>
      <c r="G12" s="69">
        <v>27</v>
      </c>
      <c r="H12" s="43">
        <v>10</v>
      </c>
      <c r="I12" s="50">
        <f t="shared" si="1"/>
        <v>5</v>
      </c>
      <c r="J12" s="51" t="str">
        <f t="shared" si="0"/>
        <v>OK</v>
      </c>
      <c r="K12" s="76">
        <v>5</v>
      </c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87" t="s">
        <v>53</v>
      </c>
      <c r="F13" s="87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87" t="s">
        <v>54</v>
      </c>
      <c r="F14" s="87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>
        <v>38</v>
      </c>
      <c r="I15" s="50">
        <f t="shared" si="1"/>
        <v>30</v>
      </c>
      <c r="J15" s="51" t="str">
        <f t="shared" si="0"/>
        <v>OK</v>
      </c>
      <c r="K15" s="76"/>
      <c r="L15" s="76"/>
      <c r="M15" s="77">
        <v>8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87" t="s">
        <v>55</v>
      </c>
      <c r="F16" s="87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87" t="s">
        <v>56</v>
      </c>
      <c r="F17" s="87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87" t="s">
        <v>57</v>
      </c>
      <c r="F18" s="87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88">
        <v>2</v>
      </c>
      <c r="C19" s="60">
        <v>16</v>
      </c>
      <c r="D19" s="89" t="s">
        <v>100</v>
      </c>
      <c r="E19" s="89" t="s">
        <v>58</v>
      </c>
      <c r="F19" s="89" t="s">
        <v>74</v>
      </c>
      <c r="G19" s="70">
        <v>44.69</v>
      </c>
      <c r="H19" s="43">
        <v>1</v>
      </c>
      <c r="I19" s="50">
        <f t="shared" si="1"/>
        <v>1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6">
        <v>3</v>
      </c>
      <c r="C20" s="57">
        <v>17</v>
      </c>
      <c r="D20" s="87" t="s">
        <v>37</v>
      </c>
      <c r="E20" s="61" t="s">
        <v>59</v>
      </c>
      <c r="F20" s="61" t="s">
        <v>74</v>
      </c>
      <c r="G20" s="69">
        <v>38.799999999999997</v>
      </c>
      <c r="H20" s="43">
        <v>60</v>
      </c>
      <c r="I20" s="50">
        <f t="shared" si="1"/>
        <v>60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89" t="s">
        <v>60</v>
      </c>
      <c r="F21" s="89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89" t="s">
        <v>61</v>
      </c>
      <c r="F22" s="89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89" t="s">
        <v>62</v>
      </c>
      <c r="F23" s="89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89" t="s">
        <v>79</v>
      </c>
      <c r="F24" s="89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6">
        <v>5</v>
      </c>
      <c r="C25" s="57">
        <v>22</v>
      </c>
      <c r="D25" s="87" t="s">
        <v>102</v>
      </c>
      <c r="E25" s="87" t="s">
        <v>63</v>
      </c>
      <c r="F25" s="87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89" t="s">
        <v>64</v>
      </c>
      <c r="F26" s="89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89" t="s">
        <v>67</v>
      </c>
      <c r="F27" s="89" t="s">
        <v>74</v>
      </c>
      <c r="G27" s="70">
        <v>33.799999999999997</v>
      </c>
      <c r="H27" s="43">
        <v>77</v>
      </c>
      <c r="I27" s="50">
        <f t="shared" si="1"/>
        <v>77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89" t="s">
        <v>80</v>
      </c>
      <c r="F28" s="89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89" t="s">
        <v>82</v>
      </c>
      <c r="F29" s="89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89" t="s">
        <v>83</v>
      </c>
      <c r="F30" s="89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89" t="s">
        <v>65</v>
      </c>
      <c r="F31" s="89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89" t="s">
        <v>66</v>
      </c>
      <c r="F32" s="89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89" t="s">
        <v>38</v>
      </c>
      <c r="E33" s="89" t="s">
        <v>66</v>
      </c>
      <c r="F33" s="89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v>2</v>
      </c>
      <c r="I34" s="50">
        <f t="shared" si="1"/>
        <v>2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89" t="s">
        <v>106</v>
      </c>
      <c r="E37" s="89" t="s">
        <v>70</v>
      </c>
      <c r="F37" s="89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89" t="s">
        <v>84</v>
      </c>
      <c r="F42" s="67" t="s">
        <v>8</v>
      </c>
      <c r="G42" s="72">
        <v>150</v>
      </c>
      <c r="H42" s="43">
        <v>10</v>
      </c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>
        <v>10</v>
      </c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89" t="s">
        <v>85</v>
      </c>
      <c r="F43" s="67" t="s">
        <v>8</v>
      </c>
      <c r="G43" s="72">
        <v>350</v>
      </c>
      <c r="H43" s="43">
        <v>2</v>
      </c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>
        <v>2</v>
      </c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89" t="s">
        <v>86</v>
      </c>
      <c r="F44" s="67" t="s">
        <v>87</v>
      </c>
      <c r="G44" s="72">
        <v>30</v>
      </c>
      <c r="H44" s="43">
        <v>90</v>
      </c>
      <c r="I44" s="50">
        <f t="shared" si="1"/>
        <v>40</v>
      </c>
      <c r="J44" s="51" t="str">
        <f t="shared" si="0"/>
        <v>OK</v>
      </c>
      <c r="K44" s="76"/>
      <c r="L44" s="76"/>
      <c r="M44" s="77"/>
      <c r="N44" s="77">
        <v>50</v>
      </c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>
        <v>220</v>
      </c>
      <c r="I45" s="50">
        <f t="shared" si="1"/>
        <v>40</v>
      </c>
      <c r="J45" s="51" t="str">
        <f t="shared" si="0"/>
        <v>OK</v>
      </c>
      <c r="K45" s="76"/>
      <c r="L45" s="76">
        <v>180</v>
      </c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>
        <v>100</v>
      </c>
      <c r="I46" s="50">
        <f t="shared" si="1"/>
        <v>63</v>
      </c>
      <c r="J46" s="51" t="str">
        <f t="shared" si="0"/>
        <v>OK</v>
      </c>
      <c r="K46" s="76"/>
      <c r="L46" s="76">
        <v>37</v>
      </c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A35:A36"/>
    <mergeCell ref="B35:B36"/>
    <mergeCell ref="A37:A39"/>
    <mergeCell ref="B37:B39"/>
    <mergeCell ref="A40:A41"/>
    <mergeCell ref="B40:B41"/>
    <mergeCell ref="Y1:Y2"/>
    <mergeCell ref="A2:J2"/>
    <mergeCell ref="A4:A18"/>
    <mergeCell ref="B4:B18"/>
    <mergeCell ref="D4:D15"/>
    <mergeCell ref="D16:D18"/>
    <mergeCell ref="W1:W2"/>
    <mergeCell ref="X1:X2"/>
    <mergeCell ref="Q1:Q2"/>
    <mergeCell ref="O1:O2"/>
    <mergeCell ref="P1:P2"/>
    <mergeCell ref="A1:C1"/>
    <mergeCell ref="L1:L2"/>
    <mergeCell ref="M1:M2"/>
    <mergeCell ref="N1:N2"/>
    <mergeCell ref="D1:G1"/>
    <mergeCell ref="A21:A24"/>
    <mergeCell ref="B21:B24"/>
    <mergeCell ref="D21:D24"/>
    <mergeCell ref="A26:A34"/>
    <mergeCell ref="B26:B34"/>
    <mergeCell ref="D26:D30"/>
    <mergeCell ref="D31:D32"/>
    <mergeCell ref="U1:U2"/>
    <mergeCell ref="V1:V2"/>
    <mergeCell ref="H1:J1"/>
    <mergeCell ref="K1:K2"/>
    <mergeCell ref="R1:R2"/>
    <mergeCell ref="S1:S2"/>
    <mergeCell ref="T1:T2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A3" sqref="A3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1.5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76</v>
      </c>
      <c r="L1" s="94" t="s">
        <v>76</v>
      </c>
      <c r="M1" s="94" t="s">
        <v>76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1.5" customHeight="1" x14ac:dyDescent="0.25">
      <c r="A2" s="98" t="s">
        <v>120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49" t="s">
        <v>2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>
        <v>10</v>
      </c>
      <c r="I4" s="50">
        <f>H4-(SUM(K4:Y4))</f>
        <v>10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>
        <v>10</v>
      </c>
      <c r="I5" s="50">
        <f t="shared" ref="I5:I46" si="1">H5-(SUM(K5:Y5))</f>
        <v>10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v>20</v>
      </c>
      <c r="I6" s="50">
        <f t="shared" si="1"/>
        <v>20</v>
      </c>
      <c r="J6" s="51" t="str">
        <f t="shared" si="0"/>
        <v>OK</v>
      </c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>
        <v>10</v>
      </c>
      <c r="I7" s="50">
        <f t="shared" si="1"/>
        <v>10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>
        <v>5</v>
      </c>
      <c r="I8" s="50">
        <f t="shared" si="1"/>
        <v>5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>
        <v>5</v>
      </c>
      <c r="I9" s="50">
        <f t="shared" si="1"/>
        <v>5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>
        <v>5</v>
      </c>
      <c r="I10" s="50">
        <f t="shared" si="1"/>
        <v>5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>
        <v>1000</v>
      </c>
      <c r="I26" s="50">
        <f t="shared" si="1"/>
        <v>1000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>
        <v>10</v>
      </c>
      <c r="I27" s="50">
        <f t="shared" si="1"/>
        <v>10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>
        <v>100</v>
      </c>
      <c r="I31" s="50">
        <f t="shared" si="1"/>
        <v>100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>
        <v>100</v>
      </c>
      <c r="I32" s="50">
        <f t="shared" si="1"/>
        <v>100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v>5</v>
      </c>
      <c r="I34" s="50">
        <f t="shared" si="1"/>
        <v>5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>
        <v>2</v>
      </c>
      <c r="I37" s="50">
        <f t="shared" si="1"/>
        <v>2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100</v>
      </c>
      <c r="I38" s="50">
        <f t="shared" si="1"/>
        <v>100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>
        <v>8</v>
      </c>
      <c r="I40" s="50">
        <f t="shared" si="1"/>
        <v>8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Y1:Y2"/>
    <mergeCell ref="A2:J2"/>
    <mergeCell ref="D1:G1"/>
    <mergeCell ref="H1:J1"/>
    <mergeCell ref="K1:K2"/>
    <mergeCell ref="T1:T2"/>
    <mergeCell ref="U1:U2"/>
    <mergeCell ref="S1:S2"/>
    <mergeCell ref="A37:A39"/>
    <mergeCell ref="B37:B39"/>
    <mergeCell ref="V1:V2"/>
    <mergeCell ref="W1:W2"/>
    <mergeCell ref="X1:X2"/>
    <mergeCell ref="A4:A18"/>
    <mergeCell ref="B4:B18"/>
    <mergeCell ref="D4:D15"/>
    <mergeCell ref="D16:D18"/>
    <mergeCell ref="A21:A24"/>
    <mergeCell ref="B21:B24"/>
    <mergeCell ref="D21:D24"/>
    <mergeCell ref="A40:A41"/>
    <mergeCell ref="B40:B41"/>
    <mergeCell ref="D26:D30"/>
    <mergeCell ref="D31:D32"/>
    <mergeCell ref="R1:R2"/>
    <mergeCell ref="Q1:Q2"/>
    <mergeCell ref="O1:O2"/>
    <mergeCell ref="P1:P2"/>
    <mergeCell ref="A1:C1"/>
    <mergeCell ref="L1:L2"/>
    <mergeCell ref="M1:M2"/>
    <mergeCell ref="N1:N2"/>
    <mergeCell ref="A26:A34"/>
    <mergeCell ref="B26:B34"/>
    <mergeCell ref="A35:A36"/>
    <mergeCell ref="B35:B3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H11" sqref="H11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0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130</v>
      </c>
      <c r="L1" s="123" t="s">
        <v>131</v>
      </c>
      <c r="M1" s="94" t="s">
        <v>76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0" customHeight="1" x14ac:dyDescent="0.25">
      <c r="A2" s="98" t="s">
        <v>121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123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49" t="s">
        <v>2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>
        <v>10</v>
      </c>
      <c r="I4" s="50">
        <f>H4-(SUM(K4:Y4))</f>
        <v>8</v>
      </c>
      <c r="J4" s="51" t="str">
        <f t="shared" ref="J4:J46" si="0">IF(I4&lt;0,"ATENÇÃO","OK")</f>
        <v>OK</v>
      </c>
      <c r="K4" s="76">
        <v>2</v>
      </c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>
        <v>10</v>
      </c>
      <c r="I5" s="50">
        <f t="shared" ref="I5:I46" si="1">H5-(SUM(K5:Y5))</f>
        <v>5</v>
      </c>
      <c r="J5" s="51" t="str">
        <f t="shared" si="0"/>
        <v>OK</v>
      </c>
      <c r="K5" s="76">
        <v>5</v>
      </c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v>30</v>
      </c>
      <c r="I6" s="50">
        <f t="shared" si="1"/>
        <v>12</v>
      </c>
      <c r="J6" s="51" t="str">
        <f t="shared" si="0"/>
        <v>OK</v>
      </c>
      <c r="K6" s="76">
        <v>18</v>
      </c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>
        <v>10</v>
      </c>
      <c r="I8" s="50">
        <f t="shared" si="1"/>
        <v>0</v>
      </c>
      <c r="J8" s="51" t="str">
        <f t="shared" si="0"/>
        <v>OK</v>
      </c>
      <c r="K8" s="76"/>
      <c r="L8" s="76">
        <v>10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>
        <v>15</v>
      </c>
      <c r="I10" s="50">
        <f t="shared" si="1"/>
        <v>0</v>
      </c>
      <c r="J10" s="51" t="str">
        <f t="shared" si="0"/>
        <v>OK</v>
      </c>
      <c r="K10" s="76"/>
      <c r="L10" s="76">
        <v>15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>
        <v>10</v>
      </c>
      <c r="I11" s="50">
        <f t="shared" si="1"/>
        <v>0</v>
      </c>
      <c r="J11" s="51" t="str">
        <f t="shared" si="0"/>
        <v>OK</v>
      </c>
      <c r="K11" s="76"/>
      <c r="L11" s="76">
        <v>10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f>2</f>
        <v>2</v>
      </c>
      <c r="I34" s="50">
        <f t="shared" si="1"/>
        <v>2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X1:X2"/>
    <mergeCell ref="Y1:Y2"/>
    <mergeCell ref="A2:J2"/>
    <mergeCell ref="A4:A18"/>
    <mergeCell ref="B4:B18"/>
    <mergeCell ref="D4:D15"/>
    <mergeCell ref="D16:D18"/>
    <mergeCell ref="Q1:Q2"/>
    <mergeCell ref="O1:O2"/>
    <mergeCell ref="P1:P2"/>
    <mergeCell ref="A1:C1"/>
    <mergeCell ref="L1:L2"/>
    <mergeCell ref="M1:M2"/>
    <mergeCell ref="N1:N2"/>
    <mergeCell ref="D1:G1"/>
    <mergeCell ref="H1:J1"/>
    <mergeCell ref="A40:A41"/>
    <mergeCell ref="B40:B41"/>
    <mergeCell ref="A21:A24"/>
    <mergeCell ref="B21:B24"/>
    <mergeCell ref="D21:D24"/>
    <mergeCell ref="D26:D30"/>
    <mergeCell ref="D31:D32"/>
    <mergeCell ref="A26:A34"/>
    <mergeCell ref="B26:B34"/>
    <mergeCell ref="A35:A36"/>
    <mergeCell ref="B35:B36"/>
    <mergeCell ref="A37:A39"/>
    <mergeCell ref="B37:B39"/>
    <mergeCell ref="K1:K2"/>
    <mergeCell ref="R1:R2"/>
    <mergeCell ref="S1:S2"/>
    <mergeCell ref="T1:T2"/>
    <mergeCell ref="W1:W2"/>
    <mergeCell ref="U1:U2"/>
    <mergeCell ref="V1:V2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M16" sqref="M16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0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132</v>
      </c>
      <c r="L1" s="94" t="s">
        <v>76</v>
      </c>
      <c r="M1" s="94" t="s">
        <v>76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0" customHeight="1" x14ac:dyDescent="0.25">
      <c r="A2" s="98" t="s">
        <v>122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42629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>
        <v>30</v>
      </c>
      <c r="I5" s="50">
        <f t="shared" ref="I5:I46" si="1">H5-(SUM(K5:Y5))</f>
        <v>30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v>30</v>
      </c>
      <c r="I6" s="50">
        <f t="shared" si="1"/>
        <v>29</v>
      </c>
      <c r="J6" s="51" t="str">
        <f t="shared" si="0"/>
        <v>OK</v>
      </c>
      <c r="K6" s="76">
        <v>1</v>
      </c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>
        <v>20</v>
      </c>
      <c r="I12" s="50">
        <f t="shared" si="1"/>
        <v>20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>
        <v>20</v>
      </c>
      <c r="I13" s="50">
        <f t="shared" si="1"/>
        <v>20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>
        <v>50</v>
      </c>
      <c r="I14" s="50">
        <f t="shared" si="1"/>
        <v>2</v>
      </c>
      <c r="J14" s="51" t="str">
        <f t="shared" si="0"/>
        <v>OK</v>
      </c>
      <c r="K14" s="76">
        <v>48</v>
      </c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>H19-(SUM(K19:Y19))</f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>
        <v>20</v>
      </c>
      <c r="I27" s="50">
        <f t="shared" si="1"/>
        <v>20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30</v>
      </c>
      <c r="I35" s="50">
        <f t="shared" si="1"/>
        <v>30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30</v>
      </c>
      <c r="I36" s="50">
        <f t="shared" si="1"/>
        <v>30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>
        <v>2</v>
      </c>
      <c r="I37" s="50">
        <f t="shared" si="1"/>
        <v>2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30</v>
      </c>
      <c r="I38" s="50">
        <f t="shared" si="1"/>
        <v>30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>
        <v>3</v>
      </c>
      <c r="I39" s="50">
        <f t="shared" si="1"/>
        <v>3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W1:W2"/>
    <mergeCell ref="X1:X2"/>
    <mergeCell ref="Y1:Y2"/>
    <mergeCell ref="A4:A18"/>
    <mergeCell ref="B4:B18"/>
    <mergeCell ref="D4:D15"/>
    <mergeCell ref="D16:D18"/>
    <mergeCell ref="R1:R2"/>
    <mergeCell ref="S1:S2"/>
    <mergeCell ref="T1:T2"/>
    <mergeCell ref="U1:U2"/>
    <mergeCell ref="V1:V2"/>
    <mergeCell ref="B35:B36"/>
    <mergeCell ref="A37:A39"/>
    <mergeCell ref="B37:B39"/>
    <mergeCell ref="P1:P2"/>
    <mergeCell ref="Q1:Q2"/>
    <mergeCell ref="A21:A24"/>
    <mergeCell ref="B21:B24"/>
    <mergeCell ref="D21:D24"/>
    <mergeCell ref="A40:A41"/>
    <mergeCell ref="B40:B41"/>
    <mergeCell ref="D26:D30"/>
    <mergeCell ref="D31:D32"/>
    <mergeCell ref="O1:O2"/>
    <mergeCell ref="A1:C1"/>
    <mergeCell ref="L1:L2"/>
    <mergeCell ref="M1:M2"/>
    <mergeCell ref="N1:N2"/>
    <mergeCell ref="D1:G1"/>
    <mergeCell ref="H1:J1"/>
    <mergeCell ref="K1:K2"/>
    <mergeCell ref="A2:J2"/>
    <mergeCell ref="A26:A34"/>
    <mergeCell ref="B26:B34"/>
    <mergeCell ref="A35:A3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L6" sqref="L6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2.25" customHeight="1" x14ac:dyDescent="0.25">
      <c r="A1" s="98" t="s">
        <v>95</v>
      </c>
      <c r="B1" s="98"/>
      <c r="C1" s="98"/>
      <c r="D1" s="98" t="s">
        <v>36</v>
      </c>
      <c r="E1" s="98"/>
      <c r="F1" s="98"/>
      <c r="G1" s="98"/>
      <c r="H1" s="98" t="s">
        <v>96</v>
      </c>
      <c r="I1" s="98"/>
      <c r="J1" s="98"/>
      <c r="K1" s="94" t="s">
        <v>133</v>
      </c>
      <c r="L1" s="94" t="s">
        <v>134</v>
      </c>
      <c r="M1" s="94" t="s">
        <v>76</v>
      </c>
      <c r="N1" s="94" t="s">
        <v>76</v>
      </c>
      <c r="O1" s="94" t="s">
        <v>76</v>
      </c>
      <c r="P1" s="94" t="s">
        <v>76</v>
      </c>
      <c r="Q1" s="94" t="s">
        <v>76</v>
      </c>
      <c r="R1" s="94" t="s">
        <v>76</v>
      </c>
      <c r="S1" s="94" t="s">
        <v>76</v>
      </c>
      <c r="T1" s="94" t="s">
        <v>76</v>
      </c>
      <c r="U1" s="94" t="s">
        <v>76</v>
      </c>
      <c r="V1" s="94" t="s">
        <v>76</v>
      </c>
      <c r="W1" s="94" t="s">
        <v>76</v>
      </c>
      <c r="X1" s="94" t="s">
        <v>76</v>
      </c>
      <c r="Y1" s="94" t="s">
        <v>76</v>
      </c>
    </row>
    <row r="2" spans="1:25" ht="32.25" customHeight="1" x14ac:dyDescent="0.25">
      <c r="A2" s="98" t="s">
        <v>123</v>
      </c>
      <c r="B2" s="98"/>
      <c r="C2" s="98"/>
      <c r="D2" s="98"/>
      <c r="E2" s="98"/>
      <c r="F2" s="98"/>
      <c r="G2" s="98"/>
      <c r="H2" s="98"/>
      <c r="I2" s="98"/>
      <c r="J2" s="98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42614</v>
      </c>
      <c r="L3" s="82">
        <v>42683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95" t="s">
        <v>91</v>
      </c>
      <c r="B4" s="106">
        <v>1</v>
      </c>
      <c r="C4" s="57">
        <v>1</v>
      </c>
      <c r="D4" s="107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96"/>
      <c r="B5" s="106"/>
      <c r="C5" s="57">
        <v>2</v>
      </c>
      <c r="D5" s="108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96"/>
      <c r="B6" s="106"/>
      <c r="C6" s="57">
        <v>3</v>
      </c>
      <c r="D6" s="108"/>
      <c r="E6" s="74" t="s">
        <v>46</v>
      </c>
      <c r="F6" s="74" t="s">
        <v>8</v>
      </c>
      <c r="G6" s="69">
        <v>39.75</v>
      </c>
      <c r="H6" s="43">
        <v>30</v>
      </c>
      <c r="I6" s="50">
        <f t="shared" si="1"/>
        <v>13</v>
      </c>
      <c r="J6" s="51" t="str">
        <f t="shared" si="0"/>
        <v>OK</v>
      </c>
      <c r="K6" s="76">
        <v>3</v>
      </c>
      <c r="L6" s="76">
        <v>14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96"/>
      <c r="B7" s="106"/>
      <c r="C7" s="57">
        <v>4</v>
      </c>
      <c r="D7" s="108"/>
      <c r="E7" s="74" t="s">
        <v>47</v>
      </c>
      <c r="F7" s="74" t="s">
        <v>8</v>
      </c>
      <c r="G7" s="69">
        <v>59.8</v>
      </c>
      <c r="H7" s="43">
        <v>25</v>
      </c>
      <c r="I7" s="50">
        <f t="shared" si="1"/>
        <v>25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96"/>
      <c r="B8" s="106"/>
      <c r="C8" s="57">
        <v>5</v>
      </c>
      <c r="D8" s="108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96"/>
      <c r="B9" s="106"/>
      <c r="C9" s="57">
        <v>6</v>
      </c>
      <c r="D9" s="108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96"/>
      <c r="B10" s="106"/>
      <c r="C10" s="57">
        <v>7</v>
      </c>
      <c r="D10" s="108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96"/>
      <c r="B11" s="106"/>
      <c r="C11" s="57">
        <v>8</v>
      </c>
      <c r="D11" s="108"/>
      <c r="E11" s="74" t="s">
        <v>51</v>
      </c>
      <c r="F11" s="74" t="s">
        <v>74</v>
      </c>
      <c r="G11" s="69">
        <v>30</v>
      </c>
      <c r="H11" s="43">
        <v>30</v>
      </c>
      <c r="I11" s="50">
        <f t="shared" si="1"/>
        <v>30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96"/>
      <c r="B12" s="106"/>
      <c r="C12" s="57">
        <v>9</v>
      </c>
      <c r="D12" s="108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96"/>
      <c r="B13" s="106"/>
      <c r="C13" s="57">
        <v>10</v>
      </c>
      <c r="D13" s="108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96"/>
      <c r="B14" s="106"/>
      <c r="C14" s="57">
        <v>11</v>
      </c>
      <c r="D14" s="108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96"/>
      <c r="B15" s="106"/>
      <c r="C15" s="57">
        <v>12</v>
      </c>
      <c r="D15" s="109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96"/>
      <c r="B16" s="106"/>
      <c r="C16" s="57">
        <v>13</v>
      </c>
      <c r="D16" s="110" t="s">
        <v>99</v>
      </c>
      <c r="E16" s="74" t="s">
        <v>55</v>
      </c>
      <c r="F16" s="74" t="s">
        <v>74</v>
      </c>
      <c r="G16" s="69">
        <v>69.39</v>
      </c>
      <c r="H16" s="43">
        <v>15</v>
      </c>
      <c r="I16" s="50">
        <f t="shared" si="1"/>
        <v>15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96"/>
      <c r="B17" s="106"/>
      <c r="C17" s="57">
        <v>14</v>
      </c>
      <c r="D17" s="110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97"/>
      <c r="B18" s="106"/>
      <c r="C18" s="57">
        <v>15</v>
      </c>
      <c r="D18" s="110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>
        <v>10</v>
      </c>
      <c r="I19" s="50">
        <f t="shared" si="1"/>
        <v>10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01" t="s">
        <v>92</v>
      </c>
      <c r="B21" s="111">
        <v>4</v>
      </c>
      <c r="C21" s="60">
        <v>18</v>
      </c>
      <c r="D21" s="114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02"/>
      <c r="B22" s="112"/>
      <c r="C22" s="60">
        <v>19</v>
      </c>
      <c r="D22" s="115"/>
      <c r="E22" s="75" t="s">
        <v>61</v>
      </c>
      <c r="F22" s="75" t="s">
        <v>8</v>
      </c>
      <c r="G22" s="70">
        <v>1072</v>
      </c>
      <c r="H22" s="43">
        <v>2</v>
      </c>
      <c r="I22" s="50">
        <f t="shared" si="1"/>
        <v>2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02"/>
      <c r="B23" s="112"/>
      <c r="C23" s="60">
        <v>20</v>
      </c>
      <c r="D23" s="115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03"/>
      <c r="B24" s="113"/>
      <c r="C24" s="60">
        <v>21</v>
      </c>
      <c r="D24" s="116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01" t="s">
        <v>93</v>
      </c>
      <c r="B26" s="117">
        <v>6</v>
      </c>
      <c r="C26" s="60">
        <v>23</v>
      </c>
      <c r="D26" s="114" t="s">
        <v>103</v>
      </c>
      <c r="E26" s="75" t="s">
        <v>64</v>
      </c>
      <c r="F26" s="75" t="s">
        <v>8</v>
      </c>
      <c r="G26" s="70">
        <v>0.67</v>
      </c>
      <c r="H26" s="43">
        <v>240</v>
      </c>
      <c r="I26" s="50">
        <f t="shared" si="1"/>
        <v>240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02"/>
      <c r="B27" s="117"/>
      <c r="C27" s="60">
        <v>24</v>
      </c>
      <c r="D27" s="115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02"/>
      <c r="B28" s="117"/>
      <c r="C28" s="60">
        <v>25</v>
      </c>
      <c r="D28" s="115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02"/>
      <c r="B29" s="117"/>
      <c r="C29" s="60">
        <v>26</v>
      </c>
      <c r="D29" s="115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02"/>
      <c r="B30" s="117"/>
      <c r="C30" s="60">
        <v>27</v>
      </c>
      <c r="D30" s="116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02"/>
      <c r="B31" s="117"/>
      <c r="C31" s="60">
        <v>28</v>
      </c>
      <c r="D31" s="118" t="s">
        <v>104</v>
      </c>
      <c r="E31" s="75" t="s">
        <v>65</v>
      </c>
      <c r="F31" s="75" t="s">
        <v>8</v>
      </c>
      <c r="G31" s="70">
        <v>1.38</v>
      </c>
      <c r="H31" s="43">
        <v>120</v>
      </c>
      <c r="I31" s="50">
        <f t="shared" si="1"/>
        <v>120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02"/>
      <c r="B32" s="117"/>
      <c r="C32" s="60">
        <v>29</v>
      </c>
      <c r="D32" s="118"/>
      <c r="E32" s="75" t="s">
        <v>66</v>
      </c>
      <c r="F32" s="75" t="s">
        <v>8</v>
      </c>
      <c r="G32" s="70">
        <v>3.8</v>
      </c>
      <c r="H32" s="43">
        <v>180</v>
      </c>
      <c r="I32" s="50">
        <f t="shared" si="1"/>
        <v>180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02"/>
      <c r="B33" s="117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>
        <v>100</v>
      </c>
      <c r="I33" s="50">
        <f t="shared" si="1"/>
        <v>100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03"/>
      <c r="B34" s="117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f>5-2</f>
        <v>3</v>
      </c>
      <c r="I34" s="50">
        <f t="shared" si="1"/>
        <v>3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99" t="s">
        <v>92</v>
      </c>
      <c r="B35" s="119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40</v>
      </c>
      <c r="I35" s="50">
        <f t="shared" si="1"/>
        <v>40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00"/>
      <c r="B36" s="119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40</v>
      </c>
      <c r="I36" s="50">
        <f t="shared" si="1"/>
        <v>40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01" t="s">
        <v>92</v>
      </c>
      <c r="B37" s="117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02"/>
      <c r="B38" s="117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60</v>
      </c>
      <c r="I38" s="50">
        <f t="shared" si="1"/>
        <v>60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03"/>
      <c r="B39" s="117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99" t="s">
        <v>94</v>
      </c>
      <c r="B40" s="119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00"/>
      <c r="B41" s="119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01" t="s">
        <v>92</v>
      </c>
      <c r="B42" s="111">
        <v>10</v>
      </c>
      <c r="C42" s="66">
        <v>39</v>
      </c>
      <c r="D42" s="120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02"/>
      <c r="B43" s="112"/>
      <c r="C43" s="66">
        <v>40</v>
      </c>
      <c r="D43" s="120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03"/>
      <c r="B44" s="113"/>
      <c r="C44" s="66">
        <v>41</v>
      </c>
      <c r="D44" s="120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99" t="s">
        <v>92</v>
      </c>
      <c r="B45" s="121">
        <v>11</v>
      </c>
      <c r="C45" s="64">
        <v>42</v>
      </c>
      <c r="D45" s="104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00"/>
      <c r="B46" s="122"/>
      <c r="C46" s="64">
        <v>43</v>
      </c>
      <c r="D46" s="105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6:A34"/>
    <mergeCell ref="B26:B34"/>
    <mergeCell ref="A35:A36"/>
    <mergeCell ref="B35:B36"/>
    <mergeCell ref="D21:D24"/>
    <mergeCell ref="D26:D30"/>
    <mergeCell ref="D31:D32"/>
    <mergeCell ref="L1:L2"/>
    <mergeCell ref="M1:M2"/>
    <mergeCell ref="D1:G1"/>
    <mergeCell ref="H1:J1"/>
    <mergeCell ref="K1:K2"/>
    <mergeCell ref="A1:C1"/>
    <mergeCell ref="A37:A39"/>
    <mergeCell ref="B37:B39"/>
    <mergeCell ref="A40:A41"/>
    <mergeCell ref="B40:B41"/>
    <mergeCell ref="A21:A24"/>
    <mergeCell ref="B21:B24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Reitoria</vt:lpstr>
      <vt:lpstr>PROEX</vt:lpstr>
      <vt:lpstr>Museu</vt:lpstr>
      <vt:lpstr>ESAG</vt:lpstr>
      <vt:lpstr>CEART</vt:lpstr>
      <vt:lpstr>FAED</vt:lpstr>
      <vt:lpstr>CEAD</vt:lpstr>
      <vt:lpstr>CEFID</vt:lpstr>
      <vt:lpstr>CERES</vt:lpstr>
      <vt:lpstr>CESFI</vt:lpstr>
      <vt:lpstr>CCT</vt:lpstr>
      <vt:lpstr>CAV</vt:lpstr>
      <vt:lpstr>CEPLAN</vt:lpstr>
      <vt:lpstr>CEAVI</vt:lpstr>
      <vt:lpstr>GESTOR</vt:lpstr>
      <vt:lpstr>Modelo Anexo II IN 002_2014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Gabriela Monteiro</cp:lastModifiedBy>
  <cp:lastPrinted>2014-06-04T18:55:53Z</cp:lastPrinted>
  <dcterms:created xsi:type="dcterms:W3CDTF">2010-06-19T20:43:11Z</dcterms:created>
  <dcterms:modified xsi:type="dcterms:W3CDTF">2017-04-04T16:04:44Z</dcterms:modified>
</cp:coreProperties>
</file>