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103.2016 - UDESC - Revisão e Tradução - Vig 14.03.17\"/>
    </mc:Choice>
  </mc:AlternateContent>
  <bookViews>
    <workbookView xWindow="0" yWindow="0" windowWidth="20490" windowHeight="8445" tabRatio="857" activeTab="10"/>
  </bookViews>
  <sheets>
    <sheet name="Reitoria_SCII" sheetId="163" r:id="rId1"/>
    <sheet name="ESAG" sheetId="161" r:id="rId2"/>
    <sheet name="CEART" sheetId="164" r:id="rId3"/>
    <sheet name="CEAD" sheetId="165" r:id="rId4"/>
    <sheet name="FAED" sheetId="166" r:id="rId5"/>
    <sheet name="CEFID" sheetId="167" r:id="rId6"/>
    <sheet name="CERES" sheetId="168" r:id="rId7"/>
    <sheet name="CEAVI" sheetId="169" r:id="rId8"/>
    <sheet name="CCT" sheetId="170" r:id="rId9"/>
    <sheet name="CEO" sheetId="171" r:id="rId10"/>
    <sheet name="GESTOR" sheetId="162" r:id="rId11"/>
    <sheet name="Modelo Anexo II IN 002_2014" sheetId="77" r:id="rId12"/>
  </sheets>
  <definedNames>
    <definedName name="diasuteis" localSheetId="1">#REF!</definedName>
    <definedName name="diasuteis" localSheetId="10">#REF!</definedName>
    <definedName name="diasuteis">#REF!</definedName>
    <definedName name="Ferias" localSheetId="1">#REF!</definedName>
    <definedName name="Ferias" localSheetId="10">#REF!</definedName>
    <definedName name="Ferias">#REF!</definedName>
    <definedName name="RD" localSheetId="1">OFFSET(#REF!,(MATCH(SMALL(#REF!,ROW()-10),#REF!,0)-1),0)</definedName>
    <definedName name="RD" localSheetId="10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K5" i="162" l="1"/>
  <c r="K6" i="162"/>
  <c r="K7" i="162"/>
  <c r="K8" i="162"/>
  <c r="K9" i="162"/>
  <c r="K10" i="162"/>
  <c r="K11" i="162"/>
  <c r="K12" i="162"/>
  <c r="K13" i="162"/>
  <c r="K14" i="162"/>
  <c r="K4" i="162"/>
  <c r="H5" i="162"/>
  <c r="H6" i="162"/>
  <c r="H7" i="162"/>
  <c r="H8" i="162"/>
  <c r="H9" i="162"/>
  <c r="H10" i="162"/>
  <c r="H11" i="162"/>
  <c r="H12" i="162"/>
  <c r="H13" i="162"/>
  <c r="H14" i="162"/>
  <c r="H4" i="162"/>
  <c r="K15" i="162" l="1"/>
  <c r="L21" i="162" s="1"/>
  <c r="I14" i="171"/>
  <c r="J14" i="171" s="1"/>
  <c r="I13" i="171"/>
  <c r="J13" i="171" s="1"/>
  <c r="I12" i="171"/>
  <c r="J12" i="171" s="1"/>
  <c r="I11" i="171"/>
  <c r="J11" i="171" s="1"/>
  <c r="I10" i="171"/>
  <c r="J10" i="171" s="1"/>
  <c r="I9" i="171"/>
  <c r="J9" i="171" s="1"/>
  <c r="I8" i="171"/>
  <c r="J8" i="171" s="1"/>
  <c r="I7" i="171"/>
  <c r="J7" i="171" s="1"/>
  <c r="I6" i="171"/>
  <c r="J6" i="171" s="1"/>
  <c r="I5" i="171"/>
  <c r="J5" i="171" s="1"/>
  <c r="I4" i="171"/>
  <c r="J4" i="171" s="1"/>
  <c r="I14" i="170"/>
  <c r="I13" i="170"/>
  <c r="I12" i="170"/>
  <c r="I11" i="170"/>
  <c r="I10" i="170"/>
  <c r="I9" i="170"/>
  <c r="I8" i="170"/>
  <c r="I7" i="170"/>
  <c r="I6" i="170"/>
  <c r="I5" i="170"/>
  <c r="I4" i="170"/>
  <c r="I14" i="169"/>
  <c r="J14" i="169" s="1"/>
  <c r="I13" i="169"/>
  <c r="J13" i="169" s="1"/>
  <c r="I12" i="169"/>
  <c r="J12" i="169" s="1"/>
  <c r="I11" i="169"/>
  <c r="J11" i="169" s="1"/>
  <c r="I10" i="169"/>
  <c r="J10" i="169" s="1"/>
  <c r="I9" i="169"/>
  <c r="J9" i="169" s="1"/>
  <c r="I8" i="169"/>
  <c r="J8" i="169" s="1"/>
  <c r="I7" i="169"/>
  <c r="J7" i="169" s="1"/>
  <c r="I6" i="169"/>
  <c r="J6" i="169" s="1"/>
  <c r="I5" i="169"/>
  <c r="J5" i="169" s="1"/>
  <c r="I4" i="169"/>
  <c r="J4" i="169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I8" i="168"/>
  <c r="J8" i="168" s="1"/>
  <c r="I7" i="168"/>
  <c r="J7" i="168" s="1"/>
  <c r="I6" i="168"/>
  <c r="J6" i="168" s="1"/>
  <c r="I5" i="168"/>
  <c r="J5" i="168" s="1"/>
  <c r="I4" i="168"/>
  <c r="J4" i="168" s="1"/>
  <c r="I14" i="167"/>
  <c r="J14" i="167" s="1"/>
  <c r="I13" i="167"/>
  <c r="J13" i="167" s="1"/>
  <c r="I12" i="167"/>
  <c r="J12" i="167" s="1"/>
  <c r="I11" i="167"/>
  <c r="J11" i="167" s="1"/>
  <c r="J10" i="167"/>
  <c r="I10" i="167"/>
  <c r="I9" i="167"/>
  <c r="J9" i="167" s="1"/>
  <c r="I8" i="167"/>
  <c r="J8" i="167" s="1"/>
  <c r="I7" i="167"/>
  <c r="J7" i="167" s="1"/>
  <c r="I6" i="167"/>
  <c r="J6" i="167" s="1"/>
  <c r="I5" i="167"/>
  <c r="J5" i="167" s="1"/>
  <c r="I4" i="167"/>
  <c r="J4" i="167" s="1"/>
  <c r="I14" i="166"/>
  <c r="J14" i="166" s="1"/>
  <c r="I13" i="166"/>
  <c r="J13" i="166" s="1"/>
  <c r="I12" i="166"/>
  <c r="J12" i="166" s="1"/>
  <c r="I11" i="166"/>
  <c r="J11" i="166" s="1"/>
  <c r="I10" i="166"/>
  <c r="J10" i="166" s="1"/>
  <c r="I9" i="166"/>
  <c r="J9" i="166" s="1"/>
  <c r="I8" i="166"/>
  <c r="J8" i="166" s="1"/>
  <c r="I7" i="166"/>
  <c r="J7" i="166" s="1"/>
  <c r="I6" i="166"/>
  <c r="J6" i="166" s="1"/>
  <c r="I5" i="166"/>
  <c r="J5" i="166" s="1"/>
  <c r="I4" i="166"/>
  <c r="J4" i="166" s="1"/>
  <c r="I14" i="165"/>
  <c r="J14" i="165" s="1"/>
  <c r="I13" i="165"/>
  <c r="J13" i="165" s="1"/>
  <c r="I12" i="165"/>
  <c r="J12" i="165" s="1"/>
  <c r="I11" i="165"/>
  <c r="J11" i="165" s="1"/>
  <c r="J10" i="165"/>
  <c r="I10" i="165"/>
  <c r="I9" i="165"/>
  <c r="J9" i="165" s="1"/>
  <c r="J8" i="165"/>
  <c r="I8" i="165"/>
  <c r="I7" i="165"/>
  <c r="J7" i="165" s="1"/>
  <c r="I6" i="165"/>
  <c r="J6" i="165" s="1"/>
  <c r="I5" i="165"/>
  <c r="J5" i="165" s="1"/>
  <c r="I4" i="165"/>
  <c r="J4" i="165" s="1"/>
  <c r="I14" i="164"/>
  <c r="J14" i="164" s="1"/>
  <c r="I13" i="164"/>
  <c r="J13" i="164" s="1"/>
  <c r="I12" i="164"/>
  <c r="J12" i="164" s="1"/>
  <c r="I11" i="164"/>
  <c r="J11" i="164" s="1"/>
  <c r="I10" i="164"/>
  <c r="J10" i="164" s="1"/>
  <c r="I9" i="164"/>
  <c r="J9" i="164" s="1"/>
  <c r="I8" i="164"/>
  <c r="J8" i="164" s="1"/>
  <c r="I7" i="164"/>
  <c r="J7" i="164" s="1"/>
  <c r="I6" i="164"/>
  <c r="J6" i="164" s="1"/>
  <c r="I5" i="164"/>
  <c r="J5" i="164" s="1"/>
  <c r="I4" i="164"/>
  <c r="J4" i="164" s="1"/>
  <c r="I14" i="161"/>
  <c r="J14" i="161" s="1"/>
  <c r="I13" i="161"/>
  <c r="J13" i="161" s="1"/>
  <c r="I12" i="161"/>
  <c r="J12" i="161" s="1"/>
  <c r="I11" i="161"/>
  <c r="J11" i="161" s="1"/>
  <c r="I10" i="161"/>
  <c r="J10" i="161" s="1"/>
  <c r="I9" i="161"/>
  <c r="J9" i="161" s="1"/>
  <c r="I8" i="161"/>
  <c r="J8" i="161" s="1"/>
  <c r="I7" i="161"/>
  <c r="J7" i="161" s="1"/>
  <c r="I6" i="161"/>
  <c r="J6" i="161" s="1"/>
  <c r="I5" i="161"/>
  <c r="J5" i="161" s="1"/>
  <c r="I4" i="161"/>
  <c r="J4" i="161" s="1"/>
  <c r="I4" i="163"/>
  <c r="I12" i="163"/>
  <c r="J12" i="163" s="1"/>
  <c r="I13" i="163"/>
  <c r="J13" i="163" s="1"/>
  <c r="I14" i="163"/>
  <c r="J14" i="163" s="1"/>
  <c r="I5" i="163"/>
  <c r="J5" i="163" s="1"/>
  <c r="I6" i="163"/>
  <c r="J6" i="163" s="1"/>
  <c r="I7" i="163"/>
  <c r="J7" i="163" s="1"/>
  <c r="I8" i="163"/>
  <c r="J8" i="163" s="1"/>
  <c r="I9" i="163"/>
  <c r="J9" i="163" s="1"/>
  <c r="I10" i="163"/>
  <c r="J10" i="163" s="1"/>
  <c r="I11" i="163"/>
  <c r="J11" i="163" s="1"/>
  <c r="J4" i="170" l="1"/>
  <c r="I4" i="162"/>
  <c r="J8" i="170"/>
  <c r="I8" i="162"/>
  <c r="J12" i="170"/>
  <c r="I12" i="162"/>
  <c r="J5" i="170"/>
  <c r="I5" i="162"/>
  <c r="J9" i="170"/>
  <c r="I9" i="162"/>
  <c r="J13" i="170"/>
  <c r="I13" i="162"/>
  <c r="J6" i="170"/>
  <c r="I6" i="162"/>
  <c r="J10" i="170"/>
  <c r="I10" i="162"/>
  <c r="J14" i="170"/>
  <c r="I14" i="162"/>
  <c r="J7" i="170"/>
  <c r="I7" i="162"/>
  <c r="J11" i="170"/>
  <c r="I11" i="162"/>
  <c r="J4" i="163"/>
  <c r="L7" i="162" l="1"/>
  <c r="J7" i="162"/>
  <c r="L10" i="162"/>
  <c r="J10" i="162"/>
  <c r="L13" i="162"/>
  <c r="J13" i="162"/>
  <c r="L5" i="162"/>
  <c r="J5" i="162"/>
  <c r="L8" i="162"/>
  <c r="J8" i="162"/>
  <c r="J11" i="162"/>
  <c r="L11" i="162"/>
  <c r="J14" i="162"/>
  <c r="L14" i="162"/>
  <c r="J6" i="162"/>
  <c r="L6" i="162"/>
  <c r="L9" i="162"/>
  <c r="J9" i="162"/>
  <c r="L12" i="162"/>
  <c r="J12" i="162"/>
  <c r="J4" i="162"/>
  <c r="L4" i="162"/>
  <c r="L15" i="162" l="1"/>
  <c r="L22" i="162" s="1"/>
  <c r="L24" i="162" s="1"/>
</calcChain>
</file>

<file path=xl/sharedStrings.xml><?xml version="1.0" encoding="utf-8"?>
<sst xmlns="http://schemas.openxmlformats.org/spreadsheetml/2006/main" count="800" uniqueCount="94">
  <si>
    <t>Saldo / Automático</t>
  </si>
  <si>
    <t>LOTE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</si>
  <si>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</si>
  <si>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</si>
  <si>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</si>
  <si>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</si>
  <si>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</si>
  <si>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</si>
  <si>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</si>
  <si>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</si>
  <si>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</si>
  <si>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</si>
  <si>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</si>
  <si>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</si>
  <si>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</si>
  <si>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</si>
  <si>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</si>
  <si>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</si>
  <si>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</si>
  <si>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</si>
  <si>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</si>
  <si>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</si>
  <si>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</si>
  <si>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</si>
  <si>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</si>
  <si>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</si>
  <si>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</si>
  <si>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</si>
  <si>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</si>
  <si>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</si>
  <si>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</si>
  <si>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</si>
  <si>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</si>
  <si>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</si>
  <si>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</si>
  <si>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</si>
  <si>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</si>
  <si>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</si>
  <si>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*Prazos de execução e pagamento conforme Edital</t>
  </si>
  <si>
    <t xml:space="preserve"> AF/OS nº  xxxx/2016 Qtde. DT</t>
  </si>
  <si>
    <t>PROCESSO: 0103/2016/UDESC</t>
  </si>
  <si>
    <t>ITEM</t>
  </si>
  <si>
    <t>PRESTAÇÃO DE SERVIÇO DE TRADUÇÃO DE TEXTO CORRIDO: Tradução de texto corrido nas língua Inglesa para a língua Portuguesa, no formato Word. Uma lauda equivale a 2100 caracteres com espaçamento, ou fração conforme Termo de referência. Qualidade compativel com os periódios Qualis A (CAPES).</t>
  </si>
  <si>
    <t>PRESTAÇÃO DE SERVIÇO DE TRADUÇÃO DE TEXTO CORRIDO: Tradução de texto corrido nas línguas Francesa para a língua Portuguesa, no formato Word. Uma lauda equivale a 2100 caracteres com espaçamento, ou fração  conforme Termo de referência. Qualidade compativel com os periódios Qualis A (CAPES).</t>
  </si>
  <si>
    <t>PRESTAÇÃO DE SERVIÇO DE TRADUÇÃO DE TEXTO CORRIDO: Tradução de texto corrido nas línguas Espanhola para a língua Portuguesa, no formato Word. Uma lauda equivale a 2100 caracteres com espaçamento, ou fração conforme  Termo de referência. Qualidade compativel com os periódios Qualis A (CAPES).</t>
  </si>
  <si>
    <t>PRESTAÇÃO DE SERVIÇO DE TRADUÇÃO DE TEXTO CORRIDO: Tradução de texto corrido nas línguas Italiana para a língua Portuguesa, no formato Word. Uma lauda equivale a 2100 caracteres com espaçamento, ou fração conforme Termo de referência. Qualidade compativel com os periódios Qualis A (CAPES).</t>
  </si>
  <si>
    <t>PRESTAÇÃO DE SERVIÇO DE TRADUÇÃO DE TEXTO CORRIDO: Língua Portuguesa para as línguas Inglesa, no formato Word. Uma lauda equivale a 2100 caracteres com espaçamento, ou fração conforme Termo de referência.  Qualidade compativel com os periódios Qualis A (CAPES).</t>
  </si>
  <si>
    <t>PRESTAÇÃO DE SERVIÇO DE TRADUÇÃO DE TEXTO CORRIDO: Língua Portuguesa para as língua Francesa, no formato Word. Uma lauda equivale a 2100 caracteres com espaçamento, ou fração conforme Termo de referência.  Qualidade compativel com os periódios Qualis A (CAPES).</t>
  </si>
  <si>
    <t>PRESTAÇÃO DE SERVIÇO DE TRADUÇÃO DE TEXTO CORRIDO: Língua Portuguesa para as línguas Espanhola, no formato Word. Uma lauda equivale a 2100 caracteres com espaçamento, ou fração conforme Termo de referência.  Qualidade compativel com os periódios Qualis A (CAPES).</t>
  </si>
  <si>
    <t>PRESTAÇÃO DE SERVIÇO DE TRADUÇÃO DE TEXTO CORRIDO: Língua Portuguesa para as língua Italiana, no formato Word. Uma lauda equivale a 2100 caracteres com espaçamento, ou fração conforme Termo de referência.  Qualidade compativel com os periódios Qualis A (CAPES).</t>
  </si>
  <si>
    <t>PRESTAÇÃO DE SERVIÇO DE REVISÃO DE TEXTO CORRIDO EM LINGUA ESTRANGEIRA: Revisão de texto corrido na língua estrangeira (Inglesa) corrido no formato Word. Uma lauda equivale a 2100 caracteres com espaçamento, ou fração conforme Termo de referência.  Qualidade compativel com os periódios Qualis A (CAPES).</t>
  </si>
  <si>
    <t>PRESTAÇÃO DE SERVIÇO DE REVISÃO DE TEXTO CORRIDO EM LINGUA ESTRANGEIRA: Revisão de texto corrido na língua estrangeira (Francesa) corrido no formato Word. Uma lauda equivale a 2100 caracteres com espaçamento, ou fração conforme Termo de referência.  Qualidade compativel com os periódios Qualis A (CAPES).</t>
  </si>
  <si>
    <t>PRESTAÇÃO DE SERVIÇO DE REVISÃO DE TEXTO CORRIDO EM LINGUA ESTRANGEIRA: Revisão de texto corrido na língua estrangeira (Espanhola) corrido no formato Word. Uma lauda equivale a 2100 caracteres com espaçamento, ou fração conforme Termo de referência.  Qualidade compativel com os periódios Qualis A (CAPES).</t>
  </si>
  <si>
    <t>**Os Lotes desertos 02, 03 e 04 da planilha global restaram desertos e serão relançados</t>
  </si>
  <si>
    <t>LAUDA</t>
  </si>
  <si>
    <t>339039-99</t>
  </si>
  <si>
    <t>TIKINET EDIÇÃO LTDA</t>
  </si>
  <si>
    <t>OBJETO: CONTRATAÇÃO DE EMPRESA PARA PRESTAÇÃO DE SERVIÇOS DE TRADUÇÃO, REVISÃO TEXTUAL E TRADUÇÃO SIMULTÂNEA PARA A UDESC</t>
  </si>
  <si>
    <t>VIGÊNCIA DA ATA: 15/03/2016 até 14/03/2017</t>
  </si>
  <si>
    <t>CENTRO PARTICIPANTE: Reitoria/SCII</t>
  </si>
  <si>
    <t>CENTRO PARTICIPANTE: ESAG</t>
  </si>
  <si>
    <t>CENTRO PARTICIPANTE: CEART</t>
  </si>
  <si>
    <t>CENTRO PARTICIPANTE: CEAD</t>
  </si>
  <si>
    <t>CENTRO PARTICIPANTE: FAED</t>
  </si>
  <si>
    <t>CENTRO PARTICIPANTE: CEFID</t>
  </si>
  <si>
    <t>CENTRO PARTICIPANTE: CERES</t>
  </si>
  <si>
    <t>CENTRO PARTICIPANTE: CEAVI</t>
  </si>
  <si>
    <t>CENTRO PARTICIPANTE: CCT</t>
  </si>
  <si>
    <t>CENTRO PARTICIPANTE: CEO</t>
  </si>
  <si>
    <t>CENTRO PARTICIPANTE: GESTOR</t>
  </si>
  <si>
    <t>Pregão 0103/2016/UDESC - SRP</t>
  </si>
  <si>
    <t>CONTRATAÇÃO DE EMPRESA PARA PRESTAÇÃO DE SERVIÇOS DE TRADUÇÃO, REVISÃO TEXTUAL E TRADUÇÃO SIMULTÂNEA PARA A UDESC</t>
  </si>
  <si>
    <t>VIGÊNCIA DA ATA:  15/03/2016 até 14/03/2017</t>
  </si>
  <si>
    <t xml:space="preserve"> AF/OS nº  279/2016</t>
  </si>
  <si>
    <t xml:space="preserve"> AF/OS nº  331/2016 Qtde. DT</t>
  </si>
  <si>
    <t xml:space="preserve"> AF/OS nº  465/2016 Qtde. DT</t>
  </si>
  <si>
    <t xml:space="preserve"> AF/OS nº  885/2016 Qtde. DT</t>
  </si>
  <si>
    <t xml:space="preserve"> AF/OS nº  1005/2016 Qtde. DT</t>
  </si>
  <si>
    <t xml:space="preserve"> AF/OS nº  948/2016 Qtde. DT</t>
  </si>
  <si>
    <t xml:space="preserve"> AF/OS nº  507/2016 Qtde. DT</t>
  </si>
  <si>
    <t xml:space="preserve"> AF/OS nº  649/2016 Qtde. DT</t>
  </si>
  <si>
    <t xml:space="preserve"> AF/OS nº  696/2016 Qtde. DT</t>
  </si>
  <si>
    <t xml:space="preserve"> AF/OS nº  763/2016 Qtde. DT</t>
  </si>
  <si>
    <t xml:space="preserve"> AF/OS nº  938/2016 Qtde. DT</t>
  </si>
  <si>
    <t xml:space="preserve"> AF/OS nº  1108/2016 Qtde. DT</t>
  </si>
  <si>
    <t xml:space="preserve"> AF/OS nº  1720/2016 Qtde. DT</t>
  </si>
  <si>
    <t xml:space="preserve"> AF/OS nº  248/2017 Qtde. DT</t>
  </si>
  <si>
    <t xml:space="preserve"> AF/OS nº 1094/2016 Qtde. DT</t>
  </si>
  <si>
    <t xml:space="preserve"> AF/OS nº  1329/2016 Qtde. DT</t>
  </si>
  <si>
    <t xml:space="preserve"> AF/OS nº  1616/2016 Qtde. DT</t>
  </si>
  <si>
    <t xml:space="preserve"> AF/OS nº  1041/2016 Qtde. DT</t>
  </si>
  <si>
    <t xml:space="preserve"> AF/OS nº  1635/2016 Qtde. DT</t>
  </si>
  <si>
    <t>Resumo Atualizado em Abril/2016</t>
  </si>
  <si>
    <t xml:space="preserve"> AF/OS nº  0218/2017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</si>
</sst>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107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44" fontId="7" fillId="0" borderId="1" xfId="13" applyFont="1" applyBorder="1" applyAlignment="1">
      <alignment vertical="center"/>
    </xf>
    <xf numFmtId="41" fontId="7" fillId="7" borderId="1" xfId="0" applyNumberFormat="1" applyFont="1" applyFill="1" applyBorder="1" applyAlignment="1">
      <alignment horizontal="center" vertical="center" wrapText="1"/>
    </xf>
    <xf numFmtId="44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44" fontId="7" fillId="0" borderId="1" xfId="13" applyFont="1" applyFill="1" applyBorder="1" applyAlignment="1">
      <alignment horizontal="center" vertical="center" wrapText="1"/>
    </xf>
    <xf numFmtId="168" fontId="19" fillId="8" borderId="6" xfId="1" applyNumberFormat="1" applyFont="1" applyFill="1" applyBorder="1" applyAlignment="1" applyProtection="1">
      <alignment horizontal="right"/>
      <protection locked="0"/>
    </xf>
    <xf numFmtId="168" fontId="19" fillId="8" borderId="11" xfId="1" applyNumberFormat="1" applyFont="1" applyFill="1" applyBorder="1" applyAlignment="1" applyProtection="1">
      <alignment horizontal="right"/>
      <protection locked="0"/>
    </xf>
    <xf numFmtId="9" fontId="19" fillId="8" borderId="7" xfId="12" applyFont="1" applyFill="1" applyBorder="1" applyAlignment="1" applyProtection="1">
      <alignment horizontal="right"/>
      <protection locked="0"/>
    </xf>
    <xf numFmtId="2" fontId="19" fillId="8" borderId="11" xfId="1" applyNumberFormat="1" applyFont="1" applyFill="1" applyBorder="1" applyAlignment="1">
      <alignment horizontal="right"/>
    </xf>
    <xf numFmtId="0" fontId="19" fillId="8" borderId="12" xfId="1" applyFont="1" applyFill="1" applyBorder="1" applyAlignment="1" applyProtection="1">
      <alignment horizontal="left"/>
      <protection locked="0"/>
    </xf>
    <xf numFmtId="0" fontId="19" fillId="8" borderId="17" xfId="1" applyFont="1" applyFill="1" applyBorder="1" applyAlignment="1" applyProtection="1">
      <alignment horizontal="left"/>
      <protection locked="0"/>
    </xf>
    <xf numFmtId="0" fontId="19" fillId="8" borderId="13" xfId="1" applyFont="1" applyFill="1" applyBorder="1" applyAlignment="1" applyProtection="1">
      <alignment horizontal="left"/>
      <protection locked="0"/>
    </xf>
    <xf numFmtId="0" fontId="19" fillId="8" borderId="0" xfId="1" applyFont="1" applyFill="1" applyBorder="1" applyAlignment="1" applyProtection="1">
      <alignment horizontal="left"/>
      <protection locked="0"/>
    </xf>
    <xf numFmtId="0" fontId="19" fillId="8" borderId="14" xfId="1" applyFont="1" applyFill="1" applyBorder="1" applyAlignment="1" applyProtection="1">
      <alignment horizontal="left"/>
      <protection locked="0"/>
    </xf>
    <xf numFmtId="0" fontId="19" fillId="8" borderId="16" xfId="1" applyFont="1" applyFill="1" applyBorder="1" applyAlignment="1" applyProtection="1">
      <alignment horizontal="left"/>
      <protection locked="0"/>
    </xf>
    <xf numFmtId="166" fontId="7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9" borderId="1" xfId="1" applyNumberFormat="1" applyFont="1" applyFill="1" applyBorder="1" applyAlignment="1">
      <alignment wrapText="1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0" xfId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7" borderId="10" xfId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168" fontId="7" fillId="2" borderId="1" xfId="3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 wrapText="1"/>
    </xf>
    <xf numFmtId="3" fontId="7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8" fillId="0" borderId="0" xfId="1" applyNumberFormat="1" applyFont="1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left" vertical="center" wrapText="1"/>
    </xf>
    <xf numFmtId="0" fontId="7" fillId="6" borderId="9" xfId="0" applyNumberFormat="1" applyFont="1" applyFill="1" applyBorder="1" applyAlignment="1">
      <alignment horizontal="left" vertical="center" wrapText="1"/>
    </xf>
    <xf numFmtId="0" fontId="7" fillId="6" borderId="10" xfId="0" applyNumberFormat="1" applyFont="1" applyFill="1" applyBorder="1" applyAlignment="1">
      <alignment horizontal="left" vertical="center" wrapText="1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left" vertical="center" wrapText="1"/>
    </xf>
    <xf numFmtId="0" fontId="19" fillId="8" borderId="8" xfId="1" applyFont="1" applyFill="1" applyBorder="1" applyAlignment="1" applyProtection="1">
      <alignment horizontal="left"/>
      <protection locked="0"/>
    </xf>
    <xf numFmtId="0" fontId="19" fillId="8" borderId="9" xfId="1" applyFont="1" applyFill="1" applyBorder="1" applyAlignment="1" applyProtection="1">
      <alignment horizontal="left"/>
      <protection locked="0"/>
    </xf>
    <xf numFmtId="0" fontId="19" fillId="8" borderId="10" xfId="1" applyFont="1" applyFill="1" applyBorder="1" applyAlignment="1" applyProtection="1">
      <alignment horizontal="left"/>
      <protection locked="0"/>
    </xf>
    <xf numFmtId="0" fontId="19" fillId="8" borderId="1" xfId="1" applyFont="1" applyFill="1" applyBorder="1" applyAlignment="1">
      <alignment vertical="center" wrapText="1"/>
    </xf>
    <xf numFmtId="0" fontId="19" fillId="8" borderId="14" xfId="1" applyFont="1" applyFill="1" applyBorder="1" applyAlignment="1">
      <alignment vertical="center" wrapText="1"/>
    </xf>
    <xf numFmtId="0" fontId="19" fillId="8" borderId="16" xfId="1" applyFont="1" applyFill="1" applyBorder="1" applyAlignment="1">
      <alignment vertical="center" wrapText="1"/>
    </xf>
    <xf numFmtId="0" fontId="19" fillId="8" borderId="15" xfId="1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vertical="center" wrapText="1"/>
    </xf>
    <xf numFmtId="4" fontId="7" fillId="0" borderId="0" xfId="1" applyNumberFormat="1" applyFont="1" applyFill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26">
    <cellStyle name="Moeda" xfId="13" builtinId="4"/>
    <cellStyle name="Moeda 2" xfId="5"/>
    <cellStyle name="Moeda 2 2" xfId="9"/>
    <cellStyle name="Moeda 3" xfId="8"/>
    <cellStyle name="Moeda 3 2" xfId="19"/>
    <cellStyle name="Moeda 4" xfId="14"/>
    <cellStyle name="Moeda 4 2" xfId="23"/>
    <cellStyle name="Moeda 5" xfId="22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3" xfId="16"/>
    <cellStyle name="Separador de milhares 2 2 3 2" xfId="25"/>
    <cellStyle name="Separador de milhares 2 2 4" xfId="18"/>
    <cellStyle name="Separador de milhares 2 3" xfId="6"/>
    <cellStyle name="Separador de milhares 2 3 2" xfId="10"/>
    <cellStyle name="Separador de milhares 2 3 2 2" xfId="20"/>
    <cellStyle name="Separador de milhares 2 3 3" xfId="15"/>
    <cellStyle name="Separador de milhares 2 3 3 2" xfId="24"/>
    <cellStyle name="Separador de milhares 2 3 4" xfId="17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D4" sqref="D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39</v>
      </c>
      <c r="L1" s="83" t="s">
        <v>39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32" t="s">
        <v>2</v>
      </c>
      <c r="L3" s="32" t="s">
        <v>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>
        <v>50</v>
      </c>
      <c r="I4" s="33">
        <f>H4-(SUM(K4:V4))</f>
        <v>50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>
        <v>50</v>
      </c>
      <c r="I5" s="33">
        <f t="shared" ref="I5:I11" si="0">H5-(SUM(K5:V5))</f>
        <v>50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>
        <v>50</v>
      </c>
      <c r="I6" s="33">
        <f t="shared" si="0"/>
        <v>50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>
        <v>50</v>
      </c>
      <c r="I7" s="33">
        <f t="shared" si="0"/>
        <v>50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500</v>
      </c>
      <c r="I8" s="33">
        <f t="shared" si="0"/>
        <v>500</v>
      </c>
      <c r="J8" s="34" t="str">
        <f t="shared" si="1"/>
        <v>OK</v>
      </c>
      <c r="K8" s="26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>
        <v>50</v>
      </c>
      <c r="I9" s="33">
        <f t="shared" si="0"/>
        <v>50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>
        <v>50</v>
      </c>
      <c r="I10" s="33">
        <f t="shared" si="0"/>
        <v>50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>
        <v>50</v>
      </c>
      <c r="I11" s="33">
        <f t="shared" si="0"/>
        <v>50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50</v>
      </c>
      <c r="I12" s="33">
        <f t="shared" ref="I12:I14" si="2">H12-(SUM(K12:V12))</f>
        <v>50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2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/>
      <c r="I14" s="33">
        <f t="shared" si="2"/>
        <v>0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U1:U2"/>
    <mergeCell ref="B4:B14"/>
    <mergeCell ref="D17:F17"/>
    <mergeCell ref="V1:V2"/>
    <mergeCell ref="A2:J2"/>
    <mergeCell ref="N1:N2"/>
    <mergeCell ref="O1:O2"/>
    <mergeCell ref="P1:P2"/>
    <mergeCell ref="Q1:Q2"/>
    <mergeCell ref="R1:R2"/>
    <mergeCell ref="S1:S2"/>
    <mergeCell ref="H1:J1"/>
    <mergeCell ref="K1:K2"/>
    <mergeCell ref="L1:L2"/>
    <mergeCell ref="M1:M2"/>
    <mergeCell ref="D18:F18"/>
    <mergeCell ref="A4:A14"/>
    <mergeCell ref="D1:G1"/>
    <mergeCell ref="A1:C1"/>
    <mergeCell ref="T1:T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74</v>
      </c>
      <c r="L1" s="83" t="s">
        <v>75</v>
      </c>
      <c r="M1" s="83" t="s">
        <v>76</v>
      </c>
      <c r="N1" s="83" t="s">
        <v>77</v>
      </c>
      <c r="O1" s="83" t="s">
        <v>90</v>
      </c>
      <c r="P1" s="83" t="s">
        <v>91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68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60">
        <v>42475</v>
      </c>
      <c r="L3" s="60">
        <v>42508</v>
      </c>
      <c r="M3" s="60">
        <v>42608</v>
      </c>
      <c r="N3" s="60">
        <v>42626</v>
      </c>
      <c r="O3" s="60">
        <v>42646</v>
      </c>
      <c r="P3" s="60">
        <v>42697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/>
      <c r="I4" s="33">
        <f>H4-(SUM(K4:V4))</f>
        <v>0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/>
      <c r="I5" s="33">
        <f t="shared" ref="I5:I14" si="0">H5-(SUM(K5:V5))</f>
        <v>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/>
      <c r="I6" s="33">
        <f t="shared" si="0"/>
        <v>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/>
      <c r="I7" s="33">
        <f t="shared" si="0"/>
        <v>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400</v>
      </c>
      <c r="I8" s="33">
        <f t="shared" si="0"/>
        <v>315.5</v>
      </c>
      <c r="J8" s="34" t="str">
        <f t="shared" si="1"/>
        <v>OK</v>
      </c>
      <c r="K8" s="61">
        <v>10.5</v>
      </c>
      <c r="L8" s="62">
        <v>9.5</v>
      </c>
      <c r="M8" s="62">
        <v>13</v>
      </c>
      <c r="N8" s="62">
        <v>22.5</v>
      </c>
      <c r="O8" s="62">
        <v>16</v>
      </c>
      <c r="P8" s="62">
        <v>13</v>
      </c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/>
      <c r="I9" s="33">
        <f t="shared" si="0"/>
        <v>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>
        <v>100</v>
      </c>
      <c r="I10" s="33">
        <f t="shared" si="0"/>
        <v>100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/>
      <c r="I11" s="33">
        <f t="shared" si="0"/>
        <v>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188</v>
      </c>
      <c r="I12" s="33">
        <f t="shared" si="0"/>
        <v>188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0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>
        <v>100</v>
      </c>
      <c r="I14" s="33">
        <f t="shared" si="0"/>
        <v>100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  <row r="30" spans="4:6" ht="15.75" customHeight="1" x14ac:dyDescent="0.25"/>
    <row r="31" spans="4:6" ht="15.75" customHeight="1" x14ac:dyDescent="0.25"/>
    <row r="32" spans="4:6" ht="15.75" customHeight="1" x14ac:dyDescent="0.25"/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0" zoomScaleNormal="80" workbookViewId="0">
      <selection activeCell="H25" sqref="H25:L25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5.7109375" style="15" customWidth="1"/>
    <col min="12" max="12" width="17" style="15" bestFit="1" customWidth="1"/>
    <col min="13" max="16384" width="9.7109375" style="15"/>
  </cols>
  <sheetData>
    <row r="1" spans="1:12" ht="65.25" customHeight="1" x14ac:dyDescent="0.25">
      <c r="A1" s="93" t="s">
        <v>40</v>
      </c>
      <c r="B1" s="93"/>
      <c r="C1" s="93"/>
      <c r="D1" s="93" t="s">
        <v>57</v>
      </c>
      <c r="E1" s="93"/>
      <c r="F1" s="93"/>
      <c r="G1" s="93"/>
      <c r="H1" s="93" t="s">
        <v>58</v>
      </c>
      <c r="I1" s="93"/>
      <c r="J1" s="93"/>
      <c r="K1" s="93"/>
      <c r="L1" s="93"/>
    </row>
    <row r="2" spans="1:12" ht="21.75" customHeight="1" x14ac:dyDescent="0.25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67" t="s">
        <v>26</v>
      </c>
      <c r="I3" s="31" t="s">
        <v>29</v>
      </c>
      <c r="J3" s="27" t="s">
        <v>30</v>
      </c>
      <c r="K3" s="68" t="s">
        <v>31</v>
      </c>
      <c r="L3" s="68" t="s">
        <v>32</v>
      </c>
    </row>
    <row r="4" spans="1:12" ht="90" x14ac:dyDescent="0.25">
      <c r="A4" s="95" t="s">
        <v>56</v>
      </c>
      <c r="B4" s="98">
        <v>1</v>
      </c>
      <c r="C4" s="69">
        <v>1</v>
      </c>
      <c r="D4" s="70" t="s">
        <v>42</v>
      </c>
      <c r="E4" s="71" t="s">
        <v>54</v>
      </c>
      <c r="F4" s="21" t="s">
        <v>55</v>
      </c>
      <c r="G4" s="23">
        <v>60</v>
      </c>
      <c r="H4" s="72">
        <f>Reitoria_SCII!H4+ESAG!H4+CEART!H4+CEAD!H4+FAED!H4+CEFID!H4+CERES!H4+CEAVI!H4+CCT!H4+CEO!H4</f>
        <v>363</v>
      </c>
      <c r="I4" s="73">
        <f>(Reitoria_SCII!H4-Reitoria_SCII!I4)+(ESAG!H4-ESAG!I4)+(CEART!H4-CEART!I4)+(CEAD!H4-CEAD!I4)+(FAED!H4-FAED!I4)+(CEFID!H4-CEFID!I4)+(CERES!H4-CERES!I4)+(CEAVI!H4-CEAVI!I4)+(CCT!H4-CCT!I4)+(CEO!H4-CEO!I4)</f>
        <v>21</v>
      </c>
      <c r="J4" s="58">
        <f>H4-I4</f>
        <v>342</v>
      </c>
      <c r="K4" s="25">
        <f>G4*H4</f>
        <v>21780</v>
      </c>
      <c r="L4" s="25">
        <f>G4*I4</f>
        <v>1260</v>
      </c>
    </row>
    <row r="5" spans="1:12" s="22" customFormat="1" ht="90" x14ac:dyDescent="0.25">
      <c r="A5" s="96"/>
      <c r="B5" s="98"/>
      <c r="C5" s="74">
        <v>2</v>
      </c>
      <c r="D5" s="75" t="s">
        <v>43</v>
      </c>
      <c r="E5" s="46" t="s">
        <v>54</v>
      </c>
      <c r="F5" s="39" t="s">
        <v>55</v>
      </c>
      <c r="G5" s="47">
        <v>70</v>
      </c>
      <c r="H5" s="72">
        <f>Reitoria_SCII!H5+ESAG!H5+CEART!H5+CEAD!H5+FAED!H5+CEFID!H5+CERES!H5+CEAVI!H5+CCT!H5+CEO!H5</f>
        <v>710</v>
      </c>
      <c r="I5" s="73">
        <f>(Reitoria_SCII!H5-Reitoria_SCII!I5)+(ESAG!H5-ESAG!I5)+(CEART!H5-CEART!I5)+(CEAD!H5-CEAD!I5)+(FAED!H5-FAED!I5)+(CEFID!H5-CEFID!I5)+(CERES!H5-CERES!I5)+(CEAVI!H5-CEAVI!I5)+(CCT!H5-CCT!I5)+(CEO!H5-CEO!I5)</f>
        <v>0</v>
      </c>
      <c r="J5" s="58">
        <f t="shared" ref="J5:J14" si="0">H5-I5</f>
        <v>710</v>
      </c>
      <c r="K5" s="25">
        <f t="shared" ref="K5:K14" si="1">G5*H5</f>
        <v>49700</v>
      </c>
      <c r="L5" s="25">
        <f t="shared" ref="L5:L14" si="2">G5*I5</f>
        <v>0</v>
      </c>
    </row>
    <row r="6" spans="1:12" s="22" customFormat="1" ht="90" x14ac:dyDescent="0.25">
      <c r="A6" s="96"/>
      <c r="B6" s="98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72">
        <f>Reitoria_SCII!H6+ESAG!H6+CEART!H6+CEAD!H6+FAED!H6+CEFID!H6+CERES!H6+CEAVI!H6+CCT!H6+CEO!H6</f>
        <v>320</v>
      </c>
      <c r="I6" s="73">
        <f>(Reitoria_SCII!H6-Reitoria_SCII!I6)+(ESAG!H6-ESAG!I6)+(CEART!H6-CEART!I6)+(CEAD!H6-CEAD!I6)+(FAED!H6-FAED!I6)+(CEFID!H6-CEFID!I6)+(CERES!H6-CERES!I6)+(CEAVI!H6-CEAVI!I6)+(CCT!H6-CCT!I6)+(CEO!H6-CEO!I6)</f>
        <v>0</v>
      </c>
      <c r="J6" s="58">
        <f t="shared" si="0"/>
        <v>320</v>
      </c>
      <c r="K6" s="25">
        <f t="shared" si="1"/>
        <v>19200</v>
      </c>
      <c r="L6" s="25">
        <f t="shared" si="2"/>
        <v>0</v>
      </c>
    </row>
    <row r="7" spans="1:12" s="22" customFormat="1" ht="90" x14ac:dyDescent="0.25">
      <c r="A7" s="96"/>
      <c r="B7" s="98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72">
        <f>Reitoria_SCII!H7+ESAG!H7+CEART!H7+CEAD!H7+FAED!H7+CEFID!H7+CERES!H7+CEAVI!H7+CCT!H7+CEO!H7</f>
        <v>170</v>
      </c>
      <c r="I7" s="73">
        <f>(Reitoria_SCII!H7-Reitoria_SCII!I7)+(ESAG!H7-ESAG!I7)+(CEART!H7-CEART!I7)+(CEAD!H7-CEAD!I7)+(FAED!H7-FAED!I7)+(CEFID!H7-CEFID!I7)+(CERES!H7-CERES!I7)+(CEAVI!H7-CEAVI!I7)+(CCT!H7-CCT!I7)+(CEO!H7-CEO!I7)</f>
        <v>25</v>
      </c>
      <c r="J7" s="58">
        <f t="shared" si="0"/>
        <v>145</v>
      </c>
      <c r="K7" s="25">
        <f t="shared" si="1"/>
        <v>11050</v>
      </c>
      <c r="L7" s="25">
        <f t="shared" si="2"/>
        <v>1625</v>
      </c>
    </row>
    <row r="8" spans="1:12" s="22" customFormat="1" ht="75" x14ac:dyDescent="0.25">
      <c r="A8" s="96"/>
      <c r="B8" s="98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72">
        <f>Reitoria_SCII!H8+ESAG!H8+CEART!H8+CEAD!H8+FAED!H8+CEFID!H8+CERES!H8+CEAVI!H8+CCT!H8+CEO!H8</f>
        <v>1650</v>
      </c>
      <c r="I8" s="73">
        <f>(Reitoria_SCII!H8-Reitoria_SCII!I8)+(ESAG!H8-ESAG!I8)+(CEART!H8-CEART!I8)+(CEAD!H8-CEAD!I8)+(FAED!H8-FAED!I8)+(CEFID!H8-CEFID!I8)+(CERES!H8-CERES!I8)+(CEAVI!H8-CEAVI!I8)+(CCT!H8-CCT!I8)+(CEO!H8-CEO!I8)</f>
        <v>324.5</v>
      </c>
      <c r="J8" s="58">
        <f t="shared" si="0"/>
        <v>1325.5</v>
      </c>
      <c r="K8" s="25">
        <f t="shared" si="1"/>
        <v>115500</v>
      </c>
      <c r="L8" s="25">
        <f t="shared" si="2"/>
        <v>22715</v>
      </c>
    </row>
    <row r="9" spans="1:12" s="22" customFormat="1" ht="75" x14ac:dyDescent="0.25">
      <c r="A9" s="96"/>
      <c r="B9" s="98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72">
        <f>Reitoria_SCII!H9+ESAG!H9+CEART!H9+CEAD!H9+FAED!H9+CEFID!H9+CERES!H9+CEAVI!H9+CCT!H9+CEO!H9</f>
        <v>195</v>
      </c>
      <c r="I9" s="73">
        <f>(Reitoria_SCII!H9-Reitoria_SCII!I9)+(ESAG!H9-ESAG!I9)+(CEART!H9-CEART!I9)+(CEAD!H9-CEAD!I9)+(FAED!H9-FAED!I9)+(CEFID!H9-CEFID!I9)+(CERES!H9-CERES!I9)+(CEAVI!H9-CEAVI!I9)+(CCT!H9-CCT!I9)+(CEO!H9-CEO!I9)</f>
        <v>0</v>
      </c>
      <c r="J9" s="58">
        <f t="shared" si="0"/>
        <v>195</v>
      </c>
      <c r="K9" s="25">
        <f t="shared" si="1"/>
        <v>14625</v>
      </c>
      <c r="L9" s="25">
        <f t="shared" si="2"/>
        <v>0</v>
      </c>
    </row>
    <row r="10" spans="1:12" s="22" customFormat="1" ht="75" x14ac:dyDescent="0.25">
      <c r="A10" s="96"/>
      <c r="B10" s="98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72">
        <f>Reitoria_SCII!H10+ESAG!H10+CEART!H10+CEAD!H10+FAED!H10+CEFID!H10+CERES!H10+CEAVI!H10+CCT!H10+CEO!H10</f>
        <v>335</v>
      </c>
      <c r="I10" s="73">
        <f>(Reitoria_SCII!H10-Reitoria_SCII!I10)+(ESAG!H10-ESAG!I10)+(CEART!H10-CEART!I10)+(CEAD!H10-CEAD!I10)+(FAED!H10-FAED!I10)+(CEFID!H10-CEFID!I10)+(CERES!H10-CERES!I10)+(CEAVI!H10-CEAVI!I10)+(CCT!H10-CCT!I10)+(CEO!H10-CEO!I10)</f>
        <v>0</v>
      </c>
      <c r="J10" s="58">
        <f t="shared" si="0"/>
        <v>335</v>
      </c>
      <c r="K10" s="25">
        <f t="shared" si="1"/>
        <v>23450</v>
      </c>
      <c r="L10" s="25">
        <f t="shared" si="2"/>
        <v>0</v>
      </c>
    </row>
    <row r="11" spans="1:12" s="22" customFormat="1" ht="75" x14ac:dyDescent="0.25">
      <c r="A11" s="96"/>
      <c r="B11" s="98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72">
        <f>Reitoria_SCII!H11+ESAG!H11+CEART!H11+CEAD!H11+FAED!H11+CEFID!H11+CERES!H11+CEAVI!H11+CCT!H11+CEO!H11</f>
        <v>170</v>
      </c>
      <c r="I11" s="73">
        <f>(Reitoria_SCII!H11-Reitoria_SCII!I11)+(ESAG!H11-ESAG!I11)+(CEART!H11-CEART!I11)+(CEAD!H11-CEAD!I11)+(FAED!H11-FAED!I11)+(CEFID!H11-CEFID!I11)+(CERES!H11-CERES!I11)+(CEAVI!H11-CEAVI!I11)+(CCT!H11-CCT!I11)+(CEO!H11-CEO!I11)</f>
        <v>0</v>
      </c>
      <c r="J11" s="58">
        <f t="shared" si="0"/>
        <v>170</v>
      </c>
      <c r="K11" s="25">
        <f t="shared" si="1"/>
        <v>11050</v>
      </c>
      <c r="L11" s="25">
        <f t="shared" si="2"/>
        <v>0</v>
      </c>
    </row>
    <row r="12" spans="1:12" ht="90" x14ac:dyDescent="0.25">
      <c r="A12" s="96"/>
      <c r="B12" s="98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72">
        <f>Reitoria_SCII!H12+ESAG!H12+CEART!H12+CEAD!H12+FAED!H12+CEFID!H12+CERES!H12+CEAVI!H12+CCT!H12+CEO!H12</f>
        <v>878</v>
      </c>
      <c r="I12" s="73">
        <f>(Reitoria_SCII!H12-Reitoria_SCII!I12)+(ESAG!H12-ESAG!I12)+(CEART!H12-CEART!I12)+(CEAD!H12-CEAD!I12)+(FAED!H12-FAED!I12)+(CEFID!H12-CEFID!I12)+(CERES!H12-CERES!I12)+(CEAVI!H12-CEAVI!I12)+(CCT!H12-CCT!I12)+(CEO!H12-CEO!I12)</f>
        <v>80</v>
      </c>
      <c r="J12" s="58">
        <f t="shared" si="0"/>
        <v>798</v>
      </c>
      <c r="K12" s="25">
        <f t="shared" si="1"/>
        <v>24584</v>
      </c>
      <c r="L12" s="25">
        <f t="shared" si="2"/>
        <v>2240</v>
      </c>
    </row>
    <row r="13" spans="1:12" ht="90" x14ac:dyDescent="0.25">
      <c r="A13" s="96"/>
      <c r="B13" s="98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72">
        <f>Reitoria_SCII!H13+ESAG!H13+CEART!H13+CEAD!H13+FAED!H13+CEFID!H13+CERES!H13+CEAVI!H13+CCT!H13+CEO!H13</f>
        <v>123</v>
      </c>
      <c r="I13" s="73">
        <f>(Reitoria_SCII!H13-Reitoria_SCII!I13)+(ESAG!H13-ESAG!I13)+(CEART!H13-CEART!I13)+(CEAD!H13-CEAD!I13)+(FAED!H13-FAED!I13)+(CEFID!H13-CEFID!I13)+(CERES!H13-CERES!I13)+(CEAVI!H13-CEAVI!I13)+(CCT!H13-CCT!I13)+(CEO!H13-CEO!I13)</f>
        <v>8</v>
      </c>
      <c r="J13" s="58">
        <f t="shared" si="0"/>
        <v>115</v>
      </c>
      <c r="K13" s="25">
        <f t="shared" si="1"/>
        <v>3813</v>
      </c>
      <c r="L13" s="25">
        <f t="shared" si="2"/>
        <v>248</v>
      </c>
    </row>
    <row r="14" spans="1:12" ht="90" x14ac:dyDescent="0.25">
      <c r="A14" s="97"/>
      <c r="B14" s="98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72">
        <f>Reitoria_SCII!H14+ESAG!H14+CEART!H14+CEAD!H14+FAED!H14+CEFID!H14+CERES!H14+CEAVI!H14+CCT!H14+CEO!H14</f>
        <v>363</v>
      </c>
      <c r="I14" s="73">
        <f>(Reitoria_SCII!H14-Reitoria_SCII!I14)+(ESAG!H14-ESAG!I14)+(CEART!H14-CEART!I14)+(CEAD!H14-CEAD!I14)+(FAED!H14-FAED!I14)+(CEFID!H14-CEFID!I14)+(CERES!H14-CERES!I14)+(CEAVI!H14-CEAVI!I14)+(CCT!H14-CCT!I14)+(CEO!H14-CEO!I14)</f>
        <v>220</v>
      </c>
      <c r="J14" s="58">
        <f t="shared" si="0"/>
        <v>143</v>
      </c>
      <c r="K14" s="25">
        <f t="shared" si="1"/>
        <v>9438</v>
      </c>
      <c r="L14" s="25">
        <f t="shared" si="2"/>
        <v>5720</v>
      </c>
    </row>
    <row r="15" spans="1:12" x14ac:dyDescent="0.25">
      <c r="K15" s="59">
        <f>SUM(K4:K14)</f>
        <v>304190</v>
      </c>
      <c r="L15" s="59">
        <f>SUM(L4:L14)</f>
        <v>33808</v>
      </c>
    </row>
    <row r="17" spans="2:12" x14ac:dyDescent="0.25">
      <c r="D17" s="94" t="s">
        <v>38</v>
      </c>
      <c r="E17" s="94"/>
      <c r="F17" s="94"/>
    </row>
    <row r="18" spans="2:12" ht="15.75" x14ac:dyDescent="0.25">
      <c r="D18" s="94" t="s">
        <v>53</v>
      </c>
      <c r="E18" s="94"/>
      <c r="F18" s="94"/>
      <c r="H18" s="89" t="s">
        <v>70</v>
      </c>
      <c r="I18" s="89"/>
      <c r="J18" s="89"/>
      <c r="K18" s="89"/>
      <c r="L18" s="89"/>
    </row>
    <row r="19" spans="2:12" ht="33.75" customHeight="1" x14ac:dyDescent="0.25">
      <c r="H19" s="89" t="s">
        <v>71</v>
      </c>
      <c r="I19" s="89"/>
      <c r="J19" s="89"/>
      <c r="K19" s="89"/>
      <c r="L19" s="89"/>
    </row>
    <row r="20" spans="2:12" ht="15.75" x14ac:dyDescent="0.25">
      <c r="H20" s="90" t="s">
        <v>72</v>
      </c>
      <c r="I20" s="91"/>
      <c r="J20" s="91"/>
      <c r="K20" s="91"/>
      <c r="L20" s="92"/>
    </row>
    <row r="21" spans="2:12" ht="15.75" x14ac:dyDescent="0.25">
      <c r="H21" s="52" t="s">
        <v>33</v>
      </c>
      <c r="I21" s="53"/>
      <c r="J21" s="53"/>
      <c r="K21" s="53"/>
      <c r="L21" s="48">
        <f>K15</f>
        <v>304190</v>
      </c>
    </row>
    <row r="22" spans="2:12" ht="15.75" x14ac:dyDescent="0.25">
      <c r="H22" s="54" t="s">
        <v>34</v>
      </c>
      <c r="I22" s="55"/>
      <c r="J22" s="55"/>
      <c r="K22" s="55"/>
      <c r="L22" s="49">
        <f>L15</f>
        <v>33808</v>
      </c>
    </row>
    <row r="23" spans="2:12" ht="15.75" x14ac:dyDescent="0.25">
      <c r="H23" s="54" t="s">
        <v>35</v>
      </c>
      <c r="I23" s="55"/>
      <c r="J23" s="55"/>
      <c r="K23" s="55"/>
      <c r="L23" s="51"/>
    </row>
    <row r="24" spans="2:12" ht="15.75" x14ac:dyDescent="0.25">
      <c r="H24" s="56" t="s">
        <v>36</v>
      </c>
      <c r="I24" s="57"/>
      <c r="J24" s="57"/>
      <c r="K24" s="57"/>
      <c r="L24" s="50">
        <f>L22/L21</f>
        <v>0.1111410631513199</v>
      </c>
    </row>
    <row r="25" spans="2:12" ht="15.75" x14ac:dyDescent="0.25">
      <c r="D25" s="15"/>
      <c r="E25" s="15"/>
      <c r="F25" s="15"/>
      <c r="H25" s="86" t="s">
        <v>92</v>
      </c>
      <c r="I25" s="87"/>
      <c r="J25" s="87"/>
      <c r="K25" s="87"/>
      <c r="L25" s="88"/>
    </row>
    <row r="26" spans="2:12" x14ac:dyDescent="0.25">
      <c r="D26" s="15"/>
      <c r="E26" s="15"/>
      <c r="F26" s="15"/>
      <c r="H26" s="15"/>
      <c r="I26" s="15"/>
      <c r="J26" s="15"/>
    </row>
    <row r="27" spans="2:12" x14ac:dyDescent="0.25">
      <c r="H27" s="15"/>
      <c r="I27" s="15"/>
      <c r="J27" s="15"/>
    </row>
    <row r="28" spans="2:12" x14ac:dyDescent="0.25">
      <c r="B28" s="15"/>
      <c r="C28" s="15"/>
      <c r="D28" s="15"/>
      <c r="E28" s="15"/>
      <c r="F28" s="15"/>
      <c r="H28" s="15"/>
      <c r="I28" s="15"/>
      <c r="J28" s="15"/>
    </row>
  </sheetData>
  <mergeCells count="12">
    <mergeCell ref="H25:L25"/>
    <mergeCell ref="H18:L18"/>
    <mergeCell ref="H19:L19"/>
    <mergeCell ref="H20:L20"/>
    <mergeCell ref="H1:L1"/>
    <mergeCell ref="A2:L2"/>
    <mergeCell ref="D17:F17"/>
    <mergeCell ref="D18:F18"/>
    <mergeCell ref="A4:A14"/>
    <mergeCell ref="B4:B14"/>
    <mergeCell ref="A1:C1"/>
    <mergeCell ref="D1:G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0" t="s">
        <v>9</v>
      </c>
      <c r="B1" s="100"/>
      <c r="C1" s="100"/>
      <c r="D1" s="100"/>
      <c r="E1" s="100"/>
      <c r="F1" s="100"/>
      <c r="G1" s="100"/>
      <c r="H1" s="100"/>
    </row>
    <row r="2" spans="1:8" ht="20.25" x14ac:dyDescent="0.2">
      <c r="B2" s="3"/>
    </row>
    <row r="3" spans="1:8" ht="47.25" customHeight="1" x14ac:dyDescent="0.2">
      <c r="A3" s="101" t="s">
        <v>10</v>
      </c>
      <c r="B3" s="101"/>
      <c r="C3" s="101"/>
      <c r="D3" s="101"/>
      <c r="E3" s="101"/>
      <c r="F3" s="101"/>
      <c r="G3" s="101"/>
      <c r="H3" s="101"/>
    </row>
    <row r="4" spans="1:8" ht="35.25" customHeight="1" x14ac:dyDescent="0.2">
      <c r="B4" s="4"/>
    </row>
    <row r="5" spans="1:8" ht="15" customHeight="1" x14ac:dyDescent="0.2">
      <c r="A5" s="102" t="s">
        <v>11</v>
      </c>
      <c r="B5" s="102"/>
      <c r="C5" s="102"/>
      <c r="D5" s="102"/>
      <c r="E5" s="102"/>
      <c r="F5" s="102"/>
      <c r="G5" s="102"/>
      <c r="H5" s="102"/>
    </row>
    <row r="6" spans="1:8" ht="15" customHeight="1" x14ac:dyDescent="0.2">
      <c r="A6" s="102" t="s">
        <v>12</v>
      </c>
      <c r="B6" s="102"/>
      <c r="C6" s="102"/>
      <c r="D6" s="102"/>
      <c r="E6" s="102"/>
      <c r="F6" s="102"/>
      <c r="G6" s="102"/>
      <c r="H6" s="102"/>
    </row>
    <row r="7" spans="1:8" ht="15" customHeight="1" x14ac:dyDescent="0.2">
      <c r="A7" s="102" t="s">
        <v>13</v>
      </c>
      <c r="B7" s="102"/>
      <c r="C7" s="102"/>
      <c r="D7" s="102"/>
      <c r="E7" s="102"/>
      <c r="F7" s="102"/>
      <c r="G7" s="102"/>
      <c r="H7" s="102"/>
    </row>
    <row r="8" spans="1:8" ht="15" customHeight="1" x14ac:dyDescent="0.2">
      <c r="A8" s="102" t="s">
        <v>14</v>
      </c>
      <c r="B8" s="102"/>
      <c r="C8" s="102"/>
      <c r="D8" s="102"/>
      <c r="E8" s="102"/>
      <c r="F8" s="102"/>
      <c r="G8" s="102"/>
      <c r="H8" s="102"/>
    </row>
    <row r="9" spans="1:8" ht="30" customHeight="1" x14ac:dyDescent="0.2">
      <c r="B9" s="5"/>
    </row>
    <row r="10" spans="1:8" ht="105" customHeight="1" x14ac:dyDescent="0.2">
      <c r="A10" s="103" t="s">
        <v>15</v>
      </c>
      <c r="B10" s="103"/>
      <c r="C10" s="103"/>
      <c r="D10" s="103"/>
      <c r="E10" s="103"/>
      <c r="F10" s="103"/>
      <c r="G10" s="103"/>
      <c r="H10" s="103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4" t="s">
        <v>21</v>
      </c>
      <c r="B19" s="104"/>
      <c r="C19" s="104"/>
      <c r="D19" s="104"/>
      <c r="E19" s="104"/>
      <c r="F19" s="104"/>
      <c r="G19" s="104"/>
      <c r="H19" s="104"/>
    </row>
    <row r="20" spans="1:8" ht="14.25" x14ac:dyDescent="0.2">
      <c r="A20" s="105" t="s">
        <v>22</v>
      </c>
      <c r="B20" s="105"/>
      <c r="C20" s="105"/>
      <c r="D20" s="105"/>
      <c r="E20" s="105"/>
      <c r="F20" s="105"/>
      <c r="G20" s="105"/>
      <c r="H20" s="105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6" t="s">
        <v>23</v>
      </c>
      <c r="B24" s="106"/>
      <c r="C24" s="106"/>
      <c r="D24" s="106"/>
      <c r="E24" s="106"/>
      <c r="F24" s="106"/>
      <c r="G24" s="106"/>
      <c r="H24" s="106"/>
    </row>
    <row r="25" spans="1:8" ht="15" customHeight="1" x14ac:dyDescent="0.2">
      <c r="A25" s="106" t="s">
        <v>24</v>
      </c>
      <c r="B25" s="106"/>
      <c r="C25" s="106"/>
      <c r="D25" s="106"/>
      <c r="E25" s="106"/>
      <c r="F25" s="106"/>
      <c r="G25" s="106"/>
      <c r="H25" s="106"/>
    </row>
    <row r="26" spans="1:8" ht="15" customHeight="1" x14ac:dyDescent="0.2">
      <c r="A26" s="99" t="s">
        <v>25</v>
      </c>
      <c r="B26" s="99"/>
      <c r="C26" s="99"/>
      <c r="D26" s="99"/>
      <c r="E26" s="99"/>
      <c r="F26" s="99"/>
      <c r="G26" s="99"/>
      <c r="H26" s="99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D4" sqref="D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39</v>
      </c>
      <c r="L1" s="83" t="s">
        <v>39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32" t="s">
        <v>2</v>
      </c>
      <c r="L3" s="32" t="s">
        <v>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>
        <v>30</v>
      </c>
      <c r="I4" s="33">
        <f>H4-(SUM(K4:V4))</f>
        <v>30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>
        <v>20</v>
      </c>
      <c r="I5" s="33">
        <f t="shared" ref="I5:I14" si="0">H5-(SUM(K5:V5))</f>
        <v>20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>
        <v>20</v>
      </c>
      <c r="I6" s="33">
        <f t="shared" si="0"/>
        <v>20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>
        <v>20</v>
      </c>
      <c r="I7" s="33">
        <f t="shared" si="0"/>
        <v>20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30</v>
      </c>
      <c r="I8" s="33">
        <f t="shared" si="0"/>
        <v>30</v>
      </c>
      <c r="J8" s="34" t="str">
        <f t="shared" si="1"/>
        <v>OK</v>
      </c>
      <c r="K8" s="26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>
        <v>20</v>
      </c>
      <c r="I9" s="33">
        <f t="shared" si="0"/>
        <v>20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>
        <v>20</v>
      </c>
      <c r="I10" s="33">
        <f t="shared" si="0"/>
        <v>20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>
        <v>20</v>
      </c>
      <c r="I11" s="33">
        <f t="shared" si="0"/>
        <v>20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/>
      <c r="I12" s="33">
        <f t="shared" si="0"/>
        <v>0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0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/>
      <c r="I14" s="33">
        <f t="shared" si="0"/>
        <v>0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D1:G1"/>
    <mergeCell ref="H1:J1"/>
    <mergeCell ref="D18:F18"/>
    <mergeCell ref="V1:V2"/>
    <mergeCell ref="A2:J2"/>
    <mergeCell ref="A4:A14"/>
    <mergeCell ref="B4:B14"/>
    <mergeCell ref="D17:F17"/>
    <mergeCell ref="O1:O2"/>
    <mergeCell ref="P1:P2"/>
    <mergeCell ref="A1:C1"/>
    <mergeCell ref="L1:L2"/>
    <mergeCell ref="M1:M2"/>
    <mergeCell ref="N1:N2"/>
    <mergeCell ref="K1:K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K1" sqref="K1:K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39</v>
      </c>
      <c r="L1" s="83" t="s">
        <v>39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32" t="s">
        <v>2</v>
      </c>
      <c r="L3" s="32" t="s">
        <v>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>
        <v>13</v>
      </c>
      <c r="I4" s="33">
        <f>H4-(SUM(K4:V4))</f>
        <v>13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/>
      <c r="I5" s="33">
        <f t="shared" ref="I5:I14" si="0">H5-(SUM(K5:V5))</f>
        <v>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/>
      <c r="I6" s="33">
        <f t="shared" si="0"/>
        <v>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/>
      <c r="I7" s="33">
        <f t="shared" si="0"/>
        <v>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25</v>
      </c>
      <c r="I8" s="33">
        <f t="shared" si="0"/>
        <v>25</v>
      </c>
      <c r="J8" s="34" t="str">
        <f t="shared" si="1"/>
        <v>OK</v>
      </c>
      <c r="K8" s="26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/>
      <c r="I9" s="33">
        <f t="shared" si="0"/>
        <v>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/>
      <c r="I10" s="33">
        <f t="shared" si="0"/>
        <v>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/>
      <c r="I11" s="33">
        <f t="shared" si="0"/>
        <v>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/>
      <c r="I12" s="33">
        <f t="shared" si="0"/>
        <v>0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0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/>
      <c r="I14" s="33">
        <f t="shared" si="0"/>
        <v>0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H5" sqref="H5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39</v>
      </c>
      <c r="L1" s="83" t="s">
        <v>39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32" t="s">
        <v>2</v>
      </c>
      <c r="L3" s="32" t="s">
        <v>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/>
      <c r="I4" s="33">
        <f>H4-(SUM(K4:V4))</f>
        <v>0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/>
      <c r="I5" s="33">
        <f t="shared" ref="I5:I14" si="0">H5-(SUM(K5:V5))</f>
        <v>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/>
      <c r="I6" s="33">
        <f t="shared" si="0"/>
        <v>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/>
      <c r="I7" s="33">
        <f t="shared" si="0"/>
        <v>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15</v>
      </c>
      <c r="I8" s="33">
        <f t="shared" si="0"/>
        <v>15</v>
      </c>
      <c r="J8" s="34" t="str">
        <f t="shared" si="1"/>
        <v>OK</v>
      </c>
      <c r="K8" s="26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/>
      <c r="I9" s="33">
        <f t="shared" si="0"/>
        <v>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>
        <v>15</v>
      </c>
      <c r="I10" s="33">
        <f t="shared" si="0"/>
        <v>15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/>
      <c r="I11" s="33">
        <f t="shared" si="0"/>
        <v>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50</v>
      </c>
      <c r="I12" s="33">
        <f t="shared" si="0"/>
        <v>50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0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>
        <v>15</v>
      </c>
      <c r="I14" s="33">
        <f t="shared" si="0"/>
        <v>15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D5" sqref="D5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79</v>
      </c>
      <c r="L1" s="83" t="s">
        <v>80</v>
      </c>
      <c r="M1" s="83" t="s">
        <v>81</v>
      </c>
      <c r="N1" s="83" t="s">
        <v>82</v>
      </c>
      <c r="O1" s="83" t="s">
        <v>83</v>
      </c>
      <c r="P1" s="83" t="s">
        <v>84</v>
      </c>
      <c r="Q1" s="83" t="s">
        <v>85</v>
      </c>
      <c r="R1" s="83" t="s">
        <v>86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60">
        <v>42507</v>
      </c>
      <c r="L3" s="60">
        <v>42535</v>
      </c>
      <c r="M3" s="60">
        <v>42544</v>
      </c>
      <c r="N3" s="60">
        <v>42563</v>
      </c>
      <c r="O3" s="60">
        <v>42600</v>
      </c>
      <c r="P3" s="60">
        <v>42636</v>
      </c>
      <c r="Q3" s="60">
        <v>42709</v>
      </c>
      <c r="R3" s="60">
        <v>42808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>
        <v>190</v>
      </c>
      <c r="I4" s="33">
        <f>H4-(SUM(K4:V4))</f>
        <v>169</v>
      </c>
      <c r="J4" s="34" t="str">
        <f>IF(I4&lt;0,"ATENÇÃO","OK")</f>
        <v>OK</v>
      </c>
      <c r="K4" s="61">
        <v>21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>
        <v>140</v>
      </c>
      <c r="I5" s="33">
        <f t="shared" ref="I5:I14" si="0">H5-(SUM(K5:V5))</f>
        <v>140</v>
      </c>
      <c r="J5" s="34" t="str">
        <f t="shared" ref="J5:J14" si="1">IF(I5&lt;0,"ATENÇÃO","OK")</f>
        <v>OK</v>
      </c>
      <c r="K5" s="6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>
        <v>175</v>
      </c>
      <c r="I6" s="33">
        <f t="shared" si="0"/>
        <v>175</v>
      </c>
      <c r="J6" s="34" t="str">
        <f t="shared" si="1"/>
        <v>OK</v>
      </c>
      <c r="K6" s="63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>
        <v>50</v>
      </c>
      <c r="I7" s="33">
        <f t="shared" si="0"/>
        <v>25</v>
      </c>
      <c r="J7" s="34" t="str">
        <f t="shared" si="1"/>
        <v>OK</v>
      </c>
      <c r="K7" s="63"/>
      <c r="L7" s="20"/>
      <c r="M7" s="20"/>
      <c r="N7" s="20"/>
      <c r="O7" s="20"/>
      <c r="P7" s="20"/>
      <c r="Q7" s="20"/>
      <c r="R7" s="61">
        <v>25</v>
      </c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150</v>
      </c>
      <c r="I8" s="33">
        <f t="shared" si="0"/>
        <v>6</v>
      </c>
      <c r="J8" s="34" t="str">
        <f t="shared" si="1"/>
        <v>OK</v>
      </c>
      <c r="K8" s="64"/>
      <c r="L8" s="20"/>
      <c r="M8" s="61">
        <v>144</v>
      </c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>
        <v>75</v>
      </c>
      <c r="I9" s="33">
        <f t="shared" si="0"/>
        <v>75</v>
      </c>
      <c r="J9" s="34" t="str">
        <f t="shared" si="1"/>
        <v>OK</v>
      </c>
      <c r="K9" s="63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>
        <v>75</v>
      </c>
      <c r="I10" s="33">
        <f t="shared" si="0"/>
        <v>75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>
        <v>50</v>
      </c>
      <c r="I11" s="33">
        <f t="shared" si="0"/>
        <v>50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250</v>
      </c>
      <c r="I12" s="33">
        <f t="shared" si="0"/>
        <v>250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>
        <v>100</v>
      </c>
      <c r="I13" s="33">
        <f t="shared" si="0"/>
        <v>100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>
        <v>225</v>
      </c>
      <c r="I14" s="33">
        <f t="shared" si="0"/>
        <v>13</v>
      </c>
      <c r="J14" s="34" t="str">
        <f t="shared" si="1"/>
        <v>OK</v>
      </c>
      <c r="K14" s="61">
        <v>14</v>
      </c>
      <c r="L14" s="61">
        <v>48</v>
      </c>
      <c r="M14" s="20"/>
      <c r="N14" s="61">
        <v>28</v>
      </c>
      <c r="O14" s="61">
        <v>6</v>
      </c>
      <c r="P14" s="61">
        <v>57</v>
      </c>
      <c r="Q14" s="61">
        <v>31</v>
      </c>
      <c r="R14" s="61">
        <v>28</v>
      </c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39</v>
      </c>
      <c r="L1" s="83" t="s">
        <v>39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32" t="s">
        <v>2</v>
      </c>
      <c r="L3" s="32" t="s">
        <v>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>
        <v>5</v>
      </c>
      <c r="I4" s="33">
        <f>H4-(SUM(K4:V4))</f>
        <v>5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>
        <v>450</v>
      </c>
      <c r="I5" s="33">
        <f t="shared" ref="I5:I14" si="0">H5-(SUM(K5:V5))</f>
        <v>450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/>
      <c r="I6" s="33">
        <f t="shared" si="0"/>
        <v>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/>
      <c r="I7" s="33">
        <f t="shared" si="0"/>
        <v>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/>
      <c r="I8" s="33">
        <f t="shared" si="0"/>
        <v>0</v>
      </c>
      <c r="J8" s="34" t="str">
        <f t="shared" si="1"/>
        <v>OK</v>
      </c>
      <c r="K8" s="26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/>
      <c r="I9" s="33">
        <f t="shared" si="0"/>
        <v>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/>
      <c r="I10" s="33">
        <f t="shared" si="0"/>
        <v>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/>
      <c r="I11" s="33">
        <f t="shared" si="0"/>
        <v>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30</v>
      </c>
      <c r="I12" s="33">
        <f t="shared" si="0"/>
        <v>30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0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/>
      <c r="I14" s="33">
        <f t="shared" si="0"/>
        <v>0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K1" sqref="K1:K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78</v>
      </c>
      <c r="L1" s="83" t="s">
        <v>87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60">
        <v>42627</v>
      </c>
      <c r="L3" s="60">
        <v>42648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/>
      <c r="I4" s="33">
        <f>H4-(SUM(K4:V4))</f>
        <v>0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/>
      <c r="I5" s="33">
        <f t="shared" ref="I5:I14" si="0">H5-(SUM(K5:V5))</f>
        <v>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/>
      <c r="I6" s="33">
        <f t="shared" si="0"/>
        <v>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/>
      <c r="I7" s="33">
        <f t="shared" si="0"/>
        <v>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305</v>
      </c>
      <c r="I8" s="33">
        <f t="shared" si="0"/>
        <v>292</v>
      </c>
      <c r="J8" s="34" t="str">
        <f t="shared" si="1"/>
        <v>OK</v>
      </c>
      <c r="K8" s="26">
        <v>10</v>
      </c>
      <c r="L8" s="20">
        <v>3</v>
      </c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/>
      <c r="I9" s="33">
        <f t="shared" si="0"/>
        <v>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/>
      <c r="I10" s="33">
        <f t="shared" si="0"/>
        <v>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/>
      <c r="I11" s="33">
        <f t="shared" si="0"/>
        <v>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175</v>
      </c>
      <c r="I12" s="33">
        <f t="shared" si="0"/>
        <v>175</v>
      </c>
      <c r="J12" s="34" t="str">
        <f t="shared" si="1"/>
        <v>OK</v>
      </c>
      <c r="K12" s="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/>
      <c r="I13" s="33">
        <f t="shared" si="0"/>
        <v>0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/>
      <c r="I14" s="33">
        <f t="shared" si="0"/>
        <v>0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L5" sqref="L5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88</v>
      </c>
      <c r="L1" s="83" t="s">
        <v>89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60">
        <v>42662</v>
      </c>
      <c r="L3" s="60">
        <v>42685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/>
      <c r="I4" s="33">
        <f>H4-(SUM(K4:V4))</f>
        <v>0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/>
      <c r="I5" s="33">
        <f t="shared" ref="I5:I14" si="0">H5-(SUM(K5:V5))</f>
        <v>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/>
      <c r="I6" s="33">
        <f t="shared" si="0"/>
        <v>0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/>
      <c r="I7" s="33">
        <f t="shared" si="0"/>
        <v>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/>
      <c r="I8" s="33">
        <f t="shared" si="0"/>
        <v>0</v>
      </c>
      <c r="J8" s="34" t="str">
        <f t="shared" si="1"/>
        <v>OK</v>
      </c>
      <c r="K8" s="26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/>
      <c r="I9" s="33">
        <f t="shared" si="0"/>
        <v>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/>
      <c r="I10" s="33">
        <f t="shared" si="0"/>
        <v>0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/>
      <c r="I11" s="33">
        <f t="shared" si="0"/>
        <v>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60</v>
      </c>
      <c r="I12" s="33">
        <f t="shared" si="0"/>
        <v>0</v>
      </c>
      <c r="J12" s="34" t="str">
        <f t="shared" si="1"/>
        <v>OK</v>
      </c>
      <c r="K12" s="65">
        <v>60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>
        <v>8</v>
      </c>
      <c r="I13" s="33">
        <f t="shared" si="0"/>
        <v>0</v>
      </c>
      <c r="J13" s="34" t="str">
        <f t="shared" si="1"/>
        <v>OK</v>
      </c>
      <c r="K13" s="26"/>
      <c r="L13" s="66">
        <v>8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>
        <v>8</v>
      </c>
      <c r="I14" s="33">
        <f t="shared" si="0"/>
        <v>0</v>
      </c>
      <c r="J14" s="34" t="str">
        <f t="shared" si="1"/>
        <v>OK</v>
      </c>
      <c r="K14" s="26"/>
      <c r="L14" s="66">
        <v>8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K4" sqref="K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55.140625" style="35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19" customWidth="1"/>
    <col min="9" max="9" width="13.28515625" style="36" customWidth="1"/>
    <col min="10" max="10" width="12.5703125" style="17" customWidth="1"/>
    <col min="11" max="11" width="12.7109375" style="18" customWidth="1"/>
    <col min="12" max="22" width="12" style="18" customWidth="1"/>
    <col min="23" max="16384" width="9.7109375" style="15"/>
  </cols>
  <sheetData>
    <row r="1" spans="1:22" ht="65.25" customHeight="1" x14ac:dyDescent="0.25">
      <c r="A1" s="80" t="s">
        <v>40</v>
      </c>
      <c r="B1" s="81"/>
      <c r="C1" s="82"/>
      <c r="D1" s="80" t="s">
        <v>57</v>
      </c>
      <c r="E1" s="81"/>
      <c r="F1" s="81"/>
      <c r="G1" s="82"/>
      <c r="H1" s="85" t="s">
        <v>58</v>
      </c>
      <c r="I1" s="85"/>
      <c r="J1" s="85"/>
      <c r="K1" s="83" t="s">
        <v>73</v>
      </c>
      <c r="L1" s="83" t="s">
        <v>93</v>
      </c>
      <c r="M1" s="83" t="s">
        <v>39</v>
      </c>
      <c r="N1" s="83" t="s">
        <v>39</v>
      </c>
      <c r="O1" s="83" t="s">
        <v>39</v>
      </c>
      <c r="P1" s="83" t="s">
        <v>39</v>
      </c>
      <c r="Q1" s="83" t="s">
        <v>39</v>
      </c>
      <c r="R1" s="83" t="s">
        <v>39</v>
      </c>
      <c r="S1" s="83" t="s">
        <v>39</v>
      </c>
      <c r="T1" s="83" t="s">
        <v>39</v>
      </c>
      <c r="U1" s="83" t="s">
        <v>39</v>
      </c>
      <c r="V1" s="83" t="s">
        <v>39</v>
      </c>
    </row>
    <row r="2" spans="1:22" ht="21.75" customHeight="1" x14ac:dyDescent="0.25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6" customFormat="1" ht="30" x14ac:dyDescent="0.2">
      <c r="A3" s="27" t="s">
        <v>3</v>
      </c>
      <c r="B3" s="27" t="s">
        <v>1</v>
      </c>
      <c r="C3" s="27" t="s">
        <v>41</v>
      </c>
      <c r="D3" s="28" t="s">
        <v>37</v>
      </c>
      <c r="E3" s="28" t="s">
        <v>27</v>
      </c>
      <c r="F3" s="28" t="s">
        <v>28</v>
      </c>
      <c r="G3" s="29" t="s">
        <v>4</v>
      </c>
      <c r="H3" s="30" t="s">
        <v>26</v>
      </c>
      <c r="I3" s="31" t="s">
        <v>0</v>
      </c>
      <c r="J3" s="27" t="s">
        <v>5</v>
      </c>
      <c r="K3" s="60">
        <v>42451</v>
      </c>
      <c r="L3" s="60">
        <v>42802</v>
      </c>
      <c r="M3" s="32" t="s">
        <v>2</v>
      </c>
      <c r="N3" s="32" t="s">
        <v>2</v>
      </c>
      <c r="O3" s="32" t="s">
        <v>2</v>
      </c>
      <c r="P3" s="32" t="s">
        <v>2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</row>
    <row r="4" spans="1:22" ht="90" x14ac:dyDescent="0.25">
      <c r="A4" s="77" t="s">
        <v>56</v>
      </c>
      <c r="B4" s="84">
        <v>1</v>
      </c>
      <c r="C4" s="37">
        <v>1</v>
      </c>
      <c r="D4" s="42" t="s">
        <v>42</v>
      </c>
      <c r="E4" s="45" t="s">
        <v>54</v>
      </c>
      <c r="F4" s="21" t="s">
        <v>55</v>
      </c>
      <c r="G4" s="23">
        <v>60</v>
      </c>
      <c r="H4" s="24">
        <v>75</v>
      </c>
      <c r="I4" s="33">
        <f>H4-(SUM(K4:V4))</f>
        <v>75</v>
      </c>
      <c r="J4" s="34" t="str">
        <f>IF(I4&lt;0,"ATENÇÃO","OK")</f>
        <v>OK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2" customFormat="1" ht="90" x14ac:dyDescent="0.25">
      <c r="A5" s="78"/>
      <c r="B5" s="84"/>
      <c r="C5" s="38">
        <v>2</v>
      </c>
      <c r="D5" s="43" t="s">
        <v>43</v>
      </c>
      <c r="E5" s="46" t="s">
        <v>54</v>
      </c>
      <c r="F5" s="39" t="s">
        <v>55</v>
      </c>
      <c r="G5" s="47">
        <v>70</v>
      </c>
      <c r="H5" s="24">
        <v>50</v>
      </c>
      <c r="I5" s="33">
        <f t="shared" ref="I5:I14" si="0">H5-(SUM(K5:V5))</f>
        <v>50</v>
      </c>
      <c r="J5" s="34" t="str">
        <f t="shared" ref="J5:J14" si="1">IF(I5&lt;0,"ATENÇÃO","OK")</f>
        <v>OK</v>
      </c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2" customFormat="1" ht="90" x14ac:dyDescent="0.25">
      <c r="A6" s="78"/>
      <c r="B6" s="84"/>
      <c r="C6" s="40">
        <v>3</v>
      </c>
      <c r="D6" s="41" t="s">
        <v>44</v>
      </c>
      <c r="E6" s="46" t="s">
        <v>54</v>
      </c>
      <c r="F6" s="39" t="s">
        <v>55</v>
      </c>
      <c r="G6" s="47">
        <v>60</v>
      </c>
      <c r="H6" s="24">
        <v>75</v>
      </c>
      <c r="I6" s="33">
        <f t="shared" si="0"/>
        <v>75</v>
      </c>
      <c r="J6" s="34" t="str">
        <f t="shared" si="1"/>
        <v>OK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2" customFormat="1" ht="90" x14ac:dyDescent="0.25">
      <c r="A7" s="78"/>
      <c r="B7" s="84"/>
      <c r="C7" s="40">
        <v>4</v>
      </c>
      <c r="D7" s="41" t="s">
        <v>45</v>
      </c>
      <c r="E7" s="46" t="s">
        <v>54</v>
      </c>
      <c r="F7" s="39" t="s">
        <v>55</v>
      </c>
      <c r="G7" s="47">
        <v>65</v>
      </c>
      <c r="H7" s="24">
        <v>50</v>
      </c>
      <c r="I7" s="33">
        <f t="shared" si="0"/>
        <v>50</v>
      </c>
      <c r="J7" s="34" t="str">
        <f t="shared" si="1"/>
        <v>OK</v>
      </c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2" customFormat="1" ht="75" x14ac:dyDescent="0.25">
      <c r="A8" s="78"/>
      <c r="B8" s="84"/>
      <c r="C8" s="40">
        <v>5</v>
      </c>
      <c r="D8" s="41" t="s">
        <v>46</v>
      </c>
      <c r="E8" s="46" t="s">
        <v>54</v>
      </c>
      <c r="F8" s="39" t="s">
        <v>55</v>
      </c>
      <c r="G8" s="47">
        <v>70</v>
      </c>
      <c r="H8" s="24">
        <v>225</v>
      </c>
      <c r="I8" s="33">
        <f t="shared" si="0"/>
        <v>142</v>
      </c>
      <c r="J8" s="34" t="str">
        <f t="shared" si="1"/>
        <v>OK</v>
      </c>
      <c r="K8" s="65">
        <v>20</v>
      </c>
      <c r="L8" s="66">
        <v>63</v>
      </c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2" customFormat="1" ht="75" x14ac:dyDescent="0.25">
      <c r="A9" s="78"/>
      <c r="B9" s="84"/>
      <c r="C9" s="40">
        <v>6</v>
      </c>
      <c r="D9" s="41" t="s">
        <v>47</v>
      </c>
      <c r="E9" s="46" t="s">
        <v>54</v>
      </c>
      <c r="F9" s="39" t="s">
        <v>55</v>
      </c>
      <c r="G9" s="47">
        <v>75</v>
      </c>
      <c r="H9" s="24">
        <v>50</v>
      </c>
      <c r="I9" s="33">
        <f t="shared" si="0"/>
        <v>50</v>
      </c>
      <c r="J9" s="34" t="str">
        <f t="shared" si="1"/>
        <v>OK</v>
      </c>
      <c r="K9" s="26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2" customFormat="1" ht="75" x14ac:dyDescent="0.25">
      <c r="A10" s="78"/>
      <c r="B10" s="84"/>
      <c r="C10" s="40">
        <v>7</v>
      </c>
      <c r="D10" s="41" t="s">
        <v>48</v>
      </c>
      <c r="E10" s="46" t="s">
        <v>54</v>
      </c>
      <c r="F10" s="39" t="s">
        <v>55</v>
      </c>
      <c r="G10" s="47">
        <v>70</v>
      </c>
      <c r="H10" s="24">
        <v>75</v>
      </c>
      <c r="I10" s="33">
        <f t="shared" si="0"/>
        <v>75</v>
      </c>
      <c r="J10" s="34" t="str">
        <f t="shared" si="1"/>
        <v>OK</v>
      </c>
      <c r="K10" s="26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22" customFormat="1" ht="75" x14ac:dyDescent="0.25">
      <c r="A11" s="78"/>
      <c r="B11" s="84"/>
      <c r="C11" s="40">
        <v>8</v>
      </c>
      <c r="D11" s="41" t="s">
        <v>49</v>
      </c>
      <c r="E11" s="46" t="s">
        <v>54</v>
      </c>
      <c r="F11" s="39" t="s">
        <v>55</v>
      </c>
      <c r="G11" s="47">
        <v>65</v>
      </c>
      <c r="H11" s="24">
        <v>50</v>
      </c>
      <c r="I11" s="33">
        <f t="shared" si="0"/>
        <v>50</v>
      </c>
      <c r="J11" s="34" t="str">
        <f t="shared" si="1"/>
        <v>OK</v>
      </c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90" x14ac:dyDescent="0.25">
      <c r="A12" s="78"/>
      <c r="B12" s="84"/>
      <c r="C12" s="39">
        <v>9</v>
      </c>
      <c r="D12" s="44" t="s">
        <v>50</v>
      </c>
      <c r="E12" s="46" t="s">
        <v>54</v>
      </c>
      <c r="F12" s="39" t="s">
        <v>55</v>
      </c>
      <c r="G12" s="47">
        <v>28</v>
      </c>
      <c r="H12" s="24">
        <v>75</v>
      </c>
      <c r="I12" s="33">
        <f t="shared" si="0"/>
        <v>55</v>
      </c>
      <c r="J12" s="34" t="str">
        <f t="shared" si="1"/>
        <v>OK</v>
      </c>
      <c r="K12" s="26"/>
      <c r="L12" s="66">
        <v>20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90" x14ac:dyDescent="0.25">
      <c r="A13" s="78"/>
      <c r="B13" s="84"/>
      <c r="C13" s="39">
        <v>10</v>
      </c>
      <c r="D13" s="44" t="s">
        <v>51</v>
      </c>
      <c r="E13" s="46" t="s">
        <v>54</v>
      </c>
      <c r="F13" s="39" t="s">
        <v>55</v>
      </c>
      <c r="G13" s="47">
        <v>31</v>
      </c>
      <c r="H13" s="24">
        <v>15</v>
      </c>
      <c r="I13" s="33">
        <f t="shared" si="0"/>
        <v>15</v>
      </c>
      <c r="J13" s="34" t="str">
        <f t="shared" si="1"/>
        <v>OK</v>
      </c>
      <c r="K13" s="2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90" x14ac:dyDescent="0.25">
      <c r="A14" s="79"/>
      <c r="B14" s="84"/>
      <c r="C14" s="39">
        <v>11</v>
      </c>
      <c r="D14" s="44" t="s">
        <v>52</v>
      </c>
      <c r="E14" s="46" t="s">
        <v>54</v>
      </c>
      <c r="F14" s="39" t="s">
        <v>55</v>
      </c>
      <c r="G14" s="47">
        <v>26</v>
      </c>
      <c r="H14" s="24">
        <v>15</v>
      </c>
      <c r="I14" s="33">
        <f t="shared" si="0"/>
        <v>15</v>
      </c>
      <c r="J14" s="34" t="str">
        <f t="shared" si="1"/>
        <v>OK</v>
      </c>
      <c r="K14" s="2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7" spans="4:6" x14ac:dyDescent="0.25">
      <c r="D17" s="76" t="s">
        <v>38</v>
      </c>
      <c r="E17" s="76"/>
      <c r="F17" s="76"/>
    </row>
    <row r="18" spans="4:6" x14ac:dyDescent="0.25">
      <c r="D18" s="76" t="s">
        <v>53</v>
      </c>
      <c r="E18" s="76"/>
      <c r="F18" s="76"/>
    </row>
    <row r="25" spans="4:6" x14ac:dyDescent="0.25">
      <c r="D25" s="15"/>
      <c r="E25" s="15"/>
      <c r="F25" s="15"/>
    </row>
    <row r="26" spans="4:6" x14ac:dyDescent="0.25">
      <c r="D26" s="15"/>
      <c r="E26" s="15"/>
      <c r="F26" s="15"/>
    </row>
  </sheetData>
  <mergeCells count="20">
    <mergeCell ref="L1:L2"/>
    <mergeCell ref="M1:M2"/>
    <mergeCell ref="D17:F17"/>
    <mergeCell ref="D18:F18"/>
    <mergeCell ref="T1:T2"/>
    <mergeCell ref="U1:U2"/>
    <mergeCell ref="V1:V2"/>
    <mergeCell ref="A2:J2"/>
    <mergeCell ref="A4:A14"/>
    <mergeCell ref="B4:B14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Reitoria_SCII</vt:lpstr>
      <vt:lpstr>ESAG</vt:lpstr>
      <vt:lpstr>CEART</vt:lpstr>
      <vt:lpstr>CEAD</vt:lpstr>
      <vt:lpstr>FAED</vt:lpstr>
      <vt:lpstr>CEFID</vt:lpstr>
      <vt:lpstr>CERES</vt:lpstr>
      <vt:lpstr>CEAVI</vt:lpstr>
      <vt:lpstr>CCT</vt:lpstr>
      <vt:lpstr>CEO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2017-05-23T16:33:55Z</dcterms:modified>
</cp:coreProperties>
</file>