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Vigência Expirada\PP 0102.2016 - UDESC - RELANÇAMENTO - Gêneros Alimentícios, água e gás - Vig 27.06.17\"/>
    </mc:Choice>
  </mc:AlternateContent>
  <bookViews>
    <workbookView xWindow="0" yWindow="0" windowWidth="20490" windowHeight="7155" tabRatio="857" activeTab="4"/>
  </bookViews>
  <sheets>
    <sheet name="Reitoria" sheetId="75" r:id="rId1"/>
    <sheet name="ESAG" sheetId="105" r:id="rId2"/>
    <sheet name="CEART" sheetId="106" r:id="rId3"/>
    <sheet name="CEAD" sheetId="108" r:id="rId4"/>
    <sheet name="FAED" sheetId="107" r:id="rId5"/>
    <sheet name="CEFID" sheetId="109" r:id="rId6"/>
    <sheet name="GESTOR" sheetId="91" r:id="rId7"/>
    <sheet name="Modelo Anexo II IN 002_2014" sheetId="77" r:id="rId8"/>
  </sheets>
  <definedNames>
    <definedName name="diasuteis" localSheetId="6">#REF!</definedName>
    <definedName name="diasuteis" localSheetId="0">#REF!</definedName>
    <definedName name="diasuteis">#REF!</definedName>
    <definedName name="Ferias" localSheetId="6">#REF!</definedName>
    <definedName name="Ferias">#REF!</definedName>
    <definedName name="RD" localSheetId="6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K5" i="91" l="1"/>
  <c r="K4" i="91"/>
  <c r="J5" i="91"/>
  <c r="J4" i="91"/>
  <c r="K5" i="107"/>
  <c r="L5" i="107" s="1"/>
  <c r="K5" i="108"/>
  <c r="L5" i="108" s="1"/>
  <c r="K5" i="106"/>
  <c r="L5" i="106" s="1"/>
  <c r="K5" i="105"/>
  <c r="L5" i="105" s="1"/>
  <c r="K4" i="109"/>
  <c r="L4" i="109" s="1"/>
  <c r="K4" i="107"/>
  <c r="L4" i="107" s="1"/>
  <c r="K4" i="108"/>
  <c r="L4" i="108" s="1"/>
  <c r="K4" i="106"/>
  <c r="L4" i="106" s="1"/>
  <c r="K4" i="105"/>
  <c r="L4" i="105" s="1"/>
  <c r="K5" i="75"/>
  <c r="L5" i="75" s="1"/>
  <c r="K4" i="75"/>
  <c r="L4" i="75" s="1"/>
  <c r="L4" i="91" l="1"/>
  <c r="M4" i="91"/>
  <c r="N5" i="91"/>
  <c r="M5" i="91"/>
  <c r="N4" i="91" l="1"/>
  <c r="L5" i="91"/>
  <c r="M7" i="91" l="1"/>
  <c r="N13" i="91" s="1"/>
  <c r="N7" i="91" l="1"/>
  <c r="N14" i="91" l="1"/>
  <c r="N16" i="91" s="1"/>
</calcChain>
</file>

<file path=xl/sharedStrings.xml><?xml version="1.0" encoding="utf-8"?>
<sst xmlns="http://schemas.openxmlformats.org/spreadsheetml/2006/main" count="354" uniqueCount="71">
  <si>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</si>
  <si>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</si>
  <si>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</si>
  <si>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</si>
  <si>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</si>
  <si>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</si>
  <si>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</si>
  <si>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</si>
  <si>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</si>
  <si>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</si>
  <si>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</si>
  <si>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</si>
  <si>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</si>
  <si>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</si>
  <si>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</si>
  <si>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</si>
  <si>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</si>
  <si>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</si>
  <si>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</si>
  <si>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</si>
  <si>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</si>
  <si>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</si>
  <si>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</si>
  <si>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</si>
  <si>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</si>
  <si>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</si>
  <si>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</si>
  <si>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</si>
  <si>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ELEMENTO</t>
  </si>
  <si>
    <t>SALDO</t>
  </si>
  <si>
    <t>Qtde Registrada</t>
  </si>
  <si>
    <t>Valor Total Registrado</t>
  </si>
  <si>
    <t>Valor Total Utilizado</t>
  </si>
  <si>
    <t>Valor Utilizado</t>
  </si>
  <si>
    <t>% Aditivos</t>
  </si>
  <si>
    <t>% Utilizado</t>
  </si>
  <si>
    <t>Carga para gás liquefeito de petróleo, GLP, vulgo gás de cozinha, composto de propano e butano. Aplicação para uso doméstico. Botijão P 13.</t>
  </si>
  <si>
    <t>Carga para gás liquefeito de petróleo, GLP, vulgo gás de cozinha, composto de propano e butano. Aplicação para uso doméstico. Botijão P 45.</t>
  </si>
  <si>
    <t>UNIDADE</t>
  </si>
  <si>
    <t>339030.04</t>
  </si>
  <si>
    <t xml:space="preserve"> AF/OS nº  xxxx/2015 Qtde. DT</t>
  </si>
  <si>
    <t>*Prazos de Entrega e Pagamento conforme edital</t>
  </si>
  <si>
    <t>Qtde Utilizada</t>
  </si>
  <si>
    <t>OBJETO: Aquisição de Gêneros Alimentícios, Água e Gás – Campus I, CERES e CESFI</t>
  </si>
  <si>
    <t>PROCESSO: 0102/2016/UDESC</t>
  </si>
  <si>
    <t>Código NUC</t>
  </si>
  <si>
    <t>MARCA</t>
  </si>
  <si>
    <t>Peça</t>
  </si>
  <si>
    <t>00233-0-003</t>
  </si>
  <si>
    <t>00233-0-001</t>
  </si>
  <si>
    <t>Aquisição de Gêneros Alimentícios, Água e Gás – Campus I, CERES e CESFI</t>
  </si>
  <si>
    <t>Valor Total da Ata</t>
  </si>
  <si>
    <t>ÁGUA MINERAL NATURAL SANTA RITA</t>
  </si>
  <si>
    <t xml:space="preserve">OBJETO: Aquisição de Gêneros Alimentícios, Água e Gás – Campus I, CERES e CESFI - RELANÇAMENTO </t>
  </si>
  <si>
    <t>VIGÊNCIA DA ATA: 28/06/2016 até 27/06/17</t>
  </si>
  <si>
    <t>Flame Comércio de Gás LTDA</t>
  </si>
  <si>
    <t>Nacional Gás</t>
  </si>
  <si>
    <t xml:space="preserve">DESERTO </t>
  </si>
  <si>
    <t xml:space="preserve">Pregão 0102/2016/UDESC - SRP relançamento </t>
  </si>
  <si>
    <t xml:space="preserve"> AF/OS nº  1318/2016 Qtde. DT</t>
  </si>
  <si>
    <t>CENTRO PARTICIPANTE: Reitoria</t>
  </si>
  <si>
    <t>CENTRO PARTICIPANTE: ESAG</t>
  </si>
  <si>
    <t>CENTRO PARTICIPANTE: CEART</t>
  </si>
  <si>
    <t>CENTRO PARTICIPANTE: CEAD</t>
  </si>
  <si>
    <t>CENTRO PARTICIPANTE: FAED</t>
  </si>
  <si>
    <t>CENTRO PARTICIPANTE: CEFID</t>
  </si>
  <si>
    <t>CENTRO PARTICIPANTE: GESTOR</t>
  </si>
  <si>
    <t>Resumo Atualizado em Julho/2017</t>
  </si>
  <si>
    <t>AF</t>
  </si>
  <si>
    <t>AF nº  269/2017 Qtde. DT</t>
  </si>
  <si>
    <t xml:space="preserve"> AF/OS nº  0416/2017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</si>
</sst>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3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Alignment="1" applyProtection="1">
      <alignment wrapText="1"/>
      <protection locked="0"/>
    </xf>
    <xf numFmtId="3" fontId="5" fillId="0" borderId="0" xfId="1" applyNumberFormat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44" fontId="5" fillId="0" borderId="1" xfId="5" applyFont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44" fontId="5" fillId="12" borderId="1" xfId="1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1" applyFont="1" applyFill="1" applyBorder="1" applyAlignment="1" applyProtection="1">
      <alignment wrapText="1"/>
      <protection locked="0"/>
    </xf>
    <xf numFmtId="0" fontId="5" fillId="8" borderId="0" xfId="1" applyFont="1" applyFill="1" applyAlignment="1">
      <alignment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3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5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1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168" fontId="5" fillId="2" borderId="1" xfId="3" applyNumberFormat="1" applyFont="1" applyFill="1" applyBorder="1" applyAlignment="1" applyProtection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Alignment="1">
      <alignment horizontal="left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3" fontId="1" fillId="8" borderId="1" xfId="0" applyNumberFormat="1" applyFont="1" applyFill="1" applyBorder="1" applyAlignment="1">
      <alignment vertical="center"/>
    </xf>
    <xf numFmtId="0" fontId="5" fillId="10" borderId="12" xfId="1" applyFont="1" applyFill="1" applyBorder="1" applyAlignment="1" applyProtection="1">
      <alignment horizontal="left"/>
      <protection locked="0"/>
    </xf>
    <xf numFmtId="0" fontId="5" fillId="10" borderId="19" xfId="1" applyFont="1" applyFill="1" applyBorder="1" applyAlignment="1" applyProtection="1">
      <alignment horizontal="left"/>
      <protection locked="0"/>
    </xf>
    <xf numFmtId="168" fontId="5" fillId="10" borderId="6" xfId="1" applyNumberFormat="1" applyFont="1" applyFill="1" applyBorder="1" applyAlignment="1" applyProtection="1">
      <alignment horizontal="right"/>
      <protection locked="0"/>
    </xf>
    <xf numFmtId="0" fontId="5" fillId="10" borderId="14" xfId="1" applyFont="1" applyFill="1" applyBorder="1" applyAlignment="1" applyProtection="1">
      <alignment horizontal="left"/>
      <protection locked="0"/>
    </xf>
    <xf numFmtId="0" fontId="5" fillId="10" borderId="0" xfId="1" applyFont="1" applyFill="1" applyBorder="1" applyAlignment="1" applyProtection="1">
      <alignment horizontal="left"/>
      <protection locked="0"/>
    </xf>
    <xf numFmtId="168" fontId="5" fillId="10" borderId="7" xfId="1" applyNumberFormat="1" applyFont="1" applyFill="1" applyBorder="1" applyAlignment="1" applyProtection="1">
      <alignment horizontal="right"/>
      <protection locked="0"/>
    </xf>
    <xf numFmtId="2" fontId="5" fillId="10" borderId="7" xfId="1" applyNumberFormat="1" applyFont="1" applyFill="1" applyBorder="1" applyAlignment="1">
      <alignment horizontal="right"/>
    </xf>
    <xf numFmtId="0" fontId="5" fillId="10" borderId="16" xfId="1" applyFont="1" applyFill="1" applyBorder="1" applyAlignment="1" applyProtection="1">
      <alignment horizontal="left"/>
      <protection locked="0"/>
    </xf>
    <xf numFmtId="0" fontId="5" fillId="10" borderId="18" xfId="1" applyFont="1" applyFill="1" applyBorder="1" applyAlignment="1" applyProtection="1">
      <alignment horizontal="left"/>
      <protection locked="0"/>
    </xf>
    <xf numFmtId="9" fontId="5" fillId="10" borderId="8" xfId="13" applyFont="1" applyFill="1" applyBorder="1" applyAlignment="1" applyProtection="1">
      <alignment horizontal="right"/>
      <protection locked="0"/>
    </xf>
    <xf numFmtId="43" fontId="5" fillId="0" borderId="0" xfId="1" applyNumberFormat="1" applyFont="1" applyAlignment="1" applyProtection="1">
      <alignment wrapText="1"/>
      <protection locked="0"/>
    </xf>
    <xf numFmtId="3" fontId="5" fillId="6" borderId="6" xfId="1" applyNumberFormat="1" applyFont="1" applyFill="1" applyBorder="1" applyAlignment="1" applyProtection="1">
      <alignment horizontal="center" vertical="center" wrapText="1"/>
      <protection locked="0"/>
    </xf>
    <xf numFmtId="3" fontId="5" fillId="6" borderId="8" xfId="1" applyNumberFormat="1" applyFont="1" applyFill="1" applyBorder="1" applyAlignment="1" applyProtection="1">
      <alignment horizontal="center" vertical="center" wrapText="1"/>
      <protection locked="0"/>
    </xf>
    <xf numFmtId="3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9" xfId="0" applyNumberFormat="1" applyFont="1" applyFill="1" applyBorder="1" applyAlignment="1">
      <alignment horizontal="left" vertical="center" wrapText="1"/>
    </xf>
    <xf numFmtId="0" fontId="5" fillId="7" borderId="10" xfId="0" applyNumberFormat="1" applyFont="1" applyFill="1" applyBorder="1" applyAlignment="1">
      <alignment horizontal="left" vertical="center" wrapText="1"/>
    </xf>
    <xf numFmtId="0" fontId="5" fillId="7" borderId="11" xfId="0" applyNumberFormat="1" applyFont="1" applyFill="1" applyBorder="1" applyAlignment="1">
      <alignment horizontal="left" vertical="center" wrapText="1"/>
    </xf>
    <xf numFmtId="1" fontId="1" fillId="8" borderId="6" xfId="0" applyNumberFormat="1" applyFont="1" applyFill="1" applyBorder="1" applyAlignment="1">
      <alignment horizontal="center" vertical="center" wrapText="1"/>
    </xf>
    <xf numFmtId="1" fontId="1" fillId="8" borderId="8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0" fontId="5" fillId="10" borderId="9" xfId="1" applyFont="1" applyFill="1" applyBorder="1" applyAlignment="1" applyProtection="1">
      <alignment horizontal="left"/>
      <protection locked="0"/>
    </xf>
    <xf numFmtId="0" fontId="5" fillId="10" borderId="10" xfId="1" applyFont="1" applyFill="1" applyBorder="1" applyAlignment="1" applyProtection="1">
      <alignment horizontal="left"/>
      <protection locked="0"/>
    </xf>
    <xf numFmtId="0" fontId="5" fillId="10" borderId="11" xfId="1" applyFont="1" applyFill="1" applyBorder="1" applyAlignment="1" applyProtection="1">
      <alignment horizontal="left"/>
      <protection locked="0"/>
    </xf>
    <xf numFmtId="0" fontId="5" fillId="10" borderId="12" xfId="1" applyFont="1" applyFill="1" applyBorder="1" applyAlignment="1">
      <alignment horizontal="left" vertical="center" wrapText="1"/>
    </xf>
    <xf numFmtId="0" fontId="5" fillId="10" borderId="19" xfId="1" applyFont="1" applyFill="1" applyBorder="1" applyAlignment="1">
      <alignment horizontal="left" vertical="center" wrapText="1"/>
    </xf>
    <xf numFmtId="0" fontId="5" fillId="10" borderId="13" xfId="1" applyFont="1" applyFill="1" applyBorder="1" applyAlignment="1">
      <alignment horizontal="left" vertical="center" wrapText="1"/>
    </xf>
    <xf numFmtId="0" fontId="5" fillId="10" borderId="14" xfId="1" applyFont="1" applyFill="1" applyBorder="1" applyAlignment="1">
      <alignment horizontal="left" vertical="center" wrapText="1"/>
    </xf>
    <xf numFmtId="0" fontId="5" fillId="10" borderId="0" xfId="1" applyFont="1" applyFill="1" applyBorder="1" applyAlignment="1">
      <alignment horizontal="left" vertical="center" wrapText="1"/>
    </xf>
    <xf numFmtId="0" fontId="5" fillId="10" borderId="15" xfId="1" applyFont="1" applyFill="1" applyBorder="1" applyAlignment="1">
      <alignment horizontal="left" vertical="center" wrapText="1"/>
    </xf>
    <xf numFmtId="0" fontId="5" fillId="10" borderId="16" xfId="1" applyFont="1" applyFill="1" applyBorder="1" applyAlignment="1">
      <alignment horizontal="left" vertical="center" wrapText="1"/>
    </xf>
    <xf numFmtId="0" fontId="5" fillId="10" borderId="18" xfId="1" applyFont="1" applyFill="1" applyBorder="1" applyAlignment="1">
      <alignment horizontal="left" vertical="center" wrapText="1"/>
    </xf>
    <xf numFmtId="0" fontId="5" fillId="10" borderId="17" xfId="1" applyFont="1" applyFill="1" applyBorder="1" applyAlignment="1">
      <alignment horizontal="left" vertical="center" wrapText="1"/>
    </xf>
    <xf numFmtId="0" fontId="5" fillId="7" borderId="1" xfId="0" applyNumberFormat="1" applyFont="1" applyFill="1" applyBorder="1" applyAlignment="1">
      <alignment horizontal="left" vertical="center" wrapText="1"/>
    </xf>
    <xf numFmtId="44" fontId="5" fillId="13" borderId="9" xfId="5" applyFont="1" applyFill="1" applyBorder="1" applyAlignment="1">
      <alignment horizontal="center" vertical="center" wrapText="1"/>
    </xf>
    <xf numFmtId="44" fontId="5" fillId="13" borderId="10" xfId="5" applyFont="1" applyFill="1" applyBorder="1" applyAlignment="1">
      <alignment horizontal="center" vertical="center" wrapText="1"/>
    </xf>
    <xf numFmtId="44" fontId="5" fillId="13" borderId="11" xfId="5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4">
    <cellStyle name="Moeda" xfId="5" builtinId="4"/>
    <cellStyle name="Moeda 2" xfId="6"/>
    <cellStyle name="Moeda 2 2" xfId="10"/>
    <cellStyle name="Moeda 3" xfId="9"/>
    <cellStyle name="Normal" xfId="0" builtinId="0"/>
    <cellStyle name="Normal 2" xfId="1"/>
    <cellStyle name="Porcentagem 2" xfId="13"/>
    <cellStyle name="Separador de milhares 2" xfId="2"/>
    <cellStyle name="Separador de milhares 2 2" xfId="8"/>
    <cellStyle name="Separador de milhares 2 2 2" xfId="12"/>
    <cellStyle name="Separador de milhares 2 3" xfId="7"/>
    <cellStyle name="Separador de milhares 2 3 2" xfId="11"/>
    <cellStyle name="Separador de milhares 3" xfId="3"/>
    <cellStyle name="Título 5" xfId="4"/>
  </cellStyles>
  <dxfs count="2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W5"/>
  <sheetViews>
    <sheetView zoomScale="80" zoomScaleNormal="80" workbookViewId="0">
      <selection activeCell="H10" sqref="H10"/>
    </sheetView>
  </sheetViews>
  <sheetFormatPr defaultColWidth="9.7109375" defaultRowHeight="15" x14ac:dyDescent="0.25"/>
  <cols>
    <col min="1" max="1" width="14.5703125" style="1" customWidth="1"/>
    <col min="2" max="2" width="5.5703125" style="1" bestFit="1" customWidth="1"/>
    <col min="3" max="3" width="6" style="37" bestFit="1" customWidth="1"/>
    <col min="4" max="4" width="53.85546875" style="1" bestFit="1" customWidth="1"/>
    <col min="5" max="5" width="13.28515625" style="1" customWidth="1"/>
    <col min="6" max="8" width="11.28515625" style="1" customWidth="1"/>
    <col min="9" max="9" width="12.7109375" style="16" bestFit="1" customWidth="1"/>
    <col min="10" max="10" width="11.28515625" style="18" customWidth="1"/>
    <col min="11" max="11" width="13.28515625" style="38" customWidth="1"/>
    <col min="12" max="12" width="12.5703125" style="19" customWidth="1"/>
    <col min="13" max="13" width="13" style="20" customWidth="1"/>
    <col min="14" max="14" width="12.85546875" style="20" customWidth="1"/>
    <col min="15" max="15" width="12.5703125" style="20" customWidth="1"/>
    <col min="16" max="16" width="13.42578125" style="20" customWidth="1"/>
    <col min="17" max="17" width="12.5703125" style="20" customWidth="1"/>
    <col min="18" max="18" width="13" style="20" customWidth="1"/>
    <col min="19" max="19" width="13.5703125" style="20" customWidth="1"/>
    <col min="20" max="20" width="12.5703125" style="20" customWidth="1"/>
    <col min="21" max="21" width="12.85546875" style="20" customWidth="1"/>
    <col min="22" max="22" width="13" style="20" customWidth="1"/>
    <col min="23" max="23" width="12.42578125" style="20" customWidth="1"/>
    <col min="24" max="16384" width="9.7109375" style="15"/>
  </cols>
  <sheetData>
    <row r="1" spans="1:23" ht="33" customHeight="1" x14ac:dyDescent="0.25">
      <c r="A1" s="60" t="s">
        <v>44</v>
      </c>
      <c r="B1" s="61"/>
      <c r="C1" s="62"/>
      <c r="D1" s="60" t="s">
        <v>53</v>
      </c>
      <c r="E1" s="61"/>
      <c r="F1" s="61"/>
      <c r="G1" s="61"/>
      <c r="H1" s="61"/>
      <c r="I1" s="62"/>
      <c r="J1" s="60" t="s">
        <v>54</v>
      </c>
      <c r="K1" s="61"/>
      <c r="L1" s="62"/>
      <c r="M1" s="57" t="s">
        <v>69</v>
      </c>
      <c r="N1" s="57" t="s">
        <v>40</v>
      </c>
      <c r="O1" s="57" t="s">
        <v>40</v>
      </c>
      <c r="P1" s="59" t="s">
        <v>40</v>
      </c>
      <c r="Q1" s="59" t="s">
        <v>40</v>
      </c>
      <c r="R1" s="59" t="s">
        <v>40</v>
      </c>
      <c r="S1" s="59" t="s">
        <v>40</v>
      </c>
      <c r="T1" s="59" t="s">
        <v>40</v>
      </c>
      <c r="U1" s="59" t="s">
        <v>40</v>
      </c>
      <c r="V1" s="59" t="s">
        <v>40</v>
      </c>
      <c r="W1" s="59" t="s">
        <v>40</v>
      </c>
    </row>
    <row r="2" spans="1:23" ht="21.75" customHeight="1" x14ac:dyDescent="0.25">
      <c r="A2" s="60" t="s">
        <v>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58"/>
      <c r="N2" s="58"/>
      <c r="O2" s="58"/>
      <c r="P2" s="59"/>
      <c r="Q2" s="59"/>
      <c r="R2" s="59"/>
      <c r="S2" s="59"/>
      <c r="T2" s="59"/>
      <c r="U2" s="59"/>
      <c r="V2" s="59"/>
      <c r="W2" s="59"/>
    </row>
    <row r="3" spans="1:23" s="16" customFormat="1" ht="45" x14ac:dyDescent="0.2">
      <c r="A3" s="28" t="s">
        <v>3</v>
      </c>
      <c r="B3" s="28" t="s">
        <v>1</v>
      </c>
      <c r="C3" s="29" t="s">
        <v>4</v>
      </c>
      <c r="D3" s="29" t="s">
        <v>6</v>
      </c>
      <c r="E3" s="29" t="s">
        <v>46</v>
      </c>
      <c r="F3" s="29" t="s">
        <v>38</v>
      </c>
      <c r="G3" s="29" t="s">
        <v>45</v>
      </c>
      <c r="H3" s="29" t="s">
        <v>28</v>
      </c>
      <c r="I3" s="30" t="s">
        <v>5</v>
      </c>
      <c r="J3" s="31" t="s">
        <v>30</v>
      </c>
      <c r="K3" s="32" t="s">
        <v>0</v>
      </c>
      <c r="L3" s="28" t="s">
        <v>7</v>
      </c>
      <c r="M3" s="33">
        <v>42815</v>
      </c>
      <c r="N3" s="34" t="s">
        <v>2</v>
      </c>
      <c r="O3" s="34" t="s">
        <v>2</v>
      </c>
      <c r="P3" s="34" t="s">
        <v>2</v>
      </c>
      <c r="Q3" s="34" t="s">
        <v>2</v>
      </c>
      <c r="R3" s="34" t="s">
        <v>2</v>
      </c>
      <c r="S3" s="34" t="s">
        <v>2</v>
      </c>
      <c r="T3" s="34" t="s">
        <v>2</v>
      </c>
      <c r="U3" s="34" t="s">
        <v>2</v>
      </c>
      <c r="V3" s="34" t="s">
        <v>2</v>
      </c>
      <c r="W3" s="34" t="s">
        <v>2</v>
      </c>
    </row>
    <row r="4" spans="1:23" ht="45" x14ac:dyDescent="0.25">
      <c r="A4" s="65" t="s">
        <v>55</v>
      </c>
      <c r="B4" s="63">
        <v>7</v>
      </c>
      <c r="C4" s="43">
        <v>23</v>
      </c>
      <c r="D4" s="24" t="s">
        <v>36</v>
      </c>
      <c r="E4" s="44" t="s">
        <v>56</v>
      </c>
      <c r="F4" s="44" t="s">
        <v>47</v>
      </c>
      <c r="G4" s="44" t="s">
        <v>48</v>
      </c>
      <c r="H4" s="44" t="s">
        <v>39</v>
      </c>
      <c r="I4" s="45">
        <v>67.209999999999994</v>
      </c>
      <c r="J4" s="22">
        <v>15</v>
      </c>
      <c r="K4" s="35">
        <f>J4-(SUM(M4:W4))</f>
        <v>12</v>
      </c>
      <c r="L4" s="36" t="str">
        <f>IF(K4&lt;0,"ATENÇÃO","OK")</f>
        <v>OK</v>
      </c>
      <c r="M4" s="17">
        <v>3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</row>
    <row r="5" spans="1:23" s="27" customFormat="1" ht="45" x14ac:dyDescent="0.25">
      <c r="A5" s="66"/>
      <c r="B5" s="64"/>
      <c r="C5" s="43">
        <v>24</v>
      </c>
      <c r="D5" s="24" t="s">
        <v>37</v>
      </c>
      <c r="E5" s="44" t="s">
        <v>56</v>
      </c>
      <c r="F5" s="44" t="s">
        <v>47</v>
      </c>
      <c r="G5" s="44" t="s">
        <v>49</v>
      </c>
      <c r="H5" s="44" t="s">
        <v>39</v>
      </c>
      <c r="I5" s="45">
        <v>289.05</v>
      </c>
      <c r="J5" s="22"/>
      <c r="K5" s="35">
        <f t="shared" ref="K5" si="0">J5-(SUM(M5:W5))</f>
        <v>0</v>
      </c>
      <c r="L5" s="36" t="str">
        <f t="shared" ref="L5" si="1">IF(K5&lt;0,"ATENÇÃO","OK")</f>
        <v>OK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</sheetData>
  <mergeCells count="17">
    <mergeCell ref="D1:I1"/>
    <mergeCell ref="A2:L2"/>
    <mergeCell ref="A1:C1"/>
    <mergeCell ref="J1:L1"/>
    <mergeCell ref="B4:B5"/>
    <mergeCell ref="A4:A5"/>
    <mergeCell ref="W1:W2"/>
    <mergeCell ref="Q1:Q2"/>
    <mergeCell ref="R1:R2"/>
    <mergeCell ref="S1:S2"/>
    <mergeCell ref="T1:T2"/>
    <mergeCell ref="U1:U2"/>
    <mergeCell ref="M1:M2"/>
    <mergeCell ref="N1:N2"/>
    <mergeCell ref="O1:O2"/>
    <mergeCell ref="P1:P2"/>
    <mergeCell ref="V1:V2"/>
  </mergeCells>
  <phoneticPr fontId="0" type="noConversion"/>
  <conditionalFormatting sqref="N4:W4">
    <cfRule type="cellIs" dxfId="26" priority="13" stopIfTrue="1" operator="greaterThan">
      <formula>0</formula>
    </cfRule>
    <cfRule type="cellIs" dxfId="25" priority="14" stopIfTrue="1" operator="greaterThan">
      <formula>0</formula>
    </cfRule>
    <cfRule type="cellIs" dxfId="24" priority="15" stopIfTrue="1" operator="greaterThan">
      <formula>0</formula>
    </cfRule>
  </conditionalFormatting>
  <conditionalFormatting sqref="M4">
    <cfRule type="cellIs" dxfId="23" priority="1" stopIfTrue="1" operator="greaterThan">
      <formula>0</formula>
    </cfRule>
    <cfRule type="cellIs" dxfId="22" priority="2" stopIfTrue="1" operator="greaterThan">
      <formula>0</formula>
    </cfRule>
    <cfRule type="cellIs" dxfId="2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80" zoomScaleNormal="80" workbookViewId="0">
      <selection activeCell="D13" sqref="D13"/>
    </sheetView>
  </sheetViews>
  <sheetFormatPr defaultColWidth="9.7109375" defaultRowHeight="15" x14ac:dyDescent="0.25"/>
  <cols>
    <col min="1" max="1" width="14.5703125" style="1" customWidth="1"/>
    <col min="2" max="2" width="5.5703125" style="1" bestFit="1" customWidth="1"/>
    <col min="3" max="3" width="6" style="37" bestFit="1" customWidth="1"/>
    <col min="4" max="4" width="53.85546875" style="1" bestFit="1" customWidth="1"/>
    <col min="5" max="5" width="13.28515625" style="1" customWidth="1"/>
    <col min="6" max="8" width="11.28515625" style="1" customWidth="1"/>
    <col min="9" max="9" width="12.7109375" style="16" bestFit="1" customWidth="1"/>
    <col min="10" max="10" width="11.28515625" style="18" customWidth="1"/>
    <col min="11" max="11" width="13.28515625" style="38" customWidth="1"/>
    <col min="12" max="12" width="12.5703125" style="19" customWidth="1"/>
    <col min="13" max="23" width="12" style="20" customWidth="1"/>
    <col min="24" max="16384" width="9.7109375" style="15"/>
  </cols>
  <sheetData>
    <row r="1" spans="1:23" ht="33" customHeight="1" x14ac:dyDescent="0.25">
      <c r="A1" s="60" t="s">
        <v>44</v>
      </c>
      <c r="B1" s="61"/>
      <c r="C1" s="62"/>
      <c r="D1" s="60" t="s">
        <v>53</v>
      </c>
      <c r="E1" s="61"/>
      <c r="F1" s="61"/>
      <c r="G1" s="61"/>
      <c r="H1" s="61"/>
      <c r="I1" s="62"/>
      <c r="J1" s="60" t="s">
        <v>54</v>
      </c>
      <c r="K1" s="61"/>
      <c r="L1" s="62"/>
      <c r="M1" s="57" t="s">
        <v>70</v>
      </c>
      <c r="N1" s="57" t="s">
        <v>40</v>
      </c>
      <c r="O1" s="57" t="s">
        <v>40</v>
      </c>
      <c r="P1" s="59" t="s">
        <v>40</v>
      </c>
      <c r="Q1" s="59" t="s">
        <v>40</v>
      </c>
      <c r="R1" s="59" t="s">
        <v>40</v>
      </c>
      <c r="S1" s="59" t="s">
        <v>40</v>
      </c>
      <c r="T1" s="59" t="s">
        <v>40</v>
      </c>
      <c r="U1" s="59" t="s">
        <v>40</v>
      </c>
      <c r="V1" s="59" t="s">
        <v>40</v>
      </c>
      <c r="W1" s="59" t="s">
        <v>40</v>
      </c>
    </row>
    <row r="2" spans="1:23" ht="21.75" customHeight="1" x14ac:dyDescent="0.25">
      <c r="A2" s="60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58"/>
      <c r="N2" s="58"/>
      <c r="O2" s="58"/>
      <c r="P2" s="59"/>
      <c r="Q2" s="59"/>
      <c r="R2" s="59"/>
      <c r="S2" s="59"/>
      <c r="T2" s="59"/>
      <c r="U2" s="59"/>
      <c r="V2" s="59"/>
      <c r="W2" s="59"/>
    </row>
    <row r="3" spans="1:23" s="16" customFormat="1" ht="45" x14ac:dyDescent="0.2">
      <c r="A3" s="28" t="s">
        <v>3</v>
      </c>
      <c r="B3" s="28" t="s">
        <v>1</v>
      </c>
      <c r="C3" s="29" t="s">
        <v>4</v>
      </c>
      <c r="D3" s="29" t="s">
        <v>6</v>
      </c>
      <c r="E3" s="29" t="s">
        <v>46</v>
      </c>
      <c r="F3" s="29" t="s">
        <v>38</v>
      </c>
      <c r="G3" s="29" t="s">
        <v>45</v>
      </c>
      <c r="H3" s="29" t="s">
        <v>28</v>
      </c>
      <c r="I3" s="30" t="s">
        <v>5</v>
      </c>
      <c r="J3" s="31" t="s">
        <v>30</v>
      </c>
      <c r="K3" s="32" t="s">
        <v>0</v>
      </c>
      <c r="L3" s="28" t="s">
        <v>7</v>
      </c>
      <c r="M3" s="34" t="s">
        <v>2</v>
      </c>
      <c r="N3" s="34" t="s">
        <v>2</v>
      </c>
      <c r="O3" s="34" t="s">
        <v>2</v>
      </c>
      <c r="P3" s="34" t="s">
        <v>2</v>
      </c>
      <c r="Q3" s="34" t="s">
        <v>2</v>
      </c>
      <c r="R3" s="34" t="s">
        <v>2</v>
      </c>
      <c r="S3" s="34" t="s">
        <v>2</v>
      </c>
      <c r="T3" s="34" t="s">
        <v>2</v>
      </c>
      <c r="U3" s="34" t="s">
        <v>2</v>
      </c>
      <c r="V3" s="34" t="s">
        <v>2</v>
      </c>
      <c r="W3" s="34" t="s">
        <v>2</v>
      </c>
    </row>
    <row r="4" spans="1:23" ht="45" x14ac:dyDescent="0.25">
      <c r="A4" s="65" t="s">
        <v>55</v>
      </c>
      <c r="B4" s="63">
        <v>7</v>
      </c>
      <c r="C4" s="43">
        <v>23</v>
      </c>
      <c r="D4" s="24" t="s">
        <v>36</v>
      </c>
      <c r="E4" s="44" t="s">
        <v>56</v>
      </c>
      <c r="F4" s="44" t="s">
        <v>47</v>
      </c>
      <c r="G4" s="44" t="s">
        <v>48</v>
      </c>
      <c r="H4" s="44" t="s">
        <v>39</v>
      </c>
      <c r="I4" s="45">
        <v>67.209999999999994</v>
      </c>
      <c r="J4" s="22">
        <v>12</v>
      </c>
      <c r="K4" s="35">
        <f>J4-(SUM(M4:W4))</f>
        <v>6</v>
      </c>
      <c r="L4" s="36" t="str">
        <f>IF(K4&lt;0,"ATENÇÃO","OK")</f>
        <v>OK</v>
      </c>
      <c r="M4" s="17">
        <v>6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</row>
    <row r="5" spans="1:23" s="27" customFormat="1" ht="45" x14ac:dyDescent="0.25">
      <c r="A5" s="66"/>
      <c r="B5" s="64"/>
      <c r="C5" s="43">
        <v>24</v>
      </c>
      <c r="D5" s="24" t="s">
        <v>37</v>
      </c>
      <c r="E5" s="44" t="s">
        <v>56</v>
      </c>
      <c r="F5" s="44" t="s">
        <v>47</v>
      </c>
      <c r="G5" s="44" t="s">
        <v>49</v>
      </c>
      <c r="H5" s="44" t="s">
        <v>39</v>
      </c>
      <c r="I5" s="45">
        <v>289.05</v>
      </c>
      <c r="J5" s="22"/>
      <c r="K5" s="35">
        <f>J5-(SUM(M5:W5))</f>
        <v>0</v>
      </c>
      <c r="L5" s="36" t="str">
        <f>IF(K5&lt;0,"ATENÇÃO","OK")</f>
        <v>OK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9" spans="1:23" x14ac:dyDescent="0.25">
      <c r="M9" s="56"/>
    </row>
  </sheetData>
  <mergeCells count="17">
    <mergeCell ref="A4:A5"/>
    <mergeCell ref="B4:B5"/>
    <mergeCell ref="W1:W2"/>
    <mergeCell ref="A2:L2"/>
    <mergeCell ref="V1:V2"/>
    <mergeCell ref="S1:S2"/>
    <mergeCell ref="T1:T2"/>
    <mergeCell ref="U1:U2"/>
    <mergeCell ref="P1:P2"/>
    <mergeCell ref="Q1:Q2"/>
    <mergeCell ref="R1:R2"/>
    <mergeCell ref="A1:C1"/>
    <mergeCell ref="D1:I1"/>
    <mergeCell ref="J1:L1"/>
    <mergeCell ref="M1:M2"/>
    <mergeCell ref="N1:N2"/>
    <mergeCell ref="O1:O2"/>
  </mergeCells>
  <conditionalFormatting sqref="M4:W4">
    <cfRule type="cellIs" dxfId="20" priority="4" stopIfTrue="1" operator="greaterThan">
      <formula>0</formula>
    </cfRule>
    <cfRule type="cellIs" dxfId="19" priority="5" stopIfTrue="1" operator="greaterThan">
      <formula>0</formula>
    </cfRule>
    <cfRule type="cellIs" dxfId="18" priority="6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zoomScale="80" zoomScaleNormal="80" workbookViewId="0">
      <selection activeCell="F9" sqref="F9"/>
    </sheetView>
  </sheetViews>
  <sheetFormatPr defaultColWidth="9.7109375" defaultRowHeight="15" x14ac:dyDescent="0.25"/>
  <cols>
    <col min="1" max="1" width="14.5703125" style="1" customWidth="1"/>
    <col min="2" max="2" width="5.5703125" style="1" bestFit="1" customWidth="1"/>
    <col min="3" max="3" width="6" style="37" bestFit="1" customWidth="1"/>
    <col min="4" max="4" width="53.85546875" style="1" bestFit="1" customWidth="1"/>
    <col min="5" max="5" width="13.28515625" style="1" customWidth="1"/>
    <col min="6" max="8" width="11.28515625" style="1" customWidth="1"/>
    <col min="9" max="9" width="12.7109375" style="16" bestFit="1" customWidth="1"/>
    <col min="10" max="10" width="11.28515625" style="18" customWidth="1"/>
    <col min="11" max="11" width="13.28515625" style="38" customWidth="1"/>
    <col min="12" max="12" width="12.5703125" style="19" customWidth="1"/>
    <col min="13" max="23" width="12" style="20" customWidth="1"/>
    <col min="24" max="16384" width="9.7109375" style="15"/>
  </cols>
  <sheetData>
    <row r="1" spans="1:23" ht="33" customHeight="1" x14ac:dyDescent="0.25">
      <c r="A1" s="60" t="s">
        <v>44</v>
      </c>
      <c r="B1" s="61"/>
      <c r="C1" s="62"/>
      <c r="D1" s="60" t="s">
        <v>53</v>
      </c>
      <c r="E1" s="61"/>
      <c r="F1" s="61"/>
      <c r="G1" s="61"/>
      <c r="H1" s="61"/>
      <c r="I1" s="62"/>
      <c r="J1" s="60" t="s">
        <v>54</v>
      </c>
      <c r="K1" s="61"/>
      <c r="L1" s="62"/>
      <c r="M1" s="57" t="s">
        <v>68</v>
      </c>
      <c r="N1" s="57" t="s">
        <v>40</v>
      </c>
      <c r="O1" s="57" t="s">
        <v>40</v>
      </c>
      <c r="P1" s="59" t="s">
        <v>40</v>
      </c>
      <c r="Q1" s="59" t="s">
        <v>40</v>
      </c>
      <c r="R1" s="59" t="s">
        <v>40</v>
      </c>
      <c r="S1" s="59" t="s">
        <v>40</v>
      </c>
      <c r="T1" s="59" t="s">
        <v>40</v>
      </c>
      <c r="U1" s="59" t="s">
        <v>40</v>
      </c>
      <c r="V1" s="59" t="s">
        <v>40</v>
      </c>
      <c r="W1" s="59" t="s">
        <v>40</v>
      </c>
    </row>
    <row r="2" spans="1:23" ht="21.75" customHeight="1" x14ac:dyDescent="0.25">
      <c r="A2" s="60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58"/>
      <c r="N2" s="58"/>
      <c r="O2" s="58"/>
      <c r="P2" s="59"/>
      <c r="Q2" s="59"/>
      <c r="R2" s="59"/>
      <c r="S2" s="59"/>
      <c r="T2" s="59"/>
      <c r="U2" s="59"/>
      <c r="V2" s="59"/>
      <c r="W2" s="59"/>
    </row>
    <row r="3" spans="1:23" s="16" customFormat="1" ht="45" x14ac:dyDescent="0.2">
      <c r="A3" s="28" t="s">
        <v>3</v>
      </c>
      <c r="B3" s="28" t="s">
        <v>1</v>
      </c>
      <c r="C3" s="29" t="s">
        <v>4</v>
      </c>
      <c r="D3" s="29" t="s">
        <v>6</v>
      </c>
      <c r="E3" s="29" t="s">
        <v>46</v>
      </c>
      <c r="F3" s="29" t="s">
        <v>38</v>
      </c>
      <c r="G3" s="29" t="s">
        <v>45</v>
      </c>
      <c r="H3" s="29" t="s">
        <v>28</v>
      </c>
      <c r="I3" s="30" t="s">
        <v>5</v>
      </c>
      <c r="J3" s="31" t="s">
        <v>30</v>
      </c>
      <c r="K3" s="32" t="s">
        <v>0</v>
      </c>
      <c r="L3" s="28" t="s">
        <v>7</v>
      </c>
      <c r="M3" s="33">
        <v>42776</v>
      </c>
      <c r="N3" s="34" t="s">
        <v>2</v>
      </c>
      <c r="O3" s="34" t="s">
        <v>2</v>
      </c>
      <c r="P3" s="34" t="s">
        <v>2</v>
      </c>
      <c r="Q3" s="34" t="s">
        <v>2</v>
      </c>
      <c r="R3" s="34" t="s">
        <v>2</v>
      </c>
      <c r="S3" s="34" t="s">
        <v>2</v>
      </c>
      <c r="T3" s="34" t="s">
        <v>2</v>
      </c>
      <c r="U3" s="34" t="s">
        <v>2</v>
      </c>
      <c r="V3" s="34" t="s">
        <v>2</v>
      </c>
      <c r="W3" s="34" t="s">
        <v>2</v>
      </c>
    </row>
    <row r="4" spans="1:23" ht="45" x14ac:dyDescent="0.25">
      <c r="A4" s="65" t="s">
        <v>55</v>
      </c>
      <c r="B4" s="63">
        <v>7</v>
      </c>
      <c r="C4" s="43">
        <v>23</v>
      </c>
      <c r="D4" s="24" t="s">
        <v>36</v>
      </c>
      <c r="E4" s="44" t="s">
        <v>56</v>
      </c>
      <c r="F4" s="44" t="s">
        <v>47</v>
      </c>
      <c r="G4" s="44" t="s">
        <v>48</v>
      </c>
      <c r="H4" s="44" t="s">
        <v>39</v>
      </c>
      <c r="I4" s="45">
        <v>67.209999999999994</v>
      </c>
      <c r="J4" s="22">
        <v>10</v>
      </c>
      <c r="K4" s="35">
        <f>J4-(SUM(M4:W4))</f>
        <v>7</v>
      </c>
      <c r="L4" s="36" t="str">
        <f>IF(K4&lt;0,"ATENÇÃO","OK")</f>
        <v>OK</v>
      </c>
      <c r="M4" s="17">
        <v>3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</row>
    <row r="5" spans="1:23" s="27" customFormat="1" ht="45" x14ac:dyDescent="0.25">
      <c r="A5" s="66"/>
      <c r="B5" s="64"/>
      <c r="C5" s="43">
        <v>24</v>
      </c>
      <c r="D5" s="24" t="s">
        <v>37</v>
      </c>
      <c r="E5" s="44" t="s">
        <v>56</v>
      </c>
      <c r="F5" s="44" t="s">
        <v>47</v>
      </c>
      <c r="G5" s="44" t="s">
        <v>49</v>
      </c>
      <c r="H5" s="44" t="s">
        <v>39</v>
      </c>
      <c r="I5" s="45">
        <v>289.05</v>
      </c>
      <c r="J5" s="22">
        <v>10</v>
      </c>
      <c r="K5" s="35">
        <f>J5-(SUM(M5:W5))</f>
        <v>10</v>
      </c>
      <c r="L5" s="36" t="str">
        <f>IF(K5&lt;0,"ATENÇÃO","OK")</f>
        <v>OK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x14ac:dyDescent="0.25">
      <c r="M6" s="56"/>
    </row>
  </sheetData>
  <mergeCells count="17">
    <mergeCell ref="A4:A5"/>
    <mergeCell ref="B4:B5"/>
    <mergeCell ref="W1:W2"/>
    <mergeCell ref="A2:L2"/>
    <mergeCell ref="V1:V2"/>
    <mergeCell ref="S1:S2"/>
    <mergeCell ref="T1:T2"/>
    <mergeCell ref="U1:U2"/>
    <mergeCell ref="P1:P2"/>
    <mergeCell ref="Q1:Q2"/>
    <mergeCell ref="R1:R2"/>
    <mergeCell ref="A1:C1"/>
    <mergeCell ref="D1:I1"/>
    <mergeCell ref="J1:L1"/>
    <mergeCell ref="M1:M2"/>
    <mergeCell ref="N1:N2"/>
    <mergeCell ref="O1:O2"/>
  </mergeCells>
  <conditionalFormatting sqref="N4:W4">
    <cfRule type="cellIs" dxfId="17" priority="7" stopIfTrue="1" operator="greaterThan">
      <formula>0</formula>
    </cfRule>
    <cfRule type="cellIs" dxfId="16" priority="8" stopIfTrue="1" operator="greaterThan">
      <formula>0</formula>
    </cfRule>
    <cfRule type="cellIs" dxfId="15" priority="9" stopIfTrue="1" operator="greaterThan">
      <formula>0</formula>
    </cfRule>
  </conditionalFormatting>
  <conditionalFormatting sqref="M4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zoomScale="80" zoomScaleNormal="80" workbookViewId="0">
      <selection activeCell="D13" sqref="D13"/>
    </sheetView>
  </sheetViews>
  <sheetFormatPr defaultColWidth="9.7109375" defaultRowHeight="15" x14ac:dyDescent="0.25"/>
  <cols>
    <col min="1" max="1" width="14.5703125" style="1" customWidth="1"/>
    <col min="2" max="2" width="5.5703125" style="1" bestFit="1" customWidth="1"/>
    <col min="3" max="3" width="6" style="37" bestFit="1" customWidth="1"/>
    <col min="4" max="4" width="53.85546875" style="1" bestFit="1" customWidth="1"/>
    <col min="5" max="5" width="13.28515625" style="1" customWidth="1"/>
    <col min="6" max="8" width="11.28515625" style="1" customWidth="1"/>
    <col min="9" max="9" width="12.7109375" style="16" bestFit="1" customWidth="1"/>
    <col min="10" max="10" width="11.28515625" style="18" customWidth="1"/>
    <col min="11" max="11" width="13.28515625" style="38" customWidth="1"/>
    <col min="12" max="12" width="12.5703125" style="19" customWidth="1"/>
    <col min="13" max="23" width="12" style="20" customWidth="1"/>
    <col min="24" max="16384" width="9.7109375" style="15"/>
  </cols>
  <sheetData>
    <row r="1" spans="1:23" ht="33" customHeight="1" x14ac:dyDescent="0.25">
      <c r="A1" s="60" t="s">
        <v>44</v>
      </c>
      <c r="B1" s="61"/>
      <c r="C1" s="62"/>
      <c r="D1" s="60" t="s">
        <v>53</v>
      </c>
      <c r="E1" s="61"/>
      <c r="F1" s="61"/>
      <c r="G1" s="61"/>
      <c r="H1" s="61"/>
      <c r="I1" s="62"/>
      <c r="J1" s="60" t="s">
        <v>54</v>
      </c>
      <c r="K1" s="61"/>
      <c r="L1" s="62"/>
      <c r="M1" s="57" t="s">
        <v>40</v>
      </c>
      <c r="N1" s="57" t="s">
        <v>40</v>
      </c>
      <c r="O1" s="57" t="s">
        <v>40</v>
      </c>
      <c r="P1" s="59" t="s">
        <v>40</v>
      </c>
      <c r="Q1" s="59" t="s">
        <v>40</v>
      </c>
      <c r="R1" s="59" t="s">
        <v>40</v>
      </c>
      <c r="S1" s="59" t="s">
        <v>40</v>
      </c>
      <c r="T1" s="59" t="s">
        <v>40</v>
      </c>
      <c r="U1" s="59" t="s">
        <v>40</v>
      </c>
      <c r="V1" s="59" t="s">
        <v>40</v>
      </c>
      <c r="W1" s="59" t="s">
        <v>40</v>
      </c>
    </row>
    <row r="2" spans="1:23" ht="21.75" customHeight="1" x14ac:dyDescent="0.25">
      <c r="A2" s="60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58"/>
      <c r="N2" s="58"/>
      <c r="O2" s="58"/>
      <c r="P2" s="59"/>
      <c r="Q2" s="59"/>
      <c r="R2" s="59"/>
      <c r="S2" s="59"/>
      <c r="T2" s="59"/>
      <c r="U2" s="59"/>
      <c r="V2" s="59"/>
      <c r="W2" s="59"/>
    </row>
    <row r="3" spans="1:23" s="16" customFormat="1" ht="45" x14ac:dyDescent="0.2">
      <c r="A3" s="28" t="s">
        <v>3</v>
      </c>
      <c r="B3" s="28" t="s">
        <v>1</v>
      </c>
      <c r="C3" s="29" t="s">
        <v>4</v>
      </c>
      <c r="D3" s="29" t="s">
        <v>6</v>
      </c>
      <c r="E3" s="29" t="s">
        <v>46</v>
      </c>
      <c r="F3" s="29" t="s">
        <v>38</v>
      </c>
      <c r="G3" s="29" t="s">
        <v>45</v>
      </c>
      <c r="H3" s="29" t="s">
        <v>28</v>
      </c>
      <c r="I3" s="30" t="s">
        <v>5</v>
      </c>
      <c r="J3" s="31" t="s">
        <v>30</v>
      </c>
      <c r="K3" s="32" t="s">
        <v>0</v>
      </c>
      <c r="L3" s="28" t="s">
        <v>7</v>
      </c>
      <c r="M3" s="34" t="s">
        <v>2</v>
      </c>
      <c r="N3" s="34" t="s">
        <v>2</v>
      </c>
      <c r="O3" s="34" t="s">
        <v>2</v>
      </c>
      <c r="P3" s="34" t="s">
        <v>2</v>
      </c>
      <c r="Q3" s="34" t="s">
        <v>2</v>
      </c>
      <c r="R3" s="34" t="s">
        <v>2</v>
      </c>
      <c r="S3" s="34" t="s">
        <v>2</v>
      </c>
      <c r="T3" s="34" t="s">
        <v>2</v>
      </c>
      <c r="U3" s="34" t="s">
        <v>2</v>
      </c>
      <c r="V3" s="34" t="s">
        <v>2</v>
      </c>
      <c r="W3" s="34" t="s">
        <v>2</v>
      </c>
    </row>
    <row r="4" spans="1:23" ht="45" x14ac:dyDescent="0.25">
      <c r="A4" s="65" t="s">
        <v>55</v>
      </c>
      <c r="B4" s="63">
        <v>7</v>
      </c>
      <c r="C4" s="43">
        <v>23</v>
      </c>
      <c r="D4" s="24" t="s">
        <v>36</v>
      </c>
      <c r="E4" s="44" t="s">
        <v>56</v>
      </c>
      <c r="F4" s="44" t="s">
        <v>47</v>
      </c>
      <c r="G4" s="44" t="s">
        <v>48</v>
      </c>
      <c r="H4" s="44" t="s">
        <v>39</v>
      </c>
      <c r="I4" s="45">
        <v>67.209999999999994</v>
      </c>
      <c r="J4" s="22">
        <v>5</v>
      </c>
      <c r="K4" s="35">
        <f>J4-(SUM(M4:W4))</f>
        <v>5</v>
      </c>
      <c r="L4" s="36" t="str">
        <f>IF(K4&lt;0,"ATENÇÃO","OK")</f>
        <v>OK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</row>
    <row r="5" spans="1:23" s="27" customFormat="1" ht="45" x14ac:dyDescent="0.25">
      <c r="A5" s="66"/>
      <c r="B5" s="64"/>
      <c r="C5" s="43">
        <v>24</v>
      </c>
      <c r="D5" s="24" t="s">
        <v>37</v>
      </c>
      <c r="E5" s="44" t="s">
        <v>56</v>
      </c>
      <c r="F5" s="44" t="s">
        <v>47</v>
      </c>
      <c r="G5" s="44" t="s">
        <v>49</v>
      </c>
      <c r="H5" s="44" t="s">
        <v>39</v>
      </c>
      <c r="I5" s="45">
        <v>289.05</v>
      </c>
      <c r="J5" s="22"/>
      <c r="K5" s="35">
        <f>J5-(SUM(M5:W5))</f>
        <v>0</v>
      </c>
      <c r="L5" s="36" t="str">
        <f>IF(K5&lt;0,"ATENÇÃO","OK")</f>
        <v>OK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</sheetData>
  <mergeCells count="17">
    <mergeCell ref="A4:A5"/>
    <mergeCell ref="B4:B5"/>
    <mergeCell ref="W1:W2"/>
    <mergeCell ref="A2:L2"/>
    <mergeCell ref="V1:V2"/>
    <mergeCell ref="S1:S2"/>
    <mergeCell ref="T1:T2"/>
    <mergeCell ref="U1:U2"/>
    <mergeCell ref="P1:P2"/>
    <mergeCell ref="Q1:Q2"/>
    <mergeCell ref="R1:R2"/>
    <mergeCell ref="A1:C1"/>
    <mergeCell ref="D1:I1"/>
    <mergeCell ref="J1:L1"/>
    <mergeCell ref="M1:M2"/>
    <mergeCell ref="N1:N2"/>
    <mergeCell ref="O1:O2"/>
  </mergeCells>
  <conditionalFormatting sqref="M4:W4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zoomScale="80" zoomScaleNormal="80" workbookViewId="0">
      <selection activeCell="J11" sqref="J11"/>
    </sheetView>
  </sheetViews>
  <sheetFormatPr defaultColWidth="9.7109375" defaultRowHeight="15" x14ac:dyDescent="0.25"/>
  <cols>
    <col min="1" max="1" width="14.5703125" style="1" customWidth="1"/>
    <col min="2" max="2" width="5.5703125" style="1" bestFit="1" customWidth="1"/>
    <col min="3" max="3" width="6" style="37" bestFit="1" customWidth="1"/>
    <col min="4" max="4" width="53.85546875" style="1" bestFit="1" customWidth="1"/>
    <col min="5" max="5" width="13.28515625" style="1" customWidth="1"/>
    <col min="6" max="8" width="11.28515625" style="1" customWidth="1"/>
    <col min="9" max="9" width="12.7109375" style="16" bestFit="1" customWidth="1"/>
    <col min="10" max="10" width="11.28515625" style="18" customWidth="1"/>
    <col min="11" max="11" width="13.28515625" style="38" customWidth="1"/>
    <col min="12" max="12" width="12.5703125" style="19" customWidth="1"/>
    <col min="13" max="23" width="12" style="20" customWidth="1"/>
    <col min="24" max="16384" width="9.7109375" style="15"/>
  </cols>
  <sheetData>
    <row r="1" spans="1:23" ht="33" customHeight="1" x14ac:dyDescent="0.25">
      <c r="A1" s="60" t="s">
        <v>44</v>
      </c>
      <c r="B1" s="61"/>
      <c r="C1" s="62"/>
      <c r="D1" s="60" t="s">
        <v>53</v>
      </c>
      <c r="E1" s="61"/>
      <c r="F1" s="61"/>
      <c r="G1" s="61"/>
      <c r="H1" s="61"/>
      <c r="I1" s="62"/>
      <c r="J1" s="60" t="s">
        <v>54</v>
      </c>
      <c r="K1" s="61"/>
      <c r="L1" s="62"/>
      <c r="M1" s="57" t="s">
        <v>59</v>
      </c>
      <c r="N1" s="57" t="s">
        <v>40</v>
      </c>
      <c r="O1" s="57" t="s">
        <v>40</v>
      </c>
      <c r="P1" s="59" t="s">
        <v>40</v>
      </c>
      <c r="Q1" s="59" t="s">
        <v>40</v>
      </c>
      <c r="R1" s="59" t="s">
        <v>40</v>
      </c>
      <c r="S1" s="59" t="s">
        <v>40</v>
      </c>
      <c r="T1" s="59" t="s">
        <v>40</v>
      </c>
      <c r="U1" s="59" t="s">
        <v>40</v>
      </c>
      <c r="V1" s="59" t="s">
        <v>40</v>
      </c>
      <c r="W1" s="59" t="s">
        <v>40</v>
      </c>
    </row>
    <row r="2" spans="1:23" ht="21.75" customHeight="1" x14ac:dyDescent="0.25">
      <c r="A2" s="60" t="s">
        <v>64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58"/>
      <c r="N2" s="58"/>
      <c r="O2" s="58"/>
      <c r="P2" s="59"/>
      <c r="Q2" s="59"/>
      <c r="R2" s="59"/>
      <c r="S2" s="59"/>
      <c r="T2" s="59"/>
      <c r="U2" s="59"/>
      <c r="V2" s="59"/>
      <c r="W2" s="59"/>
    </row>
    <row r="3" spans="1:23" s="16" customFormat="1" ht="45" x14ac:dyDescent="0.2">
      <c r="A3" s="28" t="s">
        <v>3</v>
      </c>
      <c r="B3" s="28" t="s">
        <v>1</v>
      </c>
      <c r="C3" s="29" t="s">
        <v>4</v>
      </c>
      <c r="D3" s="29" t="s">
        <v>6</v>
      </c>
      <c r="E3" s="29" t="s">
        <v>46</v>
      </c>
      <c r="F3" s="29" t="s">
        <v>38</v>
      </c>
      <c r="G3" s="29" t="s">
        <v>45</v>
      </c>
      <c r="H3" s="29" t="s">
        <v>28</v>
      </c>
      <c r="I3" s="30" t="s">
        <v>5</v>
      </c>
      <c r="J3" s="31" t="s">
        <v>30</v>
      </c>
      <c r="K3" s="32" t="s">
        <v>0</v>
      </c>
      <c r="L3" s="28" t="s">
        <v>7</v>
      </c>
      <c r="M3" s="33">
        <v>42661</v>
      </c>
      <c r="N3" s="34" t="s">
        <v>2</v>
      </c>
      <c r="O3" s="34" t="s">
        <v>2</v>
      </c>
      <c r="P3" s="34" t="s">
        <v>2</v>
      </c>
      <c r="Q3" s="34" t="s">
        <v>2</v>
      </c>
      <c r="R3" s="34" t="s">
        <v>2</v>
      </c>
      <c r="S3" s="34" t="s">
        <v>2</v>
      </c>
      <c r="T3" s="34" t="s">
        <v>2</v>
      </c>
      <c r="U3" s="34" t="s">
        <v>2</v>
      </c>
      <c r="V3" s="34" t="s">
        <v>2</v>
      </c>
      <c r="W3" s="34" t="s">
        <v>2</v>
      </c>
    </row>
    <row r="4" spans="1:23" ht="45" x14ac:dyDescent="0.25">
      <c r="A4" s="67" t="s">
        <v>55</v>
      </c>
      <c r="B4" s="68">
        <v>7</v>
      </c>
      <c r="C4" s="43">
        <v>23</v>
      </c>
      <c r="D4" s="24" t="s">
        <v>36</v>
      </c>
      <c r="E4" s="44" t="s">
        <v>56</v>
      </c>
      <c r="F4" s="44" t="s">
        <v>47</v>
      </c>
      <c r="G4" s="44" t="s">
        <v>48</v>
      </c>
      <c r="H4" s="44" t="s">
        <v>39</v>
      </c>
      <c r="I4" s="45">
        <v>67.209999999999994</v>
      </c>
      <c r="J4" s="22">
        <v>6</v>
      </c>
      <c r="K4" s="35">
        <f>J4-(SUM(M4:W4))</f>
        <v>0</v>
      </c>
      <c r="L4" s="36" t="str">
        <f>IF(K4&lt;0,"ATENÇÃO","OK")</f>
        <v>OK</v>
      </c>
      <c r="M4" s="17">
        <v>6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</row>
    <row r="5" spans="1:23" s="27" customFormat="1" ht="45" x14ac:dyDescent="0.25">
      <c r="A5" s="67"/>
      <c r="B5" s="68"/>
      <c r="C5" s="43">
        <v>24</v>
      </c>
      <c r="D5" s="24" t="s">
        <v>37</v>
      </c>
      <c r="E5" s="44" t="s">
        <v>56</v>
      </c>
      <c r="F5" s="44" t="s">
        <v>47</v>
      </c>
      <c r="G5" s="44" t="s">
        <v>49</v>
      </c>
      <c r="H5" s="44" t="s">
        <v>39</v>
      </c>
      <c r="I5" s="45">
        <v>289.05</v>
      </c>
      <c r="J5" s="22"/>
      <c r="K5" s="35">
        <f>J5-(SUM(M5:W5))</f>
        <v>0</v>
      </c>
      <c r="L5" s="36" t="str">
        <f>IF(K5&lt;0,"ATENÇÃO","OK")</f>
        <v>OK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</sheetData>
  <mergeCells count="17">
    <mergeCell ref="A4:A5"/>
    <mergeCell ref="B4:B5"/>
    <mergeCell ref="P1:P2"/>
    <mergeCell ref="Q1:Q2"/>
    <mergeCell ref="R1:R2"/>
    <mergeCell ref="A1:C1"/>
    <mergeCell ref="D1:I1"/>
    <mergeCell ref="J1:L1"/>
    <mergeCell ref="M1:M2"/>
    <mergeCell ref="N1:N2"/>
    <mergeCell ref="O1:O2"/>
    <mergeCell ref="W1:W2"/>
    <mergeCell ref="A2:L2"/>
    <mergeCell ref="V1:V2"/>
    <mergeCell ref="S1:S2"/>
    <mergeCell ref="T1:T2"/>
    <mergeCell ref="U1:U2"/>
  </mergeCells>
  <conditionalFormatting sqref="N4:W4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M4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zoomScale="80" zoomScaleNormal="80" workbookViewId="0">
      <selection activeCell="F13" sqref="F13"/>
    </sheetView>
  </sheetViews>
  <sheetFormatPr defaultColWidth="9.7109375" defaultRowHeight="15" x14ac:dyDescent="0.25"/>
  <cols>
    <col min="1" max="1" width="14.5703125" style="1" customWidth="1"/>
    <col min="2" max="2" width="5.5703125" style="1" bestFit="1" customWidth="1"/>
    <col min="3" max="3" width="6" style="37" bestFit="1" customWidth="1"/>
    <col min="4" max="4" width="53.85546875" style="1" bestFit="1" customWidth="1"/>
    <col min="5" max="5" width="13.28515625" style="1" customWidth="1"/>
    <col min="6" max="8" width="11.28515625" style="1" customWidth="1"/>
    <col min="9" max="9" width="12.7109375" style="16" bestFit="1" customWidth="1"/>
    <col min="10" max="10" width="11.28515625" style="18" customWidth="1"/>
    <col min="11" max="11" width="13.28515625" style="38" customWidth="1"/>
    <col min="12" max="12" width="12.5703125" style="19" customWidth="1"/>
    <col min="13" max="23" width="12" style="20" customWidth="1"/>
    <col min="24" max="16384" width="9.7109375" style="15"/>
  </cols>
  <sheetData>
    <row r="1" spans="1:23" ht="33" customHeight="1" x14ac:dyDescent="0.25">
      <c r="A1" s="60" t="s">
        <v>44</v>
      </c>
      <c r="B1" s="61"/>
      <c r="C1" s="62"/>
      <c r="D1" s="60" t="s">
        <v>53</v>
      </c>
      <c r="E1" s="61"/>
      <c r="F1" s="61"/>
      <c r="G1" s="61"/>
      <c r="H1" s="61"/>
      <c r="I1" s="62"/>
      <c r="J1" s="60" t="s">
        <v>54</v>
      </c>
      <c r="K1" s="61"/>
      <c r="L1" s="62"/>
      <c r="M1" s="57" t="s">
        <v>40</v>
      </c>
      <c r="N1" s="57" t="s">
        <v>40</v>
      </c>
      <c r="O1" s="57" t="s">
        <v>40</v>
      </c>
      <c r="P1" s="59" t="s">
        <v>40</v>
      </c>
      <c r="Q1" s="59" t="s">
        <v>40</v>
      </c>
      <c r="R1" s="59" t="s">
        <v>40</v>
      </c>
      <c r="S1" s="59" t="s">
        <v>40</v>
      </c>
      <c r="T1" s="59" t="s">
        <v>40</v>
      </c>
      <c r="U1" s="59" t="s">
        <v>40</v>
      </c>
      <c r="V1" s="59" t="s">
        <v>40</v>
      </c>
      <c r="W1" s="59" t="s">
        <v>40</v>
      </c>
    </row>
    <row r="2" spans="1:23" ht="21.75" customHeight="1" x14ac:dyDescent="0.25">
      <c r="A2" s="60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58"/>
      <c r="N2" s="58"/>
      <c r="O2" s="58"/>
      <c r="P2" s="59"/>
      <c r="Q2" s="59"/>
      <c r="R2" s="59"/>
      <c r="S2" s="59"/>
      <c r="T2" s="59"/>
      <c r="U2" s="59"/>
      <c r="V2" s="59"/>
      <c r="W2" s="59"/>
    </row>
    <row r="3" spans="1:23" s="16" customFormat="1" ht="45" x14ac:dyDescent="0.2">
      <c r="A3" s="28" t="s">
        <v>3</v>
      </c>
      <c r="B3" s="28" t="s">
        <v>1</v>
      </c>
      <c r="C3" s="29" t="s">
        <v>4</v>
      </c>
      <c r="D3" s="29" t="s">
        <v>6</v>
      </c>
      <c r="E3" s="29" t="s">
        <v>46</v>
      </c>
      <c r="F3" s="29" t="s">
        <v>38</v>
      </c>
      <c r="G3" s="29" t="s">
        <v>45</v>
      </c>
      <c r="H3" s="29" t="s">
        <v>28</v>
      </c>
      <c r="I3" s="30" t="s">
        <v>5</v>
      </c>
      <c r="J3" s="31" t="s">
        <v>30</v>
      </c>
      <c r="K3" s="32" t="s">
        <v>0</v>
      </c>
      <c r="L3" s="28" t="s">
        <v>7</v>
      </c>
      <c r="M3" s="34" t="s">
        <v>2</v>
      </c>
      <c r="N3" s="34" t="s">
        <v>2</v>
      </c>
      <c r="O3" s="34" t="s">
        <v>2</v>
      </c>
      <c r="P3" s="34" t="s">
        <v>2</v>
      </c>
      <c r="Q3" s="34" t="s">
        <v>2</v>
      </c>
      <c r="R3" s="34" t="s">
        <v>2</v>
      </c>
      <c r="S3" s="34" t="s">
        <v>2</v>
      </c>
      <c r="T3" s="34" t="s">
        <v>2</v>
      </c>
      <c r="U3" s="34" t="s">
        <v>2</v>
      </c>
      <c r="V3" s="34" t="s">
        <v>2</v>
      </c>
      <c r="W3" s="34" t="s">
        <v>2</v>
      </c>
    </row>
    <row r="4" spans="1:23" ht="45" x14ac:dyDescent="0.25">
      <c r="A4" s="65" t="s">
        <v>55</v>
      </c>
      <c r="B4" s="63">
        <v>7</v>
      </c>
      <c r="C4" s="43">
        <v>23</v>
      </c>
      <c r="D4" s="24" t="s">
        <v>36</v>
      </c>
      <c r="E4" s="44" t="s">
        <v>56</v>
      </c>
      <c r="F4" s="44" t="s">
        <v>47</v>
      </c>
      <c r="G4" s="44" t="s">
        <v>48</v>
      </c>
      <c r="H4" s="44" t="s">
        <v>39</v>
      </c>
      <c r="I4" s="45">
        <v>67.209999999999994</v>
      </c>
      <c r="J4" s="22">
        <v>10</v>
      </c>
      <c r="K4" s="35">
        <f>J4-(SUM(M4:W4))</f>
        <v>10</v>
      </c>
      <c r="L4" s="36" t="str">
        <f>IF(K4&lt;0,"ATENÇÃO","OK")</f>
        <v>OK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</row>
    <row r="5" spans="1:23" s="27" customFormat="1" ht="45" x14ac:dyDescent="0.25">
      <c r="A5" s="66"/>
      <c r="B5" s="64"/>
      <c r="C5" s="43">
        <v>24</v>
      </c>
      <c r="D5" s="24" t="s">
        <v>37</v>
      </c>
      <c r="E5" s="44" t="s">
        <v>56</v>
      </c>
      <c r="F5" s="44" t="s">
        <v>47</v>
      </c>
      <c r="G5" s="44" t="s">
        <v>49</v>
      </c>
      <c r="H5" s="44" t="s">
        <v>39</v>
      </c>
      <c r="I5" s="45">
        <v>289.05</v>
      </c>
      <c r="J5" s="22"/>
      <c r="K5" s="35"/>
      <c r="L5" s="3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</sheetData>
  <mergeCells count="17">
    <mergeCell ref="A4:A5"/>
    <mergeCell ref="B4:B5"/>
    <mergeCell ref="P1:P2"/>
    <mergeCell ref="Q1:Q2"/>
    <mergeCell ref="R1:R2"/>
    <mergeCell ref="A1:C1"/>
    <mergeCell ref="D1:I1"/>
    <mergeCell ref="J1:L1"/>
    <mergeCell ref="M1:M2"/>
    <mergeCell ref="N1:N2"/>
    <mergeCell ref="O1:O2"/>
    <mergeCell ref="W1:W2"/>
    <mergeCell ref="A2:L2"/>
    <mergeCell ref="V1:V2"/>
    <mergeCell ref="S1:S2"/>
    <mergeCell ref="T1:T2"/>
    <mergeCell ref="U1:U2"/>
  </mergeCells>
  <conditionalFormatting sqref="M4:W4">
    <cfRule type="cellIs" dxfId="2" priority="4" stopIfTrue="1" operator="greaterThan">
      <formula>0</formula>
    </cfRule>
    <cfRule type="cellIs" dxfId="1" priority="5" stopIfTrue="1" operator="greaterThan">
      <formula>0</formula>
    </cfRule>
    <cfRule type="cellIs" dxfId="0" priority="6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0" zoomScaleNormal="80" workbookViewId="0">
      <selection activeCell="D6" sqref="D6"/>
    </sheetView>
  </sheetViews>
  <sheetFormatPr defaultColWidth="9.7109375" defaultRowHeight="15" x14ac:dyDescent="0.25"/>
  <cols>
    <col min="1" max="1" width="18.28515625" style="1" bestFit="1" customWidth="1"/>
    <col min="2" max="2" width="7.85546875" style="1" bestFit="1" customWidth="1"/>
    <col min="3" max="3" width="7.140625" style="37" bestFit="1" customWidth="1"/>
    <col min="4" max="4" width="70" style="1" customWidth="1"/>
    <col min="5" max="5" width="12.28515625" style="1" bestFit="1" customWidth="1"/>
    <col min="6" max="6" width="10" style="1" bestFit="1" customWidth="1"/>
    <col min="7" max="7" width="15.28515625" style="1" bestFit="1" customWidth="1"/>
    <col min="8" max="8" width="11" style="1" bestFit="1" customWidth="1"/>
    <col min="9" max="9" width="11" style="16" customWidth="1"/>
    <col min="10" max="10" width="11.28515625" style="18" customWidth="1"/>
    <col min="11" max="11" width="13.28515625" style="38" customWidth="1"/>
    <col min="12" max="12" width="12.5703125" style="19" customWidth="1"/>
    <col min="13" max="13" width="16.140625" style="15" customWidth="1"/>
    <col min="14" max="14" width="16.7109375" style="15" bestFit="1" customWidth="1"/>
    <col min="15" max="16384" width="9.7109375" style="15"/>
  </cols>
  <sheetData>
    <row r="1" spans="1:14" ht="33" customHeight="1" x14ac:dyDescent="0.25">
      <c r="A1" s="81" t="s">
        <v>44</v>
      </c>
      <c r="B1" s="81"/>
      <c r="C1" s="81"/>
      <c r="D1" s="81" t="s">
        <v>43</v>
      </c>
      <c r="E1" s="81"/>
      <c r="F1" s="81"/>
      <c r="G1" s="81"/>
      <c r="H1" s="81"/>
      <c r="I1" s="81"/>
      <c r="J1" s="81" t="s">
        <v>54</v>
      </c>
      <c r="K1" s="81"/>
      <c r="L1" s="81"/>
      <c r="M1" s="81"/>
      <c r="N1" s="81"/>
    </row>
    <row r="2" spans="1:14" ht="21.75" customHeight="1" x14ac:dyDescent="0.25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16" customFormat="1" ht="45" x14ac:dyDescent="0.2">
      <c r="A3" s="28" t="s">
        <v>3</v>
      </c>
      <c r="B3" s="28" t="s">
        <v>1</v>
      </c>
      <c r="C3" s="29" t="s">
        <v>4</v>
      </c>
      <c r="D3" s="29" t="s">
        <v>6</v>
      </c>
      <c r="E3" s="29" t="s">
        <v>46</v>
      </c>
      <c r="F3" s="29" t="s">
        <v>38</v>
      </c>
      <c r="G3" s="29" t="s">
        <v>45</v>
      </c>
      <c r="H3" s="29" t="s">
        <v>28</v>
      </c>
      <c r="I3" s="30" t="s">
        <v>5</v>
      </c>
      <c r="J3" s="31" t="s">
        <v>30</v>
      </c>
      <c r="K3" s="32" t="s">
        <v>42</v>
      </c>
      <c r="L3" s="28" t="s">
        <v>29</v>
      </c>
      <c r="M3" s="39" t="s">
        <v>31</v>
      </c>
      <c r="N3" s="39" t="s">
        <v>32</v>
      </c>
    </row>
    <row r="4" spans="1:14" ht="45.75" customHeight="1" x14ac:dyDescent="0.25">
      <c r="A4" s="67" t="s">
        <v>52</v>
      </c>
      <c r="B4" s="68">
        <v>1</v>
      </c>
      <c r="C4" s="43">
        <v>23</v>
      </c>
      <c r="D4" s="24" t="s">
        <v>36</v>
      </c>
      <c r="E4" s="44" t="s">
        <v>56</v>
      </c>
      <c r="F4" s="44" t="s">
        <v>47</v>
      </c>
      <c r="G4" s="44" t="s">
        <v>48</v>
      </c>
      <c r="H4" s="44" t="s">
        <v>39</v>
      </c>
      <c r="I4" s="21">
        <v>67.209999999999994</v>
      </c>
      <c r="J4" s="22">
        <f>Reitoria!J4+ESAG!J4+CEART!J4+CEAD!J4+FAED!J4+CEFID!J4</f>
        <v>58</v>
      </c>
      <c r="K4" s="40">
        <f>SUM(Reitoria!M4:W4,ESAG!M4:W4,CEART!M4:W4,CEAD!M4:W4,FAED!M4:W4,CEFID!M4:W4,)</f>
        <v>18</v>
      </c>
      <c r="L4" s="41">
        <f>J4-K4</f>
        <v>40</v>
      </c>
      <c r="M4" s="23">
        <f>J4*I4</f>
        <v>3898.18</v>
      </c>
      <c r="N4" s="23">
        <f>K4*I4</f>
        <v>1209.78</v>
      </c>
    </row>
    <row r="5" spans="1:14" ht="45.75" customHeight="1" x14ac:dyDescent="0.25">
      <c r="A5" s="67"/>
      <c r="B5" s="68"/>
      <c r="C5" s="43">
        <v>24</v>
      </c>
      <c r="D5" s="24" t="s">
        <v>37</v>
      </c>
      <c r="E5" s="44" t="s">
        <v>56</v>
      </c>
      <c r="F5" s="44" t="s">
        <v>47</v>
      </c>
      <c r="G5" s="44" t="s">
        <v>49</v>
      </c>
      <c r="H5" s="44" t="s">
        <v>39</v>
      </c>
      <c r="I5" s="21">
        <v>289.05</v>
      </c>
      <c r="J5" s="22">
        <f>Reitoria!J5+ESAG!J5+CEART!J5+CEAD!J5+FAED!J5+CEFID!J5</f>
        <v>10</v>
      </c>
      <c r="K5" s="40">
        <f>SUM(Reitoria!M5:W5,ESAG!M5:W5,CEART!M5:W5,CEAD!M5:W5,FAED!M5:W5,CEFID!M5:W5,)</f>
        <v>0</v>
      </c>
      <c r="L5" s="41">
        <f t="shared" ref="L5" si="0">J5-K5</f>
        <v>10</v>
      </c>
      <c r="M5" s="23">
        <f t="shared" ref="M5" si="1">J5*I5</f>
        <v>2890.5</v>
      </c>
      <c r="N5" s="23">
        <f t="shared" ref="N5" si="2">K5*I5</f>
        <v>0</v>
      </c>
    </row>
    <row r="6" spans="1:14" ht="45.75" customHeight="1" x14ac:dyDescent="0.25">
      <c r="A6" s="67"/>
      <c r="B6" s="68"/>
      <c r="C6" s="43">
        <v>25</v>
      </c>
      <c r="D6" s="24" t="s">
        <v>36</v>
      </c>
      <c r="E6" s="24"/>
      <c r="F6" s="25" t="s">
        <v>47</v>
      </c>
      <c r="G6" s="25" t="s">
        <v>49</v>
      </c>
      <c r="H6" s="25" t="s">
        <v>39</v>
      </c>
      <c r="I6" s="82" t="s">
        <v>57</v>
      </c>
      <c r="J6" s="83"/>
      <c r="K6" s="83"/>
      <c r="L6" s="84"/>
      <c r="M6" s="23"/>
      <c r="N6" s="23"/>
    </row>
    <row r="7" spans="1:14" x14ac:dyDescent="0.25">
      <c r="E7" s="42"/>
      <c r="M7" s="23">
        <f>SUM(M4:M6)</f>
        <v>6788.68</v>
      </c>
      <c r="N7" s="23">
        <f>SUM(N4:N6)</f>
        <v>1209.78</v>
      </c>
    </row>
    <row r="8" spans="1:14" x14ac:dyDescent="0.25">
      <c r="D8" s="42"/>
      <c r="E8" s="42"/>
    </row>
    <row r="9" spans="1:14" x14ac:dyDescent="0.25">
      <c r="D9" s="42"/>
      <c r="E9" s="42"/>
    </row>
    <row r="10" spans="1:14" x14ac:dyDescent="0.25">
      <c r="D10" s="42" t="s">
        <v>41</v>
      </c>
      <c r="J10" s="72" t="s">
        <v>58</v>
      </c>
      <c r="K10" s="73"/>
      <c r="L10" s="73"/>
      <c r="M10" s="73"/>
      <c r="N10" s="74"/>
    </row>
    <row r="11" spans="1:14" ht="15.75" customHeight="1" x14ac:dyDescent="0.25">
      <c r="I11" s="15"/>
      <c r="J11" s="75" t="s">
        <v>50</v>
      </c>
      <c r="K11" s="76"/>
      <c r="L11" s="76"/>
      <c r="M11" s="76"/>
      <c r="N11" s="77"/>
    </row>
    <row r="12" spans="1:14" ht="15.75" customHeight="1" x14ac:dyDescent="0.25">
      <c r="I12" s="15"/>
      <c r="J12" s="78" t="s">
        <v>54</v>
      </c>
      <c r="K12" s="79"/>
      <c r="L12" s="79"/>
      <c r="M12" s="79"/>
      <c r="N12" s="80"/>
    </row>
    <row r="13" spans="1:14" ht="15.75" customHeight="1" x14ac:dyDescent="0.25">
      <c r="I13" s="15"/>
      <c r="J13" s="46" t="s">
        <v>51</v>
      </c>
      <c r="K13" s="47"/>
      <c r="L13" s="47"/>
      <c r="M13" s="47"/>
      <c r="N13" s="48">
        <f>M7</f>
        <v>6788.68</v>
      </c>
    </row>
    <row r="14" spans="1:14" x14ac:dyDescent="0.25">
      <c r="I14" s="15"/>
      <c r="J14" s="49" t="s">
        <v>33</v>
      </c>
      <c r="K14" s="50"/>
      <c r="L14" s="50"/>
      <c r="M14" s="50"/>
      <c r="N14" s="51">
        <f>N7</f>
        <v>1209.78</v>
      </c>
    </row>
    <row r="15" spans="1:14" x14ac:dyDescent="0.25">
      <c r="I15" s="15"/>
      <c r="J15" s="49" t="s">
        <v>34</v>
      </c>
      <c r="K15" s="50"/>
      <c r="L15" s="50"/>
      <c r="M15" s="50"/>
      <c r="N15" s="52"/>
    </row>
    <row r="16" spans="1:14" x14ac:dyDescent="0.25">
      <c r="I16" s="15"/>
      <c r="J16" s="53" t="s">
        <v>35</v>
      </c>
      <c r="K16" s="54"/>
      <c r="L16" s="54"/>
      <c r="M16" s="54"/>
      <c r="N16" s="55">
        <f>N14/N13</f>
        <v>0.17820548324563831</v>
      </c>
    </row>
    <row r="17" spans="9:14" x14ac:dyDescent="0.25">
      <c r="I17" s="15"/>
      <c r="J17" s="69" t="s">
        <v>67</v>
      </c>
      <c r="K17" s="70"/>
      <c r="L17" s="70"/>
      <c r="M17" s="70"/>
      <c r="N17" s="71"/>
    </row>
    <row r="18" spans="9:14" x14ac:dyDescent="0.25">
      <c r="I18" s="15"/>
      <c r="J18" s="15"/>
      <c r="K18" s="15"/>
      <c r="L18" s="15"/>
    </row>
  </sheetData>
  <mergeCells count="11">
    <mergeCell ref="J17:N17"/>
    <mergeCell ref="J10:N10"/>
    <mergeCell ref="J11:N11"/>
    <mergeCell ref="J12:N12"/>
    <mergeCell ref="J1:N1"/>
    <mergeCell ref="A2:N2"/>
    <mergeCell ref="A1:C1"/>
    <mergeCell ref="D1:I1"/>
    <mergeCell ref="B4:B6"/>
    <mergeCell ref="A4:A6"/>
    <mergeCell ref="I6:L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86" t="s">
        <v>11</v>
      </c>
      <c r="B1" s="86"/>
      <c r="C1" s="86"/>
      <c r="D1" s="86"/>
      <c r="E1" s="86"/>
      <c r="F1" s="86"/>
      <c r="G1" s="86"/>
      <c r="H1" s="86"/>
    </row>
    <row r="2" spans="1:8" ht="20.25" x14ac:dyDescent="0.2">
      <c r="B2" s="3"/>
    </row>
    <row r="3" spans="1:8" ht="47.25" customHeight="1" x14ac:dyDescent="0.2">
      <c r="A3" s="87" t="s">
        <v>12</v>
      </c>
      <c r="B3" s="87"/>
      <c r="C3" s="87"/>
      <c r="D3" s="87"/>
      <c r="E3" s="87"/>
      <c r="F3" s="87"/>
      <c r="G3" s="87"/>
      <c r="H3" s="87"/>
    </row>
    <row r="4" spans="1:8" ht="35.25" customHeight="1" x14ac:dyDescent="0.2">
      <c r="B4" s="4"/>
    </row>
    <row r="5" spans="1:8" ht="15" customHeight="1" x14ac:dyDescent="0.2">
      <c r="A5" s="88" t="s">
        <v>13</v>
      </c>
      <c r="B5" s="88"/>
      <c r="C5" s="88"/>
      <c r="D5" s="88"/>
      <c r="E5" s="88"/>
      <c r="F5" s="88"/>
      <c r="G5" s="88"/>
      <c r="H5" s="88"/>
    </row>
    <row r="6" spans="1:8" ht="15" customHeight="1" x14ac:dyDescent="0.2">
      <c r="A6" s="88" t="s">
        <v>14</v>
      </c>
      <c r="B6" s="88"/>
      <c r="C6" s="88"/>
      <c r="D6" s="88"/>
      <c r="E6" s="88"/>
      <c r="F6" s="88"/>
      <c r="G6" s="88"/>
      <c r="H6" s="88"/>
    </row>
    <row r="7" spans="1:8" ht="15" customHeight="1" x14ac:dyDescent="0.2">
      <c r="A7" s="88" t="s">
        <v>15</v>
      </c>
      <c r="B7" s="88"/>
      <c r="C7" s="88"/>
      <c r="D7" s="88"/>
      <c r="E7" s="88"/>
      <c r="F7" s="88"/>
      <c r="G7" s="88"/>
      <c r="H7" s="88"/>
    </row>
    <row r="8" spans="1:8" ht="15" customHeight="1" x14ac:dyDescent="0.2">
      <c r="A8" s="88" t="s">
        <v>16</v>
      </c>
      <c r="B8" s="88"/>
      <c r="C8" s="88"/>
      <c r="D8" s="88"/>
      <c r="E8" s="88"/>
      <c r="F8" s="88"/>
      <c r="G8" s="88"/>
      <c r="H8" s="88"/>
    </row>
    <row r="9" spans="1:8" ht="30" customHeight="1" x14ac:dyDescent="0.2">
      <c r="B9" s="5"/>
    </row>
    <row r="10" spans="1:8" ht="105" customHeight="1" x14ac:dyDescent="0.2">
      <c r="A10" s="89" t="s">
        <v>17</v>
      </c>
      <c r="B10" s="89"/>
      <c r="C10" s="89"/>
      <c r="D10" s="89"/>
      <c r="E10" s="89"/>
      <c r="F10" s="89"/>
      <c r="G10" s="89"/>
      <c r="H10" s="89"/>
    </row>
    <row r="11" spans="1:8" ht="15.75" thickBot="1" x14ac:dyDescent="0.25">
      <c r="B11" s="6"/>
    </row>
    <row r="12" spans="1:8" ht="48.75" thickBot="1" x14ac:dyDescent="0.25">
      <c r="A12" s="7" t="s">
        <v>10</v>
      </c>
      <c r="B12" s="7" t="s">
        <v>8</v>
      </c>
      <c r="C12" s="8" t="s">
        <v>18</v>
      </c>
      <c r="D12" s="8" t="s">
        <v>9</v>
      </c>
      <c r="E12" s="8" t="s">
        <v>19</v>
      </c>
      <c r="F12" s="8" t="s">
        <v>20</v>
      </c>
      <c r="G12" s="8" t="s">
        <v>21</v>
      </c>
      <c r="H12" s="8" t="s">
        <v>22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90" t="s">
        <v>23</v>
      </c>
      <c r="B19" s="90"/>
      <c r="C19" s="90"/>
      <c r="D19" s="90"/>
      <c r="E19" s="90"/>
      <c r="F19" s="90"/>
      <c r="G19" s="90"/>
      <c r="H19" s="90"/>
    </row>
    <row r="20" spans="1:8" ht="14.25" x14ac:dyDescent="0.2">
      <c r="A20" s="91" t="s">
        <v>24</v>
      </c>
      <c r="B20" s="91"/>
      <c r="C20" s="91"/>
      <c r="D20" s="91"/>
      <c r="E20" s="91"/>
      <c r="F20" s="91"/>
      <c r="G20" s="91"/>
      <c r="H20" s="91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92" t="s">
        <v>25</v>
      </c>
      <c r="B24" s="92"/>
      <c r="C24" s="92"/>
      <c r="D24" s="92"/>
      <c r="E24" s="92"/>
      <c r="F24" s="92"/>
      <c r="G24" s="92"/>
      <c r="H24" s="92"/>
    </row>
    <row r="25" spans="1:8" ht="15" customHeight="1" x14ac:dyDescent="0.2">
      <c r="A25" s="92" t="s">
        <v>26</v>
      </c>
      <c r="B25" s="92"/>
      <c r="C25" s="92"/>
      <c r="D25" s="92"/>
      <c r="E25" s="92"/>
      <c r="F25" s="92"/>
      <c r="G25" s="92"/>
      <c r="H25" s="92"/>
    </row>
    <row r="26" spans="1:8" ht="15" customHeight="1" x14ac:dyDescent="0.2">
      <c r="A26" s="85" t="s">
        <v>27</v>
      </c>
      <c r="B26" s="85"/>
      <c r="C26" s="85"/>
      <c r="D26" s="85"/>
      <c r="E26" s="85"/>
      <c r="F26" s="85"/>
      <c r="G26" s="85"/>
      <c r="H26" s="8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Reitoria</vt:lpstr>
      <vt:lpstr>ESAG</vt:lpstr>
      <vt:lpstr>CEART</vt:lpstr>
      <vt:lpstr>CEAD</vt:lpstr>
      <vt:lpstr>FAED</vt:lpstr>
      <vt:lpstr>CEFID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Gabriela Monteiro</cp:lastModifiedBy>
  <cp:lastPrinted>2014-06-04T18:55:53Z</cp:lastPrinted>
  <dcterms:created xsi:type="dcterms:W3CDTF">2010-06-19T20:43:11Z</dcterms:created>
  <dcterms:modified xsi:type="dcterms:W3CDTF">2017-07-28T17:15:02Z</dcterms:modified>
</cp:coreProperties>
</file>