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drawings/drawing11.xml" ContentType="application/vnd.openxmlformats-officedocument.drawing+xml"/>
  <Override PartName="/xl/comments9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715.2017 - UDESC -  - Serviços Gráficos - SGPE 5709.2017 SRP - VIG 08.08.18\"/>
    </mc:Choice>
  </mc:AlternateContent>
  <bookViews>
    <workbookView xWindow="0" yWindow="0" windowWidth="20490" windowHeight="7155" tabRatio="917" activeTab="10"/>
  </bookViews>
  <sheets>
    <sheet name="Reitoria" sheetId="163" r:id="rId1"/>
    <sheet name="PROEX" sheetId="75" r:id="rId2"/>
    <sheet name="Museu" sheetId="166" r:id="rId3"/>
    <sheet name="ESAG" sheetId="150" r:id="rId4"/>
    <sheet name="CEART" sheetId="151" r:id="rId5"/>
    <sheet name="FAED" sheetId="153" r:id="rId6"/>
    <sheet name="CEAD" sheetId="154" r:id="rId7"/>
    <sheet name="CEFID" sheetId="152" r:id="rId8"/>
    <sheet name="CERES" sheetId="161" r:id="rId9"/>
    <sheet name="CESFI" sheetId="160" r:id="rId10"/>
    <sheet name="CCT" sheetId="155" r:id="rId11"/>
    <sheet name="CAV" sheetId="157" r:id="rId12"/>
    <sheet name="CEPLAN" sheetId="156" r:id="rId13"/>
    <sheet name="CEAVI" sheetId="159" r:id="rId14"/>
    <sheet name="GESTOR" sheetId="162" r:id="rId15"/>
    <sheet name="Modelo Anexo II IN 002_2014" sheetId="77" r:id="rId16"/>
  </sheets>
  <definedNames>
    <definedName name="diasuteis" localSheetId="11">#REF!</definedName>
    <definedName name="diasuteis" localSheetId="10">#REF!</definedName>
    <definedName name="diasuteis" localSheetId="6">#REF!</definedName>
    <definedName name="diasuteis" localSheetId="4">#REF!</definedName>
    <definedName name="diasuteis" localSheetId="13">#REF!</definedName>
    <definedName name="diasuteis" localSheetId="7">#REF!</definedName>
    <definedName name="diasuteis" localSheetId="12">#REF!</definedName>
    <definedName name="diasuteis" localSheetId="8">#REF!</definedName>
    <definedName name="diasuteis" localSheetId="9">#REF!</definedName>
    <definedName name="diasuteis" localSheetId="3">#REF!</definedName>
    <definedName name="diasuteis" localSheetId="5">#REF!</definedName>
    <definedName name="diasuteis" localSheetId="14">#REF!</definedName>
    <definedName name="diasuteis" localSheetId="1">#REF!</definedName>
    <definedName name="diasuteis">#REF!</definedName>
    <definedName name="Ferias" localSheetId="6">#REF!</definedName>
    <definedName name="Ferias" localSheetId="7">#REF!</definedName>
    <definedName name="Ferias" localSheetId="12">#REF!</definedName>
    <definedName name="Ferias" localSheetId="8">#REF!</definedName>
    <definedName name="Ferias" localSheetId="9">#REF!</definedName>
    <definedName name="Ferias" localSheetId="3">#REF!</definedName>
    <definedName name="Ferias" localSheetId="14">#REF!</definedName>
    <definedName name="Ferias">#REF!</definedName>
    <definedName name="RD" localSheetId="6">OFFSET(#REF!,(MATCH(SMALL(#REF!,ROW()-10),#REF!,0)-1),0)</definedName>
    <definedName name="RD" localSheetId="7">OFFSET(#REF!,(MATCH(SMALL(#REF!,ROW()-10),#REF!,0)-1),0)</definedName>
    <definedName name="RD" localSheetId="12">OFFSET(#REF!,(MATCH(SMALL(#REF!,ROW()-10),#REF!,0)-1),0)</definedName>
    <definedName name="RD" localSheetId="8">OFFSET(#REF!,(MATCH(SMALL(#REF!,ROW()-10),#REF!,0)-1),0)</definedName>
    <definedName name="RD" localSheetId="9">OFFSET(#REF!,(MATCH(SMALL(#REF!,ROW()-10),#REF!,0)-1),0)</definedName>
    <definedName name="RD" localSheetId="3">OFFSET(#REF!,(MATCH(SMALL(#REF!,ROW()-10),#REF!,0)-1),0)</definedName>
    <definedName name="RD" localSheetId="14">OFFSET(#REF!,(MATCH(SMALL(#REF!,ROW()-10),#REF!,0)-1),0)</definedName>
    <definedName name="RD">OFFSET(#REF!,(MATCH(SMALL(#REF!,ROW()-10),#REF!,0)-1),0)</definedName>
  </definedNames>
  <calcPr calcId="152511"/>
</workbook>
</file>

<file path=xl/calcChain.xml><?xml version="1.0" encoding="utf-8"?>
<calcChain xmlns="http://schemas.openxmlformats.org/spreadsheetml/2006/main">
  <c r="J6" i="152" l="1"/>
  <c r="J6" i="157"/>
  <c r="J6" i="75" l="1"/>
  <c r="J34" i="75" l="1"/>
  <c r="M18" i="75"/>
  <c r="M8" i="75"/>
  <c r="M6" i="75"/>
  <c r="N23" i="163"/>
  <c r="N22" i="163"/>
  <c r="N21" i="163"/>
  <c r="J34" i="155" l="1"/>
  <c r="J6" i="150" l="1"/>
  <c r="J35" i="163" l="1"/>
  <c r="J35" i="156"/>
  <c r="J43" i="166" l="1"/>
  <c r="J22" i="153" l="1"/>
  <c r="J22" i="163"/>
  <c r="K4" i="150" l="1"/>
  <c r="L4" i="150" s="1"/>
  <c r="K5" i="150"/>
  <c r="K6" i="150"/>
  <c r="L6" i="150" s="1"/>
  <c r="K7" i="150"/>
  <c r="L7" i="150" s="1"/>
  <c r="K8" i="150"/>
  <c r="L8" i="150" s="1"/>
  <c r="K9" i="150"/>
  <c r="L9" i="150" s="1"/>
  <c r="K10" i="150"/>
  <c r="L10" i="150" s="1"/>
  <c r="K11" i="150"/>
  <c r="L11" i="150" s="1"/>
  <c r="K12" i="150"/>
  <c r="L12" i="150" s="1"/>
  <c r="K13" i="150"/>
  <c r="L13" i="150" s="1"/>
  <c r="K14" i="150"/>
  <c r="L14" i="150" s="1"/>
  <c r="K15" i="150"/>
  <c r="L15" i="150" s="1"/>
  <c r="K16" i="150"/>
  <c r="L16" i="150" s="1"/>
  <c r="K17" i="150"/>
  <c r="L17" i="150" s="1"/>
  <c r="K18" i="150"/>
  <c r="L18" i="150" s="1"/>
  <c r="K19" i="150"/>
  <c r="L19" i="150" s="1"/>
  <c r="K20" i="150"/>
  <c r="L20" i="150" s="1"/>
  <c r="K21" i="150"/>
  <c r="L21" i="150" s="1"/>
  <c r="K22" i="150"/>
  <c r="L22" i="150" s="1"/>
  <c r="K23" i="150"/>
  <c r="L23" i="150" s="1"/>
  <c r="K24" i="150"/>
  <c r="L24" i="150" s="1"/>
  <c r="K25" i="150"/>
  <c r="L25" i="150" s="1"/>
  <c r="K26" i="150"/>
  <c r="L26" i="150" s="1"/>
  <c r="K27" i="150"/>
  <c r="L27" i="150" s="1"/>
  <c r="K28" i="150"/>
  <c r="L28" i="150" s="1"/>
  <c r="K29" i="150"/>
  <c r="L29" i="150" s="1"/>
  <c r="K30" i="150"/>
  <c r="L30" i="150" s="1"/>
  <c r="K31" i="150"/>
  <c r="L31" i="150" s="1"/>
  <c r="K32" i="150"/>
  <c r="L32" i="150" s="1"/>
  <c r="K33" i="150"/>
  <c r="L33" i="150" s="1"/>
  <c r="K34" i="150"/>
  <c r="L34" i="150" s="1"/>
  <c r="K35" i="150"/>
  <c r="L35" i="150" s="1"/>
  <c r="K36" i="150"/>
  <c r="L36" i="150" s="1"/>
  <c r="K37" i="150"/>
  <c r="L37" i="150" s="1"/>
  <c r="K38" i="150"/>
  <c r="L38" i="150" s="1"/>
  <c r="K39" i="150"/>
  <c r="L39" i="150" s="1"/>
  <c r="K40" i="150"/>
  <c r="L40" i="150" s="1"/>
  <c r="K41" i="150"/>
  <c r="L41" i="150" s="1"/>
  <c r="K42" i="150"/>
  <c r="L42" i="150" s="1"/>
  <c r="K43" i="150"/>
  <c r="L43" i="150" s="1"/>
  <c r="K44" i="150"/>
  <c r="L44" i="150" s="1"/>
  <c r="J3" i="162"/>
  <c r="M3" i="162" s="1"/>
  <c r="J4" i="162"/>
  <c r="M4" i="162" s="1"/>
  <c r="J5" i="162"/>
  <c r="J6" i="162"/>
  <c r="M6" i="162" s="1"/>
  <c r="J7" i="162"/>
  <c r="M7" i="162" s="1"/>
  <c r="J8" i="162"/>
  <c r="M8" i="162" s="1"/>
  <c r="J9" i="162"/>
  <c r="J10" i="162"/>
  <c r="M10" i="162" s="1"/>
  <c r="J11" i="162"/>
  <c r="M11" i="162" s="1"/>
  <c r="J12" i="162"/>
  <c r="M12" i="162" s="1"/>
  <c r="J13" i="162"/>
  <c r="J14" i="162"/>
  <c r="M14" i="162" s="1"/>
  <c r="J15" i="162"/>
  <c r="M15" i="162" s="1"/>
  <c r="J16" i="162"/>
  <c r="M16" i="162" s="1"/>
  <c r="J17" i="162"/>
  <c r="L5" i="150" l="1"/>
  <c r="M17" i="162"/>
  <c r="M13" i="162"/>
  <c r="M9" i="162"/>
  <c r="M5" i="162"/>
  <c r="J18" i="162"/>
  <c r="J19" i="162"/>
  <c r="J20" i="162"/>
  <c r="J21" i="162"/>
  <c r="J22" i="162"/>
  <c r="J23" i="162"/>
  <c r="J24" i="162"/>
  <c r="J25" i="162"/>
  <c r="J26" i="162"/>
  <c r="J27" i="162"/>
  <c r="J28" i="162"/>
  <c r="J29" i="162"/>
  <c r="J30" i="162"/>
  <c r="J31" i="162"/>
  <c r="J32" i="162"/>
  <c r="J33" i="162"/>
  <c r="J34" i="162"/>
  <c r="J35" i="162"/>
  <c r="J36" i="162"/>
  <c r="J37" i="162"/>
  <c r="J38" i="162"/>
  <c r="J39" i="162"/>
  <c r="J40" i="162"/>
  <c r="J41" i="162"/>
  <c r="J42" i="162"/>
  <c r="J43" i="162"/>
  <c r="J44" i="162"/>
  <c r="J45" i="162"/>
  <c r="K46" i="159"/>
  <c r="L46" i="159" s="1"/>
  <c r="K45" i="159"/>
  <c r="L45" i="159" s="1"/>
  <c r="K44" i="159"/>
  <c r="L44" i="159" s="1"/>
  <c r="K43" i="159"/>
  <c r="L43" i="159" s="1"/>
  <c r="K42" i="159"/>
  <c r="L42" i="159" s="1"/>
  <c r="K41" i="159"/>
  <c r="L41" i="159" s="1"/>
  <c r="K40" i="159"/>
  <c r="L40" i="159" s="1"/>
  <c r="K39" i="159"/>
  <c r="L39" i="159" s="1"/>
  <c r="K38" i="159"/>
  <c r="L38" i="159" s="1"/>
  <c r="K37" i="159"/>
  <c r="L37" i="159" s="1"/>
  <c r="K36" i="159"/>
  <c r="L36" i="159" s="1"/>
  <c r="K35" i="159"/>
  <c r="L35" i="159" s="1"/>
  <c r="K34" i="159"/>
  <c r="L34" i="159" s="1"/>
  <c r="K33" i="159"/>
  <c r="L33" i="159" s="1"/>
  <c r="K32" i="159"/>
  <c r="L32" i="159" s="1"/>
  <c r="K31" i="159"/>
  <c r="L31" i="159" s="1"/>
  <c r="L30" i="159"/>
  <c r="K30" i="159"/>
  <c r="K29" i="159"/>
  <c r="L29" i="159" s="1"/>
  <c r="K28" i="159"/>
  <c r="L28" i="159" s="1"/>
  <c r="K27" i="159"/>
  <c r="L27" i="159" s="1"/>
  <c r="K26" i="159"/>
  <c r="L26" i="159" s="1"/>
  <c r="K25" i="159"/>
  <c r="L25" i="159" s="1"/>
  <c r="K24" i="159"/>
  <c r="L24" i="159" s="1"/>
  <c r="K23" i="159"/>
  <c r="L23" i="159" s="1"/>
  <c r="K22" i="159"/>
  <c r="L22" i="159" s="1"/>
  <c r="K21" i="159"/>
  <c r="L21" i="159" s="1"/>
  <c r="K20" i="159"/>
  <c r="L20" i="159" s="1"/>
  <c r="K19" i="159"/>
  <c r="L19" i="159" s="1"/>
  <c r="K18" i="159"/>
  <c r="L18" i="159" s="1"/>
  <c r="K17" i="159"/>
  <c r="L17" i="159" s="1"/>
  <c r="K16" i="159"/>
  <c r="L16" i="159" s="1"/>
  <c r="K15" i="159"/>
  <c r="L15" i="159" s="1"/>
  <c r="K14" i="159"/>
  <c r="L14" i="159" s="1"/>
  <c r="K13" i="159"/>
  <c r="L13" i="159" s="1"/>
  <c r="K12" i="159"/>
  <c r="L12" i="159" s="1"/>
  <c r="K11" i="159"/>
  <c r="L11" i="159" s="1"/>
  <c r="K10" i="159"/>
  <c r="L10" i="159" s="1"/>
  <c r="K9" i="159"/>
  <c r="L9" i="159" s="1"/>
  <c r="K8" i="159"/>
  <c r="L8" i="159" s="1"/>
  <c r="K7" i="159"/>
  <c r="L7" i="159" s="1"/>
  <c r="K6" i="159"/>
  <c r="L6" i="159" s="1"/>
  <c r="K5" i="159"/>
  <c r="L5" i="159" s="1"/>
  <c r="K4" i="159"/>
  <c r="L4" i="159" s="1"/>
  <c r="K46" i="156"/>
  <c r="L46" i="156" s="1"/>
  <c r="K45" i="156"/>
  <c r="L45" i="156" s="1"/>
  <c r="K44" i="156"/>
  <c r="L44" i="156" s="1"/>
  <c r="K43" i="156"/>
  <c r="L43" i="156" s="1"/>
  <c r="L42" i="156"/>
  <c r="K42" i="156"/>
  <c r="K41" i="156"/>
  <c r="L41" i="156" s="1"/>
  <c r="L40" i="156"/>
  <c r="K40" i="156"/>
  <c r="K39" i="156"/>
  <c r="L39" i="156" s="1"/>
  <c r="L38" i="156"/>
  <c r="K38" i="156"/>
  <c r="K37" i="156"/>
  <c r="L37" i="156" s="1"/>
  <c r="K36" i="156"/>
  <c r="L36" i="156" s="1"/>
  <c r="K35" i="156"/>
  <c r="L35" i="156" s="1"/>
  <c r="L34" i="156"/>
  <c r="K34" i="156"/>
  <c r="K33" i="156"/>
  <c r="L33" i="156" s="1"/>
  <c r="L32" i="156"/>
  <c r="K32" i="156"/>
  <c r="K31" i="156"/>
  <c r="L31" i="156" s="1"/>
  <c r="K30" i="156"/>
  <c r="L30" i="156" s="1"/>
  <c r="K29" i="156"/>
  <c r="L29" i="156" s="1"/>
  <c r="K28" i="156"/>
  <c r="L28" i="156" s="1"/>
  <c r="K27" i="156"/>
  <c r="L27" i="156" s="1"/>
  <c r="L26" i="156"/>
  <c r="K26" i="156"/>
  <c r="K25" i="156"/>
  <c r="L25" i="156" s="1"/>
  <c r="L24" i="156"/>
  <c r="K24" i="156"/>
  <c r="K23" i="156"/>
  <c r="L23" i="156" s="1"/>
  <c r="K22" i="156"/>
  <c r="L22" i="156" s="1"/>
  <c r="K21" i="156"/>
  <c r="L21" i="156" s="1"/>
  <c r="K20" i="156"/>
  <c r="L20" i="156" s="1"/>
  <c r="K19" i="156"/>
  <c r="L19" i="156" s="1"/>
  <c r="L18" i="156"/>
  <c r="K18" i="156"/>
  <c r="K17" i="156"/>
  <c r="L17" i="156" s="1"/>
  <c r="L16" i="156"/>
  <c r="K16" i="156"/>
  <c r="K15" i="156"/>
  <c r="L15" i="156" s="1"/>
  <c r="K14" i="156"/>
  <c r="L14" i="156" s="1"/>
  <c r="K13" i="156"/>
  <c r="L13" i="156" s="1"/>
  <c r="K12" i="156"/>
  <c r="L12" i="156" s="1"/>
  <c r="K11" i="156"/>
  <c r="L11" i="156" s="1"/>
  <c r="K10" i="156"/>
  <c r="L10" i="156" s="1"/>
  <c r="K9" i="156"/>
  <c r="L9" i="156" s="1"/>
  <c r="K8" i="156"/>
  <c r="L8" i="156" s="1"/>
  <c r="K7" i="156"/>
  <c r="L7" i="156" s="1"/>
  <c r="K6" i="156"/>
  <c r="L6" i="156" s="1"/>
  <c r="K5" i="156"/>
  <c r="L5" i="156" s="1"/>
  <c r="K4" i="156"/>
  <c r="L4" i="156" s="1"/>
  <c r="K46" i="157"/>
  <c r="L46" i="157" s="1"/>
  <c r="L45" i="157"/>
  <c r="K45" i="157"/>
  <c r="K44" i="157"/>
  <c r="L44" i="157" s="1"/>
  <c r="K43" i="157"/>
  <c r="L43" i="157" s="1"/>
  <c r="K42" i="157"/>
  <c r="L42" i="157" s="1"/>
  <c r="K41" i="157"/>
  <c r="L41" i="157" s="1"/>
  <c r="K40" i="157"/>
  <c r="L40" i="157" s="1"/>
  <c r="K39" i="157"/>
  <c r="L39" i="157" s="1"/>
  <c r="K38" i="157"/>
  <c r="L38" i="157" s="1"/>
  <c r="L37" i="157"/>
  <c r="K37" i="157"/>
  <c r="K36" i="157"/>
  <c r="L36" i="157" s="1"/>
  <c r="K35" i="157"/>
  <c r="L35" i="157" s="1"/>
  <c r="K34" i="157"/>
  <c r="L34" i="157" s="1"/>
  <c r="K33" i="157"/>
  <c r="L33" i="157" s="1"/>
  <c r="K32" i="157"/>
  <c r="L32" i="157" s="1"/>
  <c r="K31" i="157"/>
  <c r="L31" i="157" s="1"/>
  <c r="K30" i="157"/>
  <c r="L30" i="157" s="1"/>
  <c r="L29" i="157"/>
  <c r="K29" i="157"/>
  <c r="K28" i="157"/>
  <c r="L28" i="157" s="1"/>
  <c r="K27" i="157"/>
  <c r="L27" i="157" s="1"/>
  <c r="K26" i="157"/>
  <c r="L26" i="157" s="1"/>
  <c r="K25" i="157"/>
  <c r="L25" i="157" s="1"/>
  <c r="K24" i="157"/>
  <c r="L24" i="157" s="1"/>
  <c r="K23" i="157"/>
  <c r="L23" i="157" s="1"/>
  <c r="K22" i="157"/>
  <c r="L22" i="157" s="1"/>
  <c r="L21" i="157"/>
  <c r="K21" i="157"/>
  <c r="K20" i="157"/>
  <c r="L20" i="157" s="1"/>
  <c r="K19" i="157"/>
  <c r="L19" i="157" s="1"/>
  <c r="K18" i="157"/>
  <c r="L18" i="157" s="1"/>
  <c r="K17" i="157"/>
  <c r="L17" i="157" s="1"/>
  <c r="K16" i="157"/>
  <c r="L16" i="157" s="1"/>
  <c r="K15" i="157"/>
  <c r="L15" i="157" s="1"/>
  <c r="K14" i="157"/>
  <c r="L14" i="157" s="1"/>
  <c r="L13" i="157"/>
  <c r="K13" i="157"/>
  <c r="K12" i="157"/>
  <c r="L12" i="157" s="1"/>
  <c r="K11" i="157"/>
  <c r="L11" i="157" s="1"/>
  <c r="K10" i="157"/>
  <c r="L10" i="157" s="1"/>
  <c r="K9" i="157"/>
  <c r="L9" i="157" s="1"/>
  <c r="K8" i="157"/>
  <c r="L8" i="157" s="1"/>
  <c r="K7" i="157"/>
  <c r="L7" i="157" s="1"/>
  <c r="K6" i="157"/>
  <c r="L6" i="157" s="1"/>
  <c r="K5" i="157"/>
  <c r="L5" i="157" s="1"/>
  <c r="K4" i="157"/>
  <c r="L4" i="157" s="1"/>
  <c r="K46" i="155"/>
  <c r="L46" i="155" s="1"/>
  <c r="K45" i="155"/>
  <c r="L45" i="155" s="1"/>
  <c r="K44" i="155"/>
  <c r="L44" i="155" s="1"/>
  <c r="K43" i="155"/>
  <c r="L43" i="155" s="1"/>
  <c r="K42" i="155"/>
  <c r="L42" i="155" s="1"/>
  <c r="K41" i="155"/>
  <c r="L41" i="155" s="1"/>
  <c r="K40" i="155"/>
  <c r="L40" i="155" s="1"/>
  <c r="K39" i="155"/>
  <c r="L39" i="155" s="1"/>
  <c r="K38" i="155"/>
  <c r="L38" i="155" s="1"/>
  <c r="K37" i="155"/>
  <c r="L37" i="155" s="1"/>
  <c r="K36" i="155"/>
  <c r="L36" i="155" s="1"/>
  <c r="L35" i="155"/>
  <c r="K35" i="155"/>
  <c r="K34" i="155"/>
  <c r="L34" i="155" s="1"/>
  <c r="K33" i="155"/>
  <c r="L33" i="155" s="1"/>
  <c r="K32" i="155"/>
  <c r="L32" i="155" s="1"/>
  <c r="K31" i="155"/>
  <c r="L31" i="155" s="1"/>
  <c r="K30" i="155"/>
  <c r="L30" i="155" s="1"/>
  <c r="K29" i="155"/>
  <c r="L29" i="155" s="1"/>
  <c r="K28" i="155"/>
  <c r="L28" i="155" s="1"/>
  <c r="K27" i="155"/>
  <c r="L27" i="155" s="1"/>
  <c r="K26" i="155"/>
  <c r="L26" i="155" s="1"/>
  <c r="K25" i="155"/>
  <c r="L25" i="155" s="1"/>
  <c r="K24" i="155"/>
  <c r="L24" i="155" s="1"/>
  <c r="K23" i="155"/>
  <c r="L23" i="155" s="1"/>
  <c r="K22" i="155"/>
  <c r="L22" i="155" s="1"/>
  <c r="K21" i="155"/>
  <c r="L21" i="155" s="1"/>
  <c r="K20" i="155"/>
  <c r="L20" i="155" s="1"/>
  <c r="L19" i="155"/>
  <c r="K19" i="155"/>
  <c r="K18" i="155"/>
  <c r="L18" i="155" s="1"/>
  <c r="K17" i="155"/>
  <c r="L17" i="155" s="1"/>
  <c r="K16" i="155"/>
  <c r="L16" i="155" s="1"/>
  <c r="K15" i="155"/>
  <c r="L15" i="155" s="1"/>
  <c r="K14" i="155"/>
  <c r="L14" i="155" s="1"/>
  <c r="K13" i="155"/>
  <c r="L13" i="155" s="1"/>
  <c r="K12" i="155"/>
  <c r="L12" i="155" s="1"/>
  <c r="K11" i="155"/>
  <c r="L11" i="155" s="1"/>
  <c r="K10" i="155"/>
  <c r="L10" i="155" s="1"/>
  <c r="K9" i="155"/>
  <c r="L9" i="155" s="1"/>
  <c r="K8" i="155"/>
  <c r="L8" i="155" s="1"/>
  <c r="K7" i="155"/>
  <c r="L7" i="155" s="1"/>
  <c r="K6" i="155"/>
  <c r="L6" i="155" s="1"/>
  <c r="K5" i="155"/>
  <c r="L5" i="155" s="1"/>
  <c r="K4" i="155"/>
  <c r="L4" i="155" s="1"/>
  <c r="K46" i="160"/>
  <c r="L46" i="160" s="1"/>
  <c r="K45" i="160"/>
  <c r="L45" i="160" s="1"/>
  <c r="K44" i="160"/>
  <c r="L44" i="160" s="1"/>
  <c r="L43" i="160"/>
  <c r="K43" i="160"/>
  <c r="K42" i="160"/>
  <c r="L42" i="160" s="1"/>
  <c r="K41" i="160"/>
  <c r="L41" i="160" s="1"/>
  <c r="K40" i="160"/>
  <c r="L40" i="160" s="1"/>
  <c r="K39" i="160"/>
  <c r="L39" i="160" s="1"/>
  <c r="K38" i="160"/>
  <c r="L38" i="160" s="1"/>
  <c r="K37" i="160"/>
  <c r="L37" i="160" s="1"/>
  <c r="K36" i="160"/>
  <c r="L36" i="160" s="1"/>
  <c r="L35" i="160"/>
  <c r="K35" i="160"/>
  <c r="K34" i="160"/>
  <c r="L34" i="160" s="1"/>
  <c r="K33" i="160"/>
  <c r="L33" i="160" s="1"/>
  <c r="K32" i="160"/>
  <c r="L32" i="160" s="1"/>
  <c r="K31" i="160"/>
  <c r="L31" i="160" s="1"/>
  <c r="K30" i="160"/>
  <c r="L30" i="160" s="1"/>
  <c r="K29" i="160"/>
  <c r="L29" i="160" s="1"/>
  <c r="K28" i="160"/>
  <c r="L28" i="160" s="1"/>
  <c r="L27" i="160"/>
  <c r="K27" i="160"/>
  <c r="K26" i="160"/>
  <c r="L26" i="160" s="1"/>
  <c r="K25" i="160"/>
  <c r="L25" i="160" s="1"/>
  <c r="K24" i="160"/>
  <c r="L24" i="160" s="1"/>
  <c r="K23" i="160"/>
  <c r="L23" i="160" s="1"/>
  <c r="K22" i="160"/>
  <c r="L22" i="160" s="1"/>
  <c r="K21" i="160"/>
  <c r="L21" i="160" s="1"/>
  <c r="K20" i="160"/>
  <c r="L20" i="160" s="1"/>
  <c r="L19" i="160"/>
  <c r="K19" i="160"/>
  <c r="K18" i="160"/>
  <c r="L18" i="160" s="1"/>
  <c r="K17" i="160"/>
  <c r="L17" i="160" s="1"/>
  <c r="K16" i="160"/>
  <c r="L16" i="160" s="1"/>
  <c r="K15" i="160"/>
  <c r="L15" i="160" s="1"/>
  <c r="K14" i="160"/>
  <c r="L14" i="160" s="1"/>
  <c r="K13" i="160"/>
  <c r="L13" i="160" s="1"/>
  <c r="K12" i="160"/>
  <c r="L12" i="160" s="1"/>
  <c r="K11" i="160"/>
  <c r="L11" i="160" s="1"/>
  <c r="K10" i="160"/>
  <c r="L10" i="160" s="1"/>
  <c r="K9" i="160"/>
  <c r="L9" i="160" s="1"/>
  <c r="K8" i="160"/>
  <c r="L8" i="160" s="1"/>
  <c r="L7" i="160"/>
  <c r="K7" i="160"/>
  <c r="K6" i="160"/>
  <c r="L6" i="160" s="1"/>
  <c r="K5" i="160"/>
  <c r="L5" i="160" s="1"/>
  <c r="L4" i="160"/>
  <c r="K4" i="160"/>
  <c r="K46" i="161"/>
  <c r="L46" i="161" s="1"/>
  <c r="K45" i="161"/>
  <c r="L45" i="161" s="1"/>
  <c r="K44" i="161"/>
  <c r="L44" i="161" s="1"/>
  <c r="K43" i="161"/>
  <c r="L43" i="161" s="1"/>
  <c r="K42" i="161"/>
  <c r="L42" i="161" s="1"/>
  <c r="K41" i="161"/>
  <c r="L41" i="161" s="1"/>
  <c r="K40" i="161"/>
  <c r="L40" i="161" s="1"/>
  <c r="K39" i="161"/>
  <c r="L39" i="161" s="1"/>
  <c r="K38" i="161"/>
  <c r="L38" i="161" s="1"/>
  <c r="K37" i="161"/>
  <c r="L37" i="161" s="1"/>
  <c r="K36" i="161"/>
  <c r="L36" i="161" s="1"/>
  <c r="K35" i="161"/>
  <c r="K34" i="161"/>
  <c r="L34" i="161" s="1"/>
  <c r="K33" i="161"/>
  <c r="L33" i="161" s="1"/>
  <c r="K32" i="161"/>
  <c r="L32" i="161" s="1"/>
  <c r="K31" i="161"/>
  <c r="L31" i="161" s="1"/>
  <c r="K30" i="161"/>
  <c r="L30" i="161" s="1"/>
  <c r="K29" i="161"/>
  <c r="L29" i="161" s="1"/>
  <c r="K28" i="161"/>
  <c r="L28" i="161" s="1"/>
  <c r="K27" i="161"/>
  <c r="L27" i="161" s="1"/>
  <c r="K26" i="161"/>
  <c r="L26" i="161" s="1"/>
  <c r="K25" i="161"/>
  <c r="L25" i="161" s="1"/>
  <c r="K24" i="161"/>
  <c r="L24" i="161" s="1"/>
  <c r="K23" i="161"/>
  <c r="L23" i="161" s="1"/>
  <c r="K22" i="161"/>
  <c r="L22" i="161" s="1"/>
  <c r="K21" i="161"/>
  <c r="L21" i="161" s="1"/>
  <c r="K20" i="161"/>
  <c r="L20" i="161" s="1"/>
  <c r="K19" i="161"/>
  <c r="K18" i="161"/>
  <c r="L18" i="161" s="1"/>
  <c r="K17" i="161"/>
  <c r="K16" i="161"/>
  <c r="L16" i="161" s="1"/>
  <c r="K15" i="161"/>
  <c r="K14" i="161"/>
  <c r="L14" i="161" s="1"/>
  <c r="K13" i="161"/>
  <c r="L13" i="161" s="1"/>
  <c r="K12" i="161"/>
  <c r="L12" i="161" s="1"/>
  <c r="K11" i="161"/>
  <c r="K10" i="161"/>
  <c r="K9" i="161"/>
  <c r="K8" i="161"/>
  <c r="K7" i="161"/>
  <c r="L7" i="161" s="1"/>
  <c r="K6" i="161"/>
  <c r="L6" i="161" s="1"/>
  <c r="K5" i="161"/>
  <c r="L5" i="161" s="1"/>
  <c r="K4" i="161"/>
  <c r="L4" i="161" s="1"/>
  <c r="K46" i="152"/>
  <c r="L46" i="152" s="1"/>
  <c r="K45" i="152"/>
  <c r="L45" i="152" s="1"/>
  <c r="K44" i="152"/>
  <c r="L44" i="152" s="1"/>
  <c r="K43" i="152"/>
  <c r="L43" i="152" s="1"/>
  <c r="K42" i="152"/>
  <c r="L42" i="152" s="1"/>
  <c r="K41" i="152"/>
  <c r="L41" i="152" s="1"/>
  <c r="K40" i="152"/>
  <c r="L40" i="152" s="1"/>
  <c r="K39" i="152"/>
  <c r="L39" i="152" s="1"/>
  <c r="K38" i="152"/>
  <c r="L38" i="152" s="1"/>
  <c r="K37" i="152"/>
  <c r="L37" i="152" s="1"/>
  <c r="K36" i="152"/>
  <c r="L36" i="152" s="1"/>
  <c r="K35" i="152"/>
  <c r="L35" i="152" s="1"/>
  <c r="K34" i="152"/>
  <c r="L34" i="152" s="1"/>
  <c r="K33" i="152"/>
  <c r="L33" i="152" s="1"/>
  <c r="K32" i="152"/>
  <c r="L32" i="152" s="1"/>
  <c r="K31" i="152"/>
  <c r="L31" i="152" s="1"/>
  <c r="K30" i="152"/>
  <c r="L30" i="152" s="1"/>
  <c r="K29" i="152"/>
  <c r="L29" i="152" s="1"/>
  <c r="K28" i="152"/>
  <c r="L28" i="152" s="1"/>
  <c r="K27" i="152"/>
  <c r="L27" i="152" s="1"/>
  <c r="K26" i="152"/>
  <c r="L26" i="152" s="1"/>
  <c r="K25" i="152"/>
  <c r="L25" i="152" s="1"/>
  <c r="K24" i="152"/>
  <c r="L24" i="152" s="1"/>
  <c r="K23" i="152"/>
  <c r="L23" i="152" s="1"/>
  <c r="K22" i="152"/>
  <c r="L22" i="152" s="1"/>
  <c r="K21" i="152"/>
  <c r="L21" i="152" s="1"/>
  <c r="K20" i="152"/>
  <c r="L20" i="152" s="1"/>
  <c r="K19" i="152"/>
  <c r="L19" i="152" s="1"/>
  <c r="K18" i="152"/>
  <c r="L18" i="152" s="1"/>
  <c r="K17" i="152"/>
  <c r="L17" i="152" s="1"/>
  <c r="K16" i="152"/>
  <c r="L16" i="152" s="1"/>
  <c r="K15" i="152"/>
  <c r="L15" i="152" s="1"/>
  <c r="K14" i="152"/>
  <c r="L14" i="152" s="1"/>
  <c r="K13" i="152"/>
  <c r="L13" i="152" s="1"/>
  <c r="K12" i="152"/>
  <c r="L12" i="152" s="1"/>
  <c r="K11" i="152"/>
  <c r="L11" i="152" s="1"/>
  <c r="K10" i="152"/>
  <c r="L10" i="152" s="1"/>
  <c r="K9" i="152"/>
  <c r="L9" i="152" s="1"/>
  <c r="K8" i="152"/>
  <c r="L8" i="152" s="1"/>
  <c r="K7" i="152"/>
  <c r="L7" i="152" s="1"/>
  <c r="K6" i="152"/>
  <c r="L6" i="152" s="1"/>
  <c r="K5" i="152"/>
  <c r="L5" i="152" s="1"/>
  <c r="K4" i="152"/>
  <c r="L4" i="152" s="1"/>
  <c r="K46" i="154"/>
  <c r="L46" i="154" s="1"/>
  <c r="K45" i="154"/>
  <c r="L45" i="154" s="1"/>
  <c r="K44" i="154"/>
  <c r="L44" i="154" s="1"/>
  <c r="K43" i="154"/>
  <c r="L43" i="154" s="1"/>
  <c r="K42" i="154"/>
  <c r="L42" i="154" s="1"/>
  <c r="K41" i="154"/>
  <c r="L41" i="154" s="1"/>
  <c r="K40" i="154"/>
  <c r="L40" i="154" s="1"/>
  <c r="K39" i="154"/>
  <c r="L39" i="154" s="1"/>
  <c r="K38" i="154"/>
  <c r="L38" i="154" s="1"/>
  <c r="K37" i="154"/>
  <c r="L37" i="154" s="1"/>
  <c r="K36" i="154"/>
  <c r="L36" i="154" s="1"/>
  <c r="K35" i="154"/>
  <c r="L35" i="154" s="1"/>
  <c r="K34" i="154"/>
  <c r="L34" i="154" s="1"/>
  <c r="K33" i="154"/>
  <c r="L33" i="154" s="1"/>
  <c r="K32" i="154"/>
  <c r="L32" i="154" s="1"/>
  <c r="K31" i="154"/>
  <c r="L31" i="154" s="1"/>
  <c r="K30" i="154"/>
  <c r="L30" i="154" s="1"/>
  <c r="K29" i="154"/>
  <c r="L29" i="154" s="1"/>
  <c r="K28" i="154"/>
  <c r="L28" i="154" s="1"/>
  <c r="K27" i="154"/>
  <c r="L27" i="154" s="1"/>
  <c r="K26" i="154"/>
  <c r="L26" i="154" s="1"/>
  <c r="K25" i="154"/>
  <c r="L25" i="154" s="1"/>
  <c r="K24" i="154"/>
  <c r="L24" i="154" s="1"/>
  <c r="K23" i="154"/>
  <c r="L23" i="154" s="1"/>
  <c r="K22" i="154"/>
  <c r="L22" i="154" s="1"/>
  <c r="K21" i="154"/>
  <c r="L21" i="154" s="1"/>
  <c r="K20" i="154"/>
  <c r="L20" i="154" s="1"/>
  <c r="K19" i="154"/>
  <c r="L19" i="154" s="1"/>
  <c r="K18" i="154"/>
  <c r="L18" i="154" s="1"/>
  <c r="K17" i="154"/>
  <c r="L17" i="154" s="1"/>
  <c r="K16" i="154"/>
  <c r="L16" i="154" s="1"/>
  <c r="K15" i="154"/>
  <c r="L15" i="154" s="1"/>
  <c r="K14" i="154"/>
  <c r="L14" i="154" s="1"/>
  <c r="K13" i="154"/>
  <c r="L13" i="154" s="1"/>
  <c r="K12" i="154"/>
  <c r="L12" i="154" s="1"/>
  <c r="K11" i="154"/>
  <c r="L11" i="154" s="1"/>
  <c r="K10" i="154"/>
  <c r="L10" i="154" s="1"/>
  <c r="K9" i="154"/>
  <c r="L9" i="154" s="1"/>
  <c r="K8" i="154"/>
  <c r="L8" i="154" s="1"/>
  <c r="K7" i="154"/>
  <c r="L7" i="154" s="1"/>
  <c r="K6" i="154"/>
  <c r="L6" i="154" s="1"/>
  <c r="K5" i="154"/>
  <c r="L5" i="154" s="1"/>
  <c r="K4" i="154"/>
  <c r="L4" i="154" s="1"/>
  <c r="K46" i="153"/>
  <c r="L46" i="153" s="1"/>
  <c r="K45" i="153"/>
  <c r="L45" i="153" s="1"/>
  <c r="K44" i="153"/>
  <c r="L44" i="153" s="1"/>
  <c r="K43" i="153"/>
  <c r="L43" i="153" s="1"/>
  <c r="K42" i="153"/>
  <c r="L42" i="153" s="1"/>
  <c r="K41" i="153"/>
  <c r="L41" i="153" s="1"/>
  <c r="K40" i="153"/>
  <c r="L40" i="153" s="1"/>
  <c r="K39" i="153"/>
  <c r="L39" i="153" s="1"/>
  <c r="K38" i="153"/>
  <c r="L38" i="153" s="1"/>
  <c r="K37" i="153"/>
  <c r="L37" i="153" s="1"/>
  <c r="K36" i="153"/>
  <c r="L36" i="153" s="1"/>
  <c r="K35" i="153"/>
  <c r="L35" i="153" s="1"/>
  <c r="K34" i="153"/>
  <c r="L34" i="153" s="1"/>
  <c r="K33" i="153"/>
  <c r="L33" i="153" s="1"/>
  <c r="K32" i="153"/>
  <c r="L32" i="153" s="1"/>
  <c r="K31" i="153"/>
  <c r="L31" i="153" s="1"/>
  <c r="K30" i="153"/>
  <c r="L30" i="153" s="1"/>
  <c r="K29" i="153"/>
  <c r="L29" i="153" s="1"/>
  <c r="K28" i="153"/>
  <c r="L28" i="153" s="1"/>
  <c r="K27" i="153"/>
  <c r="L27" i="153" s="1"/>
  <c r="K26" i="153"/>
  <c r="L26" i="153" s="1"/>
  <c r="K25" i="153"/>
  <c r="L25" i="153" s="1"/>
  <c r="K24" i="153"/>
  <c r="L24" i="153" s="1"/>
  <c r="K23" i="153"/>
  <c r="L23" i="153" s="1"/>
  <c r="K22" i="153"/>
  <c r="L22" i="153" s="1"/>
  <c r="K21" i="153"/>
  <c r="L21" i="153" s="1"/>
  <c r="K20" i="153"/>
  <c r="L20" i="153" s="1"/>
  <c r="K19" i="153"/>
  <c r="L19" i="153" s="1"/>
  <c r="K18" i="153"/>
  <c r="L18" i="153" s="1"/>
  <c r="K17" i="153"/>
  <c r="L17" i="153" s="1"/>
  <c r="K16" i="153"/>
  <c r="L16" i="153" s="1"/>
  <c r="K15" i="153"/>
  <c r="L15" i="153" s="1"/>
  <c r="K14" i="153"/>
  <c r="L14" i="153" s="1"/>
  <c r="K13" i="153"/>
  <c r="L13" i="153" s="1"/>
  <c r="K12" i="153"/>
  <c r="L12" i="153" s="1"/>
  <c r="K11" i="153"/>
  <c r="L11" i="153" s="1"/>
  <c r="K10" i="153"/>
  <c r="L10" i="153" s="1"/>
  <c r="K9" i="153"/>
  <c r="L9" i="153" s="1"/>
  <c r="K8" i="153"/>
  <c r="L8" i="153" s="1"/>
  <c r="K7" i="153"/>
  <c r="L7" i="153" s="1"/>
  <c r="K6" i="153"/>
  <c r="L6" i="153" s="1"/>
  <c r="K5" i="153"/>
  <c r="L5" i="153" s="1"/>
  <c r="K4" i="153"/>
  <c r="L4" i="153" s="1"/>
  <c r="K46" i="151"/>
  <c r="L46" i="151" s="1"/>
  <c r="K45" i="151"/>
  <c r="L45" i="151" s="1"/>
  <c r="K44" i="151"/>
  <c r="L44" i="151" s="1"/>
  <c r="K43" i="151"/>
  <c r="L43" i="151" s="1"/>
  <c r="K42" i="151"/>
  <c r="L42" i="151" s="1"/>
  <c r="K41" i="151"/>
  <c r="L41" i="151" s="1"/>
  <c r="K40" i="151"/>
  <c r="L40" i="151" s="1"/>
  <c r="K39" i="151"/>
  <c r="L39" i="151" s="1"/>
  <c r="K38" i="151"/>
  <c r="L38" i="151" s="1"/>
  <c r="K37" i="151"/>
  <c r="L37" i="151" s="1"/>
  <c r="K36" i="151"/>
  <c r="L36" i="151" s="1"/>
  <c r="K35" i="151"/>
  <c r="L35" i="151" s="1"/>
  <c r="L34" i="151"/>
  <c r="K34" i="151"/>
  <c r="K33" i="151"/>
  <c r="L33" i="151" s="1"/>
  <c r="K32" i="151"/>
  <c r="L32" i="151" s="1"/>
  <c r="K31" i="151"/>
  <c r="L31" i="151" s="1"/>
  <c r="L30" i="151"/>
  <c r="K30" i="151"/>
  <c r="K29" i="151"/>
  <c r="L29" i="151" s="1"/>
  <c r="K28" i="151"/>
  <c r="L28" i="151" s="1"/>
  <c r="K27" i="151"/>
  <c r="L27" i="151" s="1"/>
  <c r="K26" i="151"/>
  <c r="L26" i="151" s="1"/>
  <c r="K25" i="151"/>
  <c r="L25" i="151" s="1"/>
  <c r="K24" i="151"/>
  <c r="L24" i="151" s="1"/>
  <c r="K23" i="151"/>
  <c r="L23" i="151" s="1"/>
  <c r="K22" i="151"/>
  <c r="L22" i="151" s="1"/>
  <c r="K21" i="151"/>
  <c r="L21" i="151" s="1"/>
  <c r="K20" i="151"/>
  <c r="L20" i="151" s="1"/>
  <c r="K19" i="151"/>
  <c r="L19" i="151" s="1"/>
  <c r="L18" i="151"/>
  <c r="K18" i="151"/>
  <c r="K17" i="151"/>
  <c r="L17" i="151" s="1"/>
  <c r="K16" i="151"/>
  <c r="L16" i="151" s="1"/>
  <c r="K15" i="151"/>
  <c r="L15" i="151" s="1"/>
  <c r="K14" i="151"/>
  <c r="L14" i="151" s="1"/>
  <c r="K13" i="151"/>
  <c r="L13" i="151" s="1"/>
  <c r="K12" i="151"/>
  <c r="L12" i="151" s="1"/>
  <c r="K11" i="151"/>
  <c r="L11" i="151" s="1"/>
  <c r="K10" i="151"/>
  <c r="L10" i="151" s="1"/>
  <c r="K9" i="151"/>
  <c r="L9" i="151" s="1"/>
  <c r="K8" i="151"/>
  <c r="L8" i="151" s="1"/>
  <c r="K7" i="151"/>
  <c r="L7" i="151" s="1"/>
  <c r="K6" i="151"/>
  <c r="L6" i="151" s="1"/>
  <c r="K5" i="151"/>
  <c r="L5" i="151" s="1"/>
  <c r="K4" i="151"/>
  <c r="L4" i="151" s="1"/>
  <c r="K46" i="150"/>
  <c r="L46" i="150" s="1"/>
  <c r="K45" i="150"/>
  <c r="L45" i="150" s="1"/>
  <c r="K46" i="166"/>
  <c r="L46" i="166" s="1"/>
  <c r="K45" i="166"/>
  <c r="L45" i="166" s="1"/>
  <c r="K44" i="166"/>
  <c r="L44" i="166" s="1"/>
  <c r="K43" i="166"/>
  <c r="L43" i="166" s="1"/>
  <c r="K42" i="166"/>
  <c r="L42" i="166" s="1"/>
  <c r="K41" i="166"/>
  <c r="L41" i="166" s="1"/>
  <c r="K40" i="166"/>
  <c r="L40" i="166" s="1"/>
  <c r="K39" i="166"/>
  <c r="L39" i="166" s="1"/>
  <c r="K38" i="166"/>
  <c r="L38" i="166" s="1"/>
  <c r="K37" i="166"/>
  <c r="L37" i="166" s="1"/>
  <c r="K36" i="166"/>
  <c r="L36" i="166" s="1"/>
  <c r="K35" i="166"/>
  <c r="L35" i="166" s="1"/>
  <c r="K34" i="166"/>
  <c r="L34" i="166" s="1"/>
  <c r="K33" i="166"/>
  <c r="L33" i="166" s="1"/>
  <c r="K32" i="166"/>
  <c r="L32" i="166" s="1"/>
  <c r="K31" i="166"/>
  <c r="L31" i="166" s="1"/>
  <c r="K30" i="166"/>
  <c r="L30" i="166" s="1"/>
  <c r="K29" i="166"/>
  <c r="L29" i="166" s="1"/>
  <c r="K28" i="166"/>
  <c r="L28" i="166" s="1"/>
  <c r="K27" i="166"/>
  <c r="L27" i="166" s="1"/>
  <c r="K26" i="166"/>
  <c r="L26" i="166" s="1"/>
  <c r="K25" i="166"/>
  <c r="L25" i="166" s="1"/>
  <c r="K24" i="166"/>
  <c r="L24" i="166" s="1"/>
  <c r="K23" i="166"/>
  <c r="L23" i="166" s="1"/>
  <c r="K22" i="166"/>
  <c r="L22" i="166" s="1"/>
  <c r="K21" i="166"/>
  <c r="L21" i="166" s="1"/>
  <c r="K20" i="166"/>
  <c r="L20" i="166" s="1"/>
  <c r="K19" i="166"/>
  <c r="L19" i="166" s="1"/>
  <c r="K18" i="166"/>
  <c r="L18" i="166" s="1"/>
  <c r="K17" i="166"/>
  <c r="L17" i="166" s="1"/>
  <c r="K16" i="166"/>
  <c r="L16" i="166" s="1"/>
  <c r="K15" i="166"/>
  <c r="L15" i="166" s="1"/>
  <c r="K14" i="166"/>
  <c r="L14" i="166" s="1"/>
  <c r="K13" i="166"/>
  <c r="L13" i="166" s="1"/>
  <c r="K12" i="166"/>
  <c r="L12" i="166" s="1"/>
  <c r="K11" i="166"/>
  <c r="L11" i="166" s="1"/>
  <c r="K10" i="166"/>
  <c r="L10" i="166" s="1"/>
  <c r="K9" i="166"/>
  <c r="L9" i="166" s="1"/>
  <c r="K8" i="166"/>
  <c r="L8" i="166" s="1"/>
  <c r="K7" i="166"/>
  <c r="L7" i="166" s="1"/>
  <c r="K6" i="166"/>
  <c r="L6" i="166" s="1"/>
  <c r="K5" i="166"/>
  <c r="L5" i="166" s="1"/>
  <c r="K4" i="166"/>
  <c r="L4" i="166" s="1"/>
  <c r="K46" i="163"/>
  <c r="L46" i="163" s="1"/>
  <c r="K45" i="163"/>
  <c r="L45" i="163" s="1"/>
  <c r="K44" i="163"/>
  <c r="L44" i="163" s="1"/>
  <c r="K43" i="163"/>
  <c r="L43" i="163" s="1"/>
  <c r="K42" i="163"/>
  <c r="L42" i="163" s="1"/>
  <c r="K41" i="163"/>
  <c r="L41" i="163" s="1"/>
  <c r="K40" i="163"/>
  <c r="L40" i="163" s="1"/>
  <c r="K39" i="163"/>
  <c r="L39" i="163" s="1"/>
  <c r="K38" i="163"/>
  <c r="L38" i="163" s="1"/>
  <c r="K37" i="163"/>
  <c r="L37" i="163" s="1"/>
  <c r="K36" i="163"/>
  <c r="L36" i="163" s="1"/>
  <c r="K35" i="163"/>
  <c r="L35" i="163" s="1"/>
  <c r="K34" i="163"/>
  <c r="L34" i="163" s="1"/>
  <c r="K33" i="163"/>
  <c r="L33" i="163" s="1"/>
  <c r="K32" i="163"/>
  <c r="L32" i="163" s="1"/>
  <c r="K31" i="163"/>
  <c r="L31" i="163" s="1"/>
  <c r="K30" i="163"/>
  <c r="L30" i="163" s="1"/>
  <c r="K29" i="163"/>
  <c r="L29" i="163" s="1"/>
  <c r="K28" i="163"/>
  <c r="L28" i="163" s="1"/>
  <c r="K27" i="163"/>
  <c r="L27" i="163" s="1"/>
  <c r="K26" i="163"/>
  <c r="L26" i="163" s="1"/>
  <c r="K25" i="163"/>
  <c r="L25" i="163" s="1"/>
  <c r="K24" i="163"/>
  <c r="L24" i="163" s="1"/>
  <c r="K23" i="163"/>
  <c r="L23" i="163" s="1"/>
  <c r="K22" i="163"/>
  <c r="L22" i="163" s="1"/>
  <c r="K21" i="163"/>
  <c r="L21" i="163" s="1"/>
  <c r="K20" i="163"/>
  <c r="L20" i="163" s="1"/>
  <c r="K19" i="163"/>
  <c r="L19" i="163" s="1"/>
  <c r="K18" i="163"/>
  <c r="L18" i="163" s="1"/>
  <c r="K17" i="163"/>
  <c r="L17" i="163" s="1"/>
  <c r="K16" i="163"/>
  <c r="L16" i="163" s="1"/>
  <c r="K15" i="163"/>
  <c r="L15" i="163" s="1"/>
  <c r="K14" i="163"/>
  <c r="L14" i="163" s="1"/>
  <c r="K13" i="163"/>
  <c r="L13" i="163" s="1"/>
  <c r="K12" i="163"/>
  <c r="L12" i="163" s="1"/>
  <c r="K11" i="163"/>
  <c r="L11" i="163" s="1"/>
  <c r="K10" i="163"/>
  <c r="L10" i="163" s="1"/>
  <c r="K9" i="163"/>
  <c r="L9" i="163" s="1"/>
  <c r="K8" i="163"/>
  <c r="L8" i="163" s="1"/>
  <c r="K7" i="163"/>
  <c r="L7" i="163" s="1"/>
  <c r="K6" i="163"/>
  <c r="L6" i="163" s="1"/>
  <c r="K5" i="163"/>
  <c r="L5" i="163" s="1"/>
  <c r="K4" i="163"/>
  <c r="L4" i="163" s="1"/>
  <c r="K15" i="162" l="1"/>
  <c r="N15" i="162" s="1"/>
  <c r="K16" i="162"/>
  <c r="N16" i="162" s="1"/>
  <c r="K44" i="162"/>
  <c r="L15" i="161"/>
  <c r="L10" i="161"/>
  <c r="L17" i="161"/>
  <c r="K3" i="162"/>
  <c r="N3" i="162" s="1"/>
  <c r="L11" i="161"/>
  <c r="K36" i="162"/>
  <c r="K24" i="162"/>
  <c r="L8" i="161"/>
  <c r="K43" i="162"/>
  <c r="K39" i="162"/>
  <c r="K27" i="162"/>
  <c r="K23" i="162"/>
  <c r="K12" i="162"/>
  <c r="K20" i="162"/>
  <c r="L9" i="161"/>
  <c r="K8" i="162"/>
  <c r="L19" i="161"/>
  <c r="L35" i="161"/>
  <c r="K11" i="162"/>
  <c r="N11" i="162" s="1"/>
  <c r="K46" i="75"/>
  <c r="L46" i="75" s="1"/>
  <c r="K45" i="75"/>
  <c r="L45" i="75" s="1"/>
  <c r="K44" i="75"/>
  <c r="L44" i="75" s="1"/>
  <c r="K43" i="75"/>
  <c r="L43" i="75" s="1"/>
  <c r="K42" i="75"/>
  <c r="L42" i="75" s="1"/>
  <c r="K41" i="75"/>
  <c r="L41" i="75" s="1"/>
  <c r="K40" i="75"/>
  <c r="L40" i="75" s="1"/>
  <c r="K39" i="75"/>
  <c r="L39" i="75" s="1"/>
  <c r="K38" i="75"/>
  <c r="L38" i="75" s="1"/>
  <c r="K37" i="75"/>
  <c r="L37" i="75" s="1"/>
  <c r="K36" i="75"/>
  <c r="L36" i="75" s="1"/>
  <c r="K35" i="75"/>
  <c r="L35" i="75" s="1"/>
  <c r="K34" i="75"/>
  <c r="L34" i="75" s="1"/>
  <c r="K33" i="75"/>
  <c r="K32" i="75"/>
  <c r="L32" i="75" s="1"/>
  <c r="K31" i="75"/>
  <c r="L31" i="75" s="1"/>
  <c r="K30" i="75"/>
  <c r="L30" i="75" s="1"/>
  <c r="K29" i="75"/>
  <c r="L29" i="75" s="1"/>
  <c r="K28" i="75"/>
  <c r="L28" i="75" s="1"/>
  <c r="K27" i="75"/>
  <c r="L27" i="75" s="1"/>
  <c r="K26" i="75"/>
  <c r="L26" i="75" s="1"/>
  <c r="K25" i="75"/>
  <c r="L25" i="75" s="1"/>
  <c r="K24" i="75"/>
  <c r="L24" i="75" s="1"/>
  <c r="K23" i="75"/>
  <c r="L23" i="75" s="1"/>
  <c r="K22" i="75"/>
  <c r="L22" i="75" s="1"/>
  <c r="K21" i="75"/>
  <c r="L21" i="75" s="1"/>
  <c r="K20" i="75"/>
  <c r="L20" i="75" s="1"/>
  <c r="K19" i="75"/>
  <c r="L19" i="75" s="1"/>
  <c r="K18" i="75"/>
  <c r="L18" i="75" s="1"/>
  <c r="K17" i="75"/>
  <c r="L17" i="75" s="1"/>
  <c r="K16" i="75"/>
  <c r="L16" i="75" s="1"/>
  <c r="K15" i="75"/>
  <c r="L15" i="75" s="1"/>
  <c r="K14" i="75"/>
  <c r="L14" i="75" s="1"/>
  <c r="K13" i="75"/>
  <c r="L13" i="75" s="1"/>
  <c r="K12" i="75"/>
  <c r="L12" i="75" s="1"/>
  <c r="K11" i="75"/>
  <c r="L11" i="75" s="1"/>
  <c r="K10" i="75"/>
  <c r="L10" i="75" s="1"/>
  <c r="K9" i="75"/>
  <c r="L9" i="75" s="1"/>
  <c r="K8" i="75"/>
  <c r="L8" i="75" s="1"/>
  <c r="K7" i="75"/>
  <c r="L7" i="75" s="1"/>
  <c r="K6" i="75"/>
  <c r="K5" i="75"/>
  <c r="L5" i="75" s="1"/>
  <c r="K4" i="75"/>
  <c r="L4" i="75" s="1"/>
  <c r="L11" i="162" l="1"/>
  <c r="K29" i="162"/>
  <c r="K14" i="162"/>
  <c r="L14" i="162" s="1"/>
  <c r="K42" i="162"/>
  <c r="K22" i="162"/>
  <c r="K13" i="162"/>
  <c r="N13" i="162" s="1"/>
  <c r="K37" i="162"/>
  <c r="K9" i="162"/>
  <c r="N9" i="162" s="1"/>
  <c r="L15" i="162"/>
  <c r="K30" i="162"/>
  <c r="K17" i="162"/>
  <c r="N17" i="162" s="1"/>
  <c r="K31" i="162"/>
  <c r="K7" i="162"/>
  <c r="N7" i="162" s="1"/>
  <c r="K10" i="162"/>
  <c r="K21" i="162"/>
  <c r="K41" i="162"/>
  <c r="K26" i="162"/>
  <c r="K6" i="162"/>
  <c r="L33" i="75"/>
  <c r="K32" i="162"/>
  <c r="K4" i="162"/>
  <c r="N4" i="162" s="1"/>
  <c r="K38" i="162"/>
  <c r="K19" i="162"/>
  <c r="K35" i="162"/>
  <c r="K25" i="162"/>
  <c r="K45" i="162"/>
  <c r="K40" i="162"/>
  <c r="K34" i="162"/>
  <c r="K18" i="162"/>
  <c r="K28" i="162"/>
  <c r="L16" i="162"/>
  <c r="K33" i="162"/>
  <c r="L6" i="75"/>
  <c r="K5" i="162"/>
  <c r="L13" i="162"/>
  <c r="N12" i="162"/>
  <c r="L12" i="162"/>
  <c r="N8" i="162"/>
  <c r="L8" i="162"/>
  <c r="L3" i="162"/>
  <c r="L10" i="162"/>
  <c r="N10" i="162"/>
  <c r="M27" i="162"/>
  <c r="M35" i="162"/>
  <c r="M32" i="162"/>
  <c r="M43" i="162"/>
  <c r="M19" i="162"/>
  <c r="M39" i="162"/>
  <c r="M31" i="162"/>
  <c r="M44" i="162"/>
  <c r="M36" i="162"/>
  <c r="M28" i="162"/>
  <c r="M24" i="162"/>
  <c r="M20" i="162"/>
  <c r="M42" i="162"/>
  <c r="M38" i="162"/>
  <c r="M34" i="162"/>
  <c r="M30" i="162"/>
  <c r="M26" i="162"/>
  <c r="M22" i="162"/>
  <c r="M18" i="162"/>
  <c r="M23" i="162"/>
  <c r="M45" i="162"/>
  <c r="M41" i="162"/>
  <c r="M37" i="162"/>
  <c r="M33" i="162"/>
  <c r="M29" i="162"/>
  <c r="M25" i="162"/>
  <c r="M21" i="162"/>
  <c r="M40" i="162"/>
  <c r="N14" i="162" l="1"/>
  <c r="L17" i="162"/>
  <c r="L7" i="162"/>
  <c r="L4" i="162"/>
  <c r="L9" i="162"/>
  <c r="N6" i="162"/>
  <c r="L6" i="162"/>
  <c r="N5" i="162"/>
  <c r="L5" i="162"/>
  <c r="M46" i="162"/>
  <c r="N53" i="162" s="1"/>
  <c r="N36" i="162" l="1"/>
  <c r="L23" i="162"/>
  <c r="N31" i="162"/>
  <c r="L39" i="162"/>
  <c r="L31" i="162" l="1"/>
  <c r="L36" i="162"/>
  <c r="N23" i="162"/>
  <c r="N39" i="162"/>
  <c r="L43" i="162"/>
  <c r="N43" i="162"/>
  <c r="N20" i="162"/>
  <c r="L20" i="162"/>
  <c r="L29" i="162"/>
  <c r="N29" i="162"/>
  <c r="L22" i="162"/>
  <c r="N22" i="162"/>
  <c r="N28" i="162"/>
  <c r="L28" i="162"/>
  <c r="L21" i="162"/>
  <c r="N21" i="162"/>
  <c r="N41" i="162"/>
  <c r="L41" i="162"/>
  <c r="L34" i="162"/>
  <c r="N34" i="162"/>
  <c r="L27" i="162"/>
  <c r="N27" i="162"/>
  <c r="L42" i="162"/>
  <c r="N42" i="162"/>
  <c r="L35" i="162"/>
  <c r="N35" i="162"/>
  <c r="L44" i="162"/>
  <c r="N44" i="162"/>
  <c r="N37" i="162"/>
  <c r="L37" i="162"/>
  <c r="L30" i="162"/>
  <c r="N30" i="162"/>
  <c r="N32" i="162"/>
  <c r="L32" i="162"/>
  <c r="L25" i="162"/>
  <c r="N25" i="162"/>
  <c r="L18" i="162"/>
  <c r="N18" i="162"/>
  <c r="N24" i="162"/>
  <c r="L24" i="162"/>
  <c r="N45" i="162"/>
  <c r="L45" i="162"/>
  <c r="L38" i="162"/>
  <c r="N38" i="162"/>
  <c r="L40" i="162"/>
  <c r="N40" i="162"/>
  <c r="L33" i="162"/>
  <c r="N33" i="162"/>
  <c r="L26" i="162"/>
  <c r="N26" i="162"/>
  <c r="L19" i="162"/>
  <c r="N19" i="162"/>
  <c r="N46" i="162" l="1"/>
  <c r="N54" i="162" s="1"/>
  <c r="N56" i="162" s="1"/>
</calcChain>
</file>

<file path=xl/comments1.xml><?xml version="1.0" encoding="utf-8"?>
<comments xmlns="http://schemas.openxmlformats.org/spreadsheetml/2006/main">
  <authors>
    <author>Leticia Koslowsky Mees Mattos</author>
    <author>MARCELO DARCI DE SOUZA</author>
  </authors>
  <commentList>
    <comment ref="N1" authorId="0" shapeId="0">
      <text>
        <r>
          <rPr>
            <b/>
            <sz val="9"/>
            <color indexed="81"/>
            <rFont val="Segoe UI"/>
            <family val="2"/>
          </rPr>
          <t>Leticia Koslowsky Mees Mattos:</t>
        </r>
        <r>
          <rPr>
            <sz val="9"/>
            <color indexed="81"/>
            <rFont val="Segoe UI"/>
            <family val="2"/>
          </rPr>
          <t xml:space="preserve">
1º Termo de supressão - NOV/17.
</t>
        </r>
      </text>
    </comment>
    <comment ref="J22" authorId="1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pela SECOM a FAED 01 - em 19/09/17 </t>
        </r>
      </text>
    </comment>
    <comment ref="J35" authorId="1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pelo ceplan quantidade 01 - 16/08/17 recebido do ceplan 03 - 23/01/18 
</t>
        </r>
      </text>
    </comment>
  </commentList>
</comments>
</file>

<file path=xl/comments2.xml><?xml version="1.0" encoding="utf-8"?>
<comments xmlns="http://schemas.openxmlformats.org/spreadsheetml/2006/main">
  <authors>
    <author>Leticia Koslowsky Mees Mattos</author>
    <author>Gabriela Monteiro</author>
  </authors>
  <commentList>
    <comment ref="M1" authorId="0" shapeId="0">
      <text>
        <r>
          <rPr>
            <b/>
            <sz val="9"/>
            <color indexed="81"/>
            <rFont val="Segoe UI"/>
            <family val="2"/>
          </rPr>
          <t>Leticia Koslowsky Mees Mattos:</t>
        </r>
        <r>
          <rPr>
            <sz val="9"/>
            <color indexed="81"/>
            <rFont val="Segoe UI"/>
            <family val="2"/>
          </rPr>
          <t xml:space="preserve">
Supressão.</t>
        </r>
      </text>
    </comment>
    <comment ref="J6" authorId="1" shapeId="0">
      <text>
        <r>
          <rPr>
            <b/>
            <sz val="9"/>
            <color indexed="81"/>
            <rFont val="Segoe UI"/>
            <family val="2"/>
          </rPr>
          <t xml:space="preserve">Gabriela Monteiro:
</t>
        </r>
        <r>
          <rPr>
            <sz val="9"/>
            <color indexed="81"/>
            <rFont val="Segoe UI"/>
            <family val="2"/>
          </rPr>
          <t xml:space="preserve">19 cedidos para a ESAG cedido 13 para cefid </t>
        </r>
      </text>
    </comment>
    <comment ref="J34" authorId="1" shapeId="0">
      <text>
        <r>
          <rPr>
            <b/>
            <sz val="9"/>
            <color indexed="81"/>
            <rFont val="Segoe UI"/>
            <family val="2"/>
          </rPr>
          <t>Gabriela Monteiro:</t>
        </r>
        <r>
          <rPr>
            <sz val="9"/>
            <color indexed="81"/>
            <rFont val="Segoe UI"/>
            <family val="2"/>
          </rPr>
          <t xml:space="preserve">
100 - Recebido do CCT</t>
        </r>
      </text>
    </comment>
  </commentList>
</comments>
</file>

<file path=xl/comments3.xml><?xml version="1.0" encoding="utf-8"?>
<comments xmlns="http://schemas.openxmlformats.org/spreadsheetml/2006/main">
  <authors>
    <author>MARCELO DARCI DE SOUZA</author>
  </authors>
  <commentList>
    <comment ref="J43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1 termo aditivo a ata 30/10/2017</t>
        </r>
      </text>
    </comment>
  </commentList>
</comments>
</file>

<file path=xl/comments4.xml><?xml version="1.0" encoding="utf-8"?>
<comments xmlns="http://schemas.openxmlformats.org/spreadsheetml/2006/main">
  <authors>
    <author>Gabriela Monteiro</author>
  </authors>
  <commentList>
    <comment ref="J6" authorId="0" shapeId="0">
      <text>
        <r>
          <rPr>
            <b/>
            <sz val="9"/>
            <color indexed="81"/>
            <rFont val="Segoe UI"/>
            <family val="2"/>
          </rPr>
          <t>Gabriela Monteiro:</t>
        </r>
        <r>
          <rPr>
            <sz val="9"/>
            <color indexed="81"/>
            <rFont val="Segoe UI"/>
            <family val="2"/>
          </rPr>
          <t xml:space="preserve">
19 recebidos da PROEX</t>
        </r>
      </text>
    </comment>
  </commentList>
</comments>
</file>

<file path=xl/comments5.xml><?xml version="1.0" encoding="utf-8"?>
<comments xmlns="http://schemas.openxmlformats.org/spreadsheetml/2006/main">
  <authors>
    <author>MARCELO DARCI DE SOUZA</author>
  </authors>
  <commentList>
    <comment ref="J22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pela SECOM a FAED 01 - em 19/09/17 </t>
        </r>
      </text>
    </comment>
  </commentList>
</comments>
</file>

<file path=xl/comments6.xml><?xml version="1.0" encoding="utf-8"?>
<comments xmlns="http://schemas.openxmlformats.org/spreadsheetml/2006/main">
  <authors>
    <author>SARA MARIA EUFRAZIO</author>
    <author>MARCELO DARCI DE SOUZA</author>
    <author>ITAMAR IVO DA CONCEICAO FILHO</author>
  </authors>
  <commentList>
    <comment ref="P5" authorId="0" shapeId="0">
      <text>
        <r>
          <rPr>
            <b/>
            <sz val="9"/>
            <color indexed="81"/>
            <rFont val="Segoe UI"/>
            <family val="2"/>
          </rPr>
          <t>SARA MARIA EUFRAZIO:</t>
        </r>
        <r>
          <rPr>
            <sz val="9"/>
            <color indexed="81"/>
            <rFont val="Segoe UI"/>
            <family val="2"/>
          </rPr>
          <t xml:space="preserve">
Profa AnaMaria</t>
        </r>
      </text>
    </comment>
    <comment ref="J6" authorId="1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13 pelo CEVEN cedido 13 pelo CAV</t>
        </r>
      </text>
    </comment>
    <comment ref="M6" authorId="2" shapeId="0">
      <text>
        <r>
          <rPr>
            <b/>
            <sz val="9"/>
            <color indexed="81"/>
            <rFont val="Segoe UI"/>
            <charset val="1"/>
          </rPr>
          <t>ITAMAR IVO DA CONCEICAO FILHO:</t>
        </r>
        <r>
          <rPr>
            <sz val="9"/>
            <color indexed="81"/>
            <rFont val="Segoe UI"/>
            <charset val="1"/>
          </rPr>
          <t xml:space="preserve">
Evento profº Caputo</t>
        </r>
      </text>
    </comment>
    <comment ref="N6" authorId="2" shapeId="0">
      <text>
        <r>
          <rPr>
            <b/>
            <sz val="9"/>
            <color indexed="81"/>
            <rFont val="Segoe UI"/>
            <charset val="1"/>
          </rPr>
          <t>ITAMAR IVO DA CONCEICAO FILHO:</t>
        </r>
        <r>
          <rPr>
            <sz val="9"/>
            <color indexed="81"/>
            <rFont val="Segoe UI"/>
            <charset val="1"/>
          </rPr>
          <t xml:space="preserve">
Profª Suzana Domeneck</t>
        </r>
      </text>
    </comment>
    <comment ref="O6" authorId="0" shapeId="0">
      <text>
        <r>
          <rPr>
            <b/>
            <sz val="9"/>
            <color indexed="81"/>
            <rFont val="Segoe UI"/>
            <charset val="1"/>
          </rPr>
          <t>SARA MARIA EUFRAZIO:</t>
        </r>
        <r>
          <rPr>
            <sz val="9"/>
            <color indexed="81"/>
            <rFont val="Segoe UI"/>
            <charset val="1"/>
          </rPr>
          <t xml:space="preserve">
Profa Soraia
</t>
        </r>
      </text>
    </comment>
    <comment ref="Q6" authorId="0" shapeId="0">
      <text>
        <r>
          <rPr>
            <b/>
            <sz val="9"/>
            <color indexed="81"/>
            <rFont val="Segoe UI"/>
            <charset val="1"/>
          </rPr>
          <t>SARA MARIA EUFRAZIO:</t>
        </r>
        <r>
          <rPr>
            <sz val="9"/>
            <color indexed="81"/>
            <rFont val="Segoe UI"/>
            <charset val="1"/>
          </rPr>
          <t xml:space="preserve">
Profa. Giovana Mazo</t>
        </r>
      </text>
    </comment>
    <comment ref="P12" authorId="0" shapeId="0">
      <text>
        <r>
          <rPr>
            <b/>
            <sz val="9"/>
            <color indexed="81"/>
            <rFont val="Segoe UI"/>
            <family val="2"/>
          </rPr>
          <t>SARA MARIA EUFRAZIO:</t>
        </r>
        <r>
          <rPr>
            <sz val="9"/>
            <color indexed="81"/>
            <rFont val="Segoe UI"/>
            <family val="2"/>
          </rPr>
          <t xml:space="preserve">
Profa AnaMaria</t>
        </r>
      </text>
    </comment>
    <comment ref="M14" authorId="2" shapeId="0">
      <text>
        <r>
          <rPr>
            <b/>
            <sz val="9"/>
            <color indexed="81"/>
            <rFont val="Segoe UI"/>
            <charset val="1"/>
          </rPr>
          <t>ITAMAR IVO DA CONCEICAO FILHO:</t>
        </r>
        <r>
          <rPr>
            <sz val="9"/>
            <color indexed="81"/>
            <rFont val="Segoe UI"/>
            <charset val="1"/>
          </rPr>
          <t xml:space="preserve">
Evento Profº Caputo</t>
        </r>
      </text>
    </comment>
  </commentList>
</comments>
</file>

<file path=xl/comments7.xml><?xml version="1.0" encoding="utf-8"?>
<comments xmlns="http://schemas.openxmlformats.org/spreadsheetml/2006/main">
  <authors>
    <author>Gabriela Monteiro</author>
  </authors>
  <commentList>
    <comment ref="J34" authorId="0" shapeId="0">
      <text>
        <r>
          <rPr>
            <b/>
            <sz val="9"/>
            <color indexed="81"/>
            <rFont val="Segoe UI"/>
            <family val="2"/>
          </rPr>
          <t>Gabriela Monteiro:</t>
        </r>
        <r>
          <rPr>
            <sz val="9"/>
            <color indexed="81"/>
            <rFont val="Segoe UI"/>
            <family val="2"/>
          </rPr>
          <t xml:space="preserve">
100 - Cedido para PROEX</t>
        </r>
      </text>
    </comment>
  </commentList>
</comments>
</file>

<file path=xl/comments8.xml><?xml version="1.0" encoding="utf-8"?>
<comments xmlns="http://schemas.openxmlformats.org/spreadsheetml/2006/main">
  <authors>
    <author>MARCELO DARCI DE SOUZA</author>
  </authors>
  <commentList>
    <comment ref="J6" authorId="0" shapeId="0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cedios 13 ao cefid</t>
        </r>
      </text>
    </comment>
  </commentList>
</comments>
</file>

<file path=xl/comments9.xml><?xml version="1.0" encoding="utf-8"?>
<comments xmlns="http://schemas.openxmlformats.org/spreadsheetml/2006/main">
  <authors>
    <author>MARCELO DARCI DE SOUZA</author>
  </authors>
  <commentList>
    <comment ref="J35" authorId="0" shapeId="0">
      <text>
        <r>
          <rPr>
            <b/>
            <sz val="9"/>
            <color indexed="81"/>
            <rFont val="Segoe UI"/>
            <family val="2"/>
          </rPr>
          <t>MARCELO DARCI DE SOUZA:</t>
        </r>
        <r>
          <rPr>
            <sz val="9"/>
            <color indexed="81"/>
            <rFont val="Segoe UI"/>
            <family val="2"/>
          </rPr>
          <t xml:space="preserve">
cedido 1 a reitoria 16/08/17 cedido 3 para reitoria 23/01/18</t>
        </r>
      </text>
    </comment>
  </commentList>
</comments>
</file>

<file path=xl/sharedStrings.xml><?xml version="1.0" encoding="utf-8"?>
<sst xmlns="http://schemas.openxmlformats.org/spreadsheetml/2006/main" count="3695" uniqueCount="150">
  <si>
    <t>Saldo / Automático</t>
  </si>
  <si>
    <t>...../...../......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</si>
  <si>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</si>
  <si>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</si>
  <si>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</si>
  <si>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</si>
  <si>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</si>
  <si>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</si>
  <si>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</si>
  <si>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</si>
  <si>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</si>
  <si>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</si>
  <si>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</si>
  <si>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</si>
  <si>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</si>
  <si>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</si>
  <si>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</si>
  <si>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</si>
  <si>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</si>
  <si>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</si>
  <si>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</si>
  <si>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</si>
  <si>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</si>
  <si>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</si>
  <si>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</si>
  <si>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</si>
  <si>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</si>
  <si>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</si>
  <si>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</si>
  <si>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</si>
  <si>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</si>
  <si>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</si>
  <si>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</si>
  <si>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OBJETO: SERVIÇOS GRÁFICOS PARA A UDESC</t>
  </si>
  <si>
    <t xml:space="preserve">Banner em tecido. Impressão digital em tecido. Policromia: 4 x 0 cores. Resolução mínima de 1200 dpi´s. Acabamento em madeira (cabo redondo) nas duas extremidades menores, sendo encaixado internamente na costura do tecido para fechamento escondendo o varão, com ponteiras em PVC e corda trançada de no mínimo 4 mm e com resistência suficiente para sustentar o banner de tecido. </t>
  </si>
  <si>
    <t>Adesivo em vinil resistente a água e cloro, próprio para áreas com piscinas, impressão digital 4x0 cores, resolução mínima 300 dpi's e 26 a 30 g/m2 de gramatura mínima de cola; acabamento corte reto.</t>
  </si>
  <si>
    <t xml:space="preserve">Adesivo recortado em vinil colorido (cores diversas a escolher), para adesivagem. </t>
  </si>
  <si>
    <t>Cordão para crachá personalizado em impressão digital, com grampo de metal tipo jacaré, em 100% poliéster.</t>
  </si>
  <si>
    <t xml:space="preserve">Placa em PVC branco, impressão digital 4x0 cores, resolução
 mínima 300 dpi's e espessura de 2mm, com fixação dupla face de espuma acrílica para ambiente interno de no mínimo 20mm de largura e de no mínimo 10 cm de tamanho para cada 150g de placa. </t>
  </si>
  <si>
    <t>Placa em PVC branco em formato "V" para ser apoiado sobre balção, impressão digital 4x0 cores, resolução  mínima 300 dpi's e espessura de 2mm.</t>
  </si>
  <si>
    <t>Dimensões</t>
  </si>
  <si>
    <t>50 X 70 cm</t>
  </si>
  <si>
    <t>90 X 150 cm</t>
  </si>
  <si>
    <t xml:space="preserve">90 X 120 cm </t>
  </si>
  <si>
    <t>110 X 150 cm</t>
  </si>
  <si>
    <t>130 X 180 cm</t>
  </si>
  <si>
    <t>50 X 300 cm</t>
  </si>
  <si>
    <t>70 X 400 cm</t>
  </si>
  <si>
    <t>140 cm X metro linear</t>
  </si>
  <si>
    <t>80 X 110 cm</t>
  </si>
  <si>
    <t>80 X 120 cm</t>
  </si>
  <si>
    <t>90 X 110 cm</t>
  </si>
  <si>
    <t>320 cm X metro linear</t>
  </si>
  <si>
    <t>650 X 150 cm</t>
  </si>
  <si>
    <t>250 X 120 cm</t>
  </si>
  <si>
    <t>90 cm X metro linear</t>
  </si>
  <si>
    <t>90 cm x metro linear</t>
  </si>
  <si>
    <t>255 X 275 cm</t>
  </si>
  <si>
    <t xml:space="preserve">295 X  875 cm   </t>
  </si>
  <si>
    <t>310 X 914 cm</t>
  </si>
  <si>
    <t xml:space="preserve">7 X 9 cm </t>
  </si>
  <si>
    <t>5 X 20 cm</t>
  </si>
  <si>
    <t xml:space="preserve">10 X 25 cm </t>
  </si>
  <si>
    <t>75 cm X metro linear</t>
  </si>
  <si>
    <t xml:space="preserve">  5,4 X 8,60 cm </t>
  </si>
  <si>
    <t>1,3 a 1,6 X 80 a 90 cm</t>
  </si>
  <si>
    <t>200 X 120 cm</t>
  </si>
  <si>
    <t>25 x 10 cm</t>
  </si>
  <si>
    <t>25 x 15 cm(plano)</t>
  </si>
  <si>
    <t>Formato A0 
("A" Zero - 84,1 X 118,9cm)</t>
  </si>
  <si>
    <t>metro</t>
  </si>
  <si>
    <t>SERVIÇOS GRÁFICOS PARA A UDESC</t>
  </si>
  <si>
    <t>0,98mx1,74m</t>
  </si>
  <si>
    <t>270 x 350 cm</t>
  </si>
  <si>
    <t>unidade</t>
  </si>
  <si>
    <t>99 x 44,5 cm</t>
  </si>
  <si>
    <t>143 x 40 cm</t>
  </si>
  <si>
    <t>90 x 200 cm</t>
  </si>
  <si>
    <t>190 x 230 cm</t>
  </si>
  <si>
    <t>30cm x metro linear</t>
  </si>
  <si>
    <t>Metro</t>
  </si>
  <si>
    <t xml:space="preserve">Placa em PVC, branca, impressão digital 4x0 cores, resolução mínima 300dpi's e espessura de 2mm, acabamento corte a laser, inclui adequação de layout, instalada com fita. </t>
  </si>
  <si>
    <t>70 x 35 cm</t>
  </si>
  <si>
    <t>14 x 14 cm</t>
  </si>
  <si>
    <t>Resumo Atualizado em Março/2017</t>
  </si>
  <si>
    <t>PROCESSO: PE 0715/2017/UDESC</t>
  </si>
  <si>
    <t>VIGÊNCIA DA ATA: 09/08/17 até 08/08/18</t>
  </si>
  <si>
    <t xml:space="preserve">CENTRO PARTICIPANTE: </t>
  </si>
  <si>
    <t xml:space="preserve"> AF/OS nº  xxxx/2017 Qtde. DT</t>
  </si>
  <si>
    <t>Especificação</t>
  </si>
  <si>
    <t>Grupo-Classe</t>
  </si>
  <si>
    <t>Código NUC</t>
  </si>
  <si>
    <r>
      <t xml:space="preserve">Banner em lona, impressão digital 4x0 cores, </t>
    </r>
    <r>
      <rPr>
        <b/>
        <sz val="11"/>
        <rFont val="Calibri"/>
        <family val="2"/>
      </rPr>
      <t>resolução mínima 720 dpi's e 280 g/m² de gramatura mínima</t>
    </r>
    <r>
      <rPr>
        <sz val="11"/>
        <rFont val="Calibri"/>
        <family val="2"/>
      </rPr>
      <t xml:space="preserve">; e suporte: 
1) em madeira em duas das menores extremidades e acabamento com ponteira de PVC (grampeada)  e corda trançada de no mínimo 4mm e de resistência suficiente e compatível com o banner; ou 
2) com ilhóses dispostos de 20 em 20 cm, em ferro ou alumínio e de diâmetro compatível com a corda utilizada - corda trançada de no mínimo 4mm e de resistência suficiente e compatível com o banner.
</t>
    </r>
  </si>
  <si>
    <t>02-12</t>
  </si>
  <si>
    <t>50031-001</t>
  </si>
  <si>
    <r>
      <t xml:space="preserve">Frontlight em lona, impressão digital 4x0 cores, </t>
    </r>
    <r>
      <rPr>
        <b/>
        <sz val="11"/>
        <rFont val="Calibri"/>
        <family val="2"/>
      </rPr>
      <t>resolução mínima 1200 dpi's e 440 g/m² de gramatura mínima</t>
    </r>
    <r>
      <rPr>
        <sz val="11"/>
        <rFont val="Calibri"/>
        <family val="2"/>
      </rPr>
      <t>; fixado com ilhóses dispostos de 20 em 20 cm, em ferro ou alumínio e de diâmetro compatível com a corda utilizada - corda trançada de no mínimo 4mm e de resistência suficiente e compatível com o frontlight.</t>
    </r>
  </si>
  <si>
    <r>
      <t xml:space="preserve">Banner em papel fotográfico com laminação brilhante, </t>
    </r>
    <r>
      <rPr>
        <b/>
        <sz val="11"/>
        <rFont val="Calibri"/>
        <family val="2"/>
      </rPr>
      <t>resolução mínima de 600 dpi's e 280g/m² de gramatura mínima,</t>
    </r>
    <r>
      <rPr>
        <sz val="11"/>
        <rFont val="Calibri"/>
        <family val="2"/>
      </rPr>
      <t xml:space="preserve"> suporte em plástico em duas das menores extremidades e corda de no mínimo 1mm e de resistência suficiente e compatível com o banner.</t>
    </r>
  </si>
  <si>
    <r>
      <t xml:space="preserve">Frontlight em lona, impressão digital 4x0 cores, </t>
    </r>
    <r>
      <rPr>
        <b/>
        <sz val="11"/>
        <rFont val="Calibri"/>
        <family val="2"/>
      </rPr>
      <t>resolução mínima 1200 dpi's e 440 g/m² de gramatura mínima</t>
    </r>
    <r>
      <rPr>
        <sz val="11"/>
        <rFont val="Calibri"/>
        <family val="2"/>
      </rPr>
      <t>; fixado com ilhóses dispostos de 20 em 20 cm, em ferro ou alumínio e de diâmetro compatível com a corda utilizada - corda trançada de no mínimo 4mm e de resistência suficiente e compatível com o frontlight. INSTALADO E RETIRADA.</t>
    </r>
  </si>
  <si>
    <r>
      <t xml:space="preserve">Adesivo em vinil, impressão digital 4x0 cores, </t>
    </r>
    <r>
      <rPr>
        <b/>
        <sz val="11"/>
        <rFont val="Calibri"/>
        <family val="2"/>
      </rPr>
      <t>resolução mínima 300 dpi's e 26 a 30 g/m² de gramatura mínima de cola</t>
    </r>
    <r>
      <rPr>
        <sz val="11"/>
        <rFont val="Calibri"/>
        <family val="2"/>
      </rPr>
      <t>; acabamento meio corte especial com faca.</t>
    </r>
  </si>
  <si>
    <r>
      <t xml:space="preserve">Adesivo em vinil transparente para vidro, impressão digital 4x0 cores, </t>
    </r>
    <r>
      <rPr>
        <b/>
        <sz val="11"/>
        <rFont val="Calibri"/>
        <family val="2"/>
      </rPr>
      <t>resolução mínima 300 dpi's e 26 a 30 g/m² de gramatura mínima</t>
    </r>
    <r>
      <rPr>
        <sz val="11"/>
        <rFont val="Calibri"/>
        <family val="2"/>
      </rPr>
      <t xml:space="preserve"> de cola; acabamento corte reto.</t>
    </r>
  </si>
  <si>
    <r>
      <t xml:space="preserve">Crachá em cartão PVC laminado branco, impressão digital 4x1 cores, </t>
    </r>
    <r>
      <rPr>
        <b/>
        <sz val="11"/>
        <rFont val="Calibri"/>
        <family val="2"/>
      </rPr>
      <t xml:space="preserve">resolução mínima 300 dpi's e espessura de 0,70 a 0,80mm </t>
    </r>
    <r>
      <rPr>
        <sz val="11"/>
        <rFont val="Calibri"/>
        <family val="2"/>
      </rPr>
      <t>cantos arredondados, com perfuração entre 15 a 20mm compatível com grampo de metal tipo jacaré do cordão.</t>
    </r>
  </si>
  <si>
    <r>
      <t xml:space="preserve">Placa em PVC branco, impressão digital 4x0 cores, </t>
    </r>
    <r>
      <rPr>
        <b/>
        <sz val="11"/>
        <rFont val="Calibri"/>
        <family val="2"/>
      </rPr>
      <t>resolução mínima 300 dpi's e espessura de 2mm,</t>
    </r>
    <r>
      <rPr>
        <sz val="11"/>
        <rFont val="Calibri"/>
        <family val="2"/>
      </rPr>
      <t xml:space="preserve"> com fixação dupla face de espuma acrílica para ambiente externo de no mínimo 20mm de largura e de no mínimo 10 cm de tamanho para cada 150g de placa. </t>
    </r>
  </si>
  <si>
    <r>
      <t xml:space="preserve">Plotagem, </t>
    </r>
    <r>
      <rPr>
        <b/>
        <sz val="11"/>
        <rFont val="Calibri"/>
        <family val="2"/>
      </rPr>
      <t>impressão 4x0 cores</t>
    </r>
    <r>
      <rPr>
        <sz val="11"/>
        <rFont val="Calibri"/>
        <family val="2"/>
      </rPr>
      <t>, em papel sulfite de 75 g/m2 de gramatura mínima.</t>
    </r>
  </si>
  <si>
    <r>
      <t>Plotagem,</t>
    </r>
    <r>
      <rPr>
        <b/>
        <sz val="11"/>
        <rFont val="Calibri"/>
        <family val="2"/>
      </rPr>
      <t xml:space="preserve"> impressão monocromática</t>
    </r>
    <r>
      <rPr>
        <sz val="11"/>
        <rFont val="Calibri"/>
        <family val="2"/>
      </rPr>
      <t>, em papel sulfite de 75 g/m2 de gramatura mínima.</t>
    </r>
  </si>
  <si>
    <r>
      <t>Adesivo jateado para vidro, impressão digital 4x0 cores, resolução mínima 300 dpi's e 26 a30 g/m</t>
    </r>
    <r>
      <rPr>
        <b/>
        <sz val="11"/>
        <rFont val="Calibri"/>
        <family val="2"/>
      </rPr>
      <t xml:space="preserve">² </t>
    </r>
    <r>
      <rPr>
        <sz val="11"/>
        <rFont val="Calibri"/>
        <family val="2"/>
      </rPr>
      <t xml:space="preserve">de gramatura mínima de cola, acabamento corte localizado, instalado, inclui adequação de layout. </t>
    </r>
  </si>
  <si>
    <r>
      <t xml:space="preserve">Placa em chapa galvanizada, com estrutura de madeira pintada e aplicação de adesivo - </t>
    </r>
    <r>
      <rPr>
        <b/>
        <sz val="12"/>
        <rFont val="Calibri"/>
        <family val="2"/>
      </rPr>
      <t>INSTALADA</t>
    </r>
  </si>
  <si>
    <t>variável</t>
  </si>
  <si>
    <r>
      <t xml:space="preserve">Placa em estrutura de ferro galvanizado, colocação de lona com impressão digital e cantoneiras para acabamento- </t>
    </r>
    <r>
      <rPr>
        <b/>
        <sz val="11"/>
        <rFont val="Calibri"/>
        <family val="2"/>
      </rPr>
      <t>INSTALADA</t>
    </r>
  </si>
  <si>
    <t xml:space="preserve">Fornecedor </t>
  </si>
  <si>
    <t>JACKSON DA SILVA STUDIO ME CNPJ 16.600.308/0001-08</t>
  </si>
  <si>
    <t>WERNER JEWOROWSKY CNPJ 22.862.119/0001-06</t>
  </si>
  <si>
    <t>FERROPRINT TECNOLOGIA LTDA - EPP CNPJ 09.529.872/0001-16</t>
  </si>
  <si>
    <t>Empresa</t>
  </si>
  <si>
    <t xml:space="preserve"> AF/OS nº  0394/2018 Qtde. DT</t>
  </si>
  <si>
    <t xml:space="preserve"> OS nº  1052/2017 Qtde. DT</t>
  </si>
  <si>
    <t>OS nº  1055/2017 Qtde. DT</t>
  </si>
  <si>
    <t xml:space="preserve"> OS nº  21/2018 Qtde. DT</t>
  </si>
  <si>
    <t xml:space="preserve"> OS nº  1238/2017 Qtde. DT</t>
  </si>
  <si>
    <t xml:space="preserve"> OS nº  296/2018 Qtde. DT</t>
  </si>
  <si>
    <t xml:space="preserve"> OS nº 1284/2017 Qtde. DT</t>
  </si>
  <si>
    <t>OS nº 1349/2017 Qtde. DT</t>
  </si>
  <si>
    <t xml:space="preserve"> OS nº  1720/2017 Qtde. DT</t>
  </si>
  <si>
    <t xml:space="preserve"> AF/OS nº  1609/2017 PAEX</t>
  </si>
  <si>
    <t>09/11/2017 SGPE 16650/2017</t>
  </si>
  <si>
    <t>OS nº  1245/2017 Qtde. DT</t>
  </si>
  <si>
    <t xml:space="preserve"> AF/OS nº  1658/2017 Qtde. DT</t>
  </si>
  <si>
    <t xml:space="preserve"> AF/OS nº  115/2018 Qtde. DT</t>
  </si>
  <si>
    <t xml:space="preserve"> AF/OS nº  1192/2017 Qtde. DT</t>
  </si>
  <si>
    <t xml:space="preserve"> AF/OS nº  1576/2017 Qtde. DT</t>
  </si>
  <si>
    <t xml:space="preserve"> AF/OS nº  1622/2017 Qtde. DT</t>
  </si>
  <si>
    <t xml:space="preserve"> AF/OS nº  1115/2017 Qtde. DT</t>
  </si>
  <si>
    <t xml:space="preserve"> AF/OS nº  1132/2017 Qtde. DT</t>
  </si>
  <si>
    <t xml:space="preserve"> AF/OS nº  1185/2017 Qtde. DT</t>
  </si>
  <si>
    <t xml:space="preserve"> AF/OS nº  1196/2017 Qtde. DT</t>
  </si>
  <si>
    <t xml:space="preserve"> AF/OS nº  1289/2017 Qtde. DT</t>
  </si>
  <si>
    <t xml:space="preserve"> AF/OS nº  1343/2017 Qtde. DT</t>
  </si>
  <si>
    <t>04/10/2017 demanda do CEFID</t>
  </si>
  <si>
    <t xml:space="preserve"> AF/OS nº  1113/2017 Qtde. DT
IVO LUZ EM CENA</t>
  </si>
  <si>
    <t xml:space="preserve"> AF/OS nº  1225/2017 Qtde. DT
III SEMANA INTEGRADA</t>
  </si>
  <si>
    <t xml:space="preserve"> AF/OS nº  1282/2017 Qtde. DT
THAIS NICOLAU - EDINO KRIEGER</t>
  </si>
  <si>
    <t xml:space="preserve"> AF/OS nº  1317/2017 Qtde. DT
BRÍGIDA
OUTUBRO ROSA</t>
  </si>
  <si>
    <t xml:space="preserve"> AF/OS nº  1728/2017  Festival Int. Arte e Cultura</t>
  </si>
  <si>
    <t xml:space="preserve"> AF/OS nº  1729/2017 10 anos PPGMUS</t>
  </si>
  <si>
    <t xml:space="preserve"> AF/OS nº  1730/2017  FIK2018</t>
  </si>
  <si>
    <t xml:space="preserve"> AF/OS nº  1731/2017  Arcanjos DAC/PPGT</t>
  </si>
  <si>
    <t xml:space="preserve"> AF/OS nº  132/2018 FIK/2018</t>
  </si>
  <si>
    <t>___/__/___</t>
  </si>
  <si>
    <t xml:space="preserve"> AF/OS nº  1206/2017 SGPe 13549/2017 Qtde. DT</t>
  </si>
  <si>
    <t xml:space="preserve"> AF/OS nº  1513/2017 Qtde. DT</t>
  </si>
  <si>
    <t xml:space="preserve"> AF/OS nº  1513/2017 Qtde. DT ESTORNO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</si>
</sst>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_-* #,##0_-;\-* #,##0_-;_-* &quot;-&quot;??_-;_-@_-"/>
  </numFmts>
  <fonts count="30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rgb="FF333333"/>
      <name val="Tahoma"/>
      <family val="2"/>
    </font>
    <font>
      <b/>
      <sz val="12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indexed="81"/>
      <name val="Segoe UI"/>
      <charset val="1"/>
    </font>
    <font>
      <sz val="9"/>
      <color indexed="81"/>
      <name val="Segoe UI"/>
      <charset val="1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1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C000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7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6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73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0" xfId="1" applyFont="1" applyFill="1" applyAlignment="1">
      <alignment wrapText="1"/>
    </xf>
    <xf numFmtId="3" fontId="4" fillId="0" borderId="0" xfId="1" applyNumberFormat="1" applyFont="1" applyFill="1" applyAlignment="1" applyProtection="1">
      <alignment wrapText="1"/>
      <protection locked="0"/>
    </xf>
    <xf numFmtId="44" fontId="4" fillId="9" borderId="1" xfId="1" applyNumberFormat="1" applyFont="1" applyFill="1" applyBorder="1" applyAlignment="1">
      <alignment wrapText="1"/>
    </xf>
    <xf numFmtId="166" fontId="4" fillId="7" borderId="1" xfId="0" applyNumberFormat="1" applyFont="1" applyFill="1" applyBorder="1" applyAlignment="1">
      <alignment horizontal="center" vertical="center" wrapText="1"/>
    </xf>
    <xf numFmtId="3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9" borderId="1" xfId="1" applyNumberFormat="1" applyFont="1" applyFill="1" applyBorder="1" applyAlignment="1">
      <alignment vertical="center" wrapText="1"/>
    </xf>
    <xf numFmtId="1" fontId="4" fillId="0" borderId="0" xfId="1" applyNumberFormat="1" applyFont="1" applyFill="1" applyAlignment="1">
      <alignment horizontal="center" wrapText="1"/>
    </xf>
    <xf numFmtId="1" fontId="4" fillId="0" borderId="0" xfId="1" applyNumberFormat="1" applyFont="1" applyAlignment="1">
      <alignment horizontal="center" wrapText="1"/>
    </xf>
    <xf numFmtId="1" fontId="4" fillId="8" borderId="1" xfId="13" applyNumberFormat="1" applyFont="1" applyFill="1" applyBorder="1" applyAlignment="1">
      <alignment horizontal="center" vertical="center" wrapText="1"/>
    </xf>
    <xf numFmtId="44" fontId="4" fillId="9" borderId="1" xfId="1" applyNumberFormat="1" applyFont="1" applyFill="1" applyBorder="1" applyAlignment="1">
      <alignment horizontal="center" vertical="center" wrapText="1"/>
    </xf>
    <xf numFmtId="41" fontId="4" fillId="11" borderId="1" xfId="0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 applyProtection="1">
      <alignment wrapText="1"/>
      <protection locked="0"/>
    </xf>
    <xf numFmtId="0" fontId="4" fillId="0" borderId="1" xfId="1" applyFont="1" applyBorder="1" applyAlignment="1">
      <alignment wrapText="1"/>
    </xf>
    <xf numFmtId="43" fontId="4" fillId="0" borderId="0" xfId="1" applyNumberFormat="1" applyFont="1" applyAlignment="1" applyProtection="1">
      <alignment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2" borderId="1" xfId="1" applyFont="1" applyFill="1" applyBorder="1" applyAlignment="1" applyProtection="1">
      <alignment wrapText="1"/>
      <protection locked="0"/>
    </xf>
    <xf numFmtId="0" fontId="4" fillId="12" borderId="1" xfId="1" applyFont="1" applyFill="1" applyBorder="1" applyAlignment="1">
      <alignment wrapText="1"/>
    </xf>
    <xf numFmtId="0" fontId="4" fillId="12" borderId="1" xfId="1" applyFont="1" applyFill="1" applyBorder="1" applyAlignment="1" applyProtection="1">
      <alignment horizontal="center" wrapText="1"/>
      <protection locked="0"/>
    </xf>
    <xf numFmtId="0" fontId="4" fillId="12" borderId="1" xfId="1" applyFont="1" applyFill="1" applyBorder="1" applyAlignment="1">
      <alignment horizontal="center" wrapText="1"/>
    </xf>
    <xf numFmtId="0" fontId="19" fillId="13" borderId="1" xfId="0" applyFont="1" applyFill="1" applyBorder="1" applyAlignment="1" applyProtection="1">
      <alignment horizontal="center" vertical="center" wrapText="1"/>
    </xf>
    <xf numFmtId="0" fontId="20" fillId="13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13" borderId="1" xfId="0" applyNumberFormat="1" applyFont="1" applyFill="1" applyBorder="1" applyAlignment="1">
      <alignment horizontal="center" vertical="center" wrapText="1"/>
    </xf>
    <xf numFmtId="49" fontId="4" fillId="12" borderId="1" xfId="0" applyNumberFormat="1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top" wrapText="1"/>
    </xf>
    <xf numFmtId="0" fontId="4" fillId="12" borderId="1" xfId="0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43" fontId="4" fillId="0" borderId="1" xfId="0" applyNumberFormat="1" applyFont="1" applyFill="1" applyBorder="1" applyAlignment="1" applyProtection="1">
      <alignment horizontal="center" vertical="center" wrapText="1"/>
    </xf>
    <xf numFmtId="0" fontId="21" fillId="13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 applyProtection="1">
      <alignment horizontal="center" vertical="center" wrapText="1"/>
    </xf>
    <xf numFmtId="43" fontId="4" fillId="13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2" borderId="1" xfId="0" applyFont="1" applyFill="1" applyBorder="1" applyAlignment="1" applyProtection="1">
      <alignment horizontal="center" vertical="center" wrapText="1"/>
    </xf>
    <xf numFmtId="43" fontId="4" fillId="12" borderId="1" xfId="0" applyNumberFormat="1" applyFont="1" applyFill="1" applyBorder="1" applyAlignment="1" applyProtection="1">
      <alignment horizontal="center" vertical="center" wrapText="1"/>
    </xf>
    <xf numFmtId="0" fontId="4" fillId="12" borderId="1" xfId="0" applyFont="1" applyFill="1" applyBorder="1" applyAlignment="1" applyProtection="1">
      <alignment horizontal="center" vertical="center" wrapText="1"/>
      <protection locked="0"/>
    </xf>
    <xf numFmtId="49" fontId="4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12" borderId="1" xfId="0" applyFont="1" applyFill="1" applyBorder="1" applyAlignment="1" applyProtection="1">
      <alignment horizontal="center" vertical="center" wrapText="1"/>
      <protection locked="0"/>
    </xf>
    <xf numFmtId="43" fontId="4" fillId="12" borderId="1" xfId="0" applyNumberFormat="1" applyFont="1" applyFill="1" applyBorder="1" applyAlignment="1">
      <alignment wrapText="1"/>
    </xf>
    <xf numFmtId="43" fontId="4" fillId="13" borderId="1" xfId="0" applyNumberFormat="1" applyFont="1" applyFill="1" applyBorder="1" applyAlignment="1">
      <alignment wrapText="1"/>
    </xf>
    <xf numFmtId="0" fontId="15" fillId="8" borderId="12" xfId="1" applyFont="1" applyFill="1" applyBorder="1" applyAlignment="1" applyProtection="1">
      <alignment horizontal="left" wrapText="1"/>
      <protection locked="0"/>
    </xf>
    <xf numFmtId="0" fontId="15" fillId="8" borderId="19" xfId="1" applyFont="1" applyFill="1" applyBorder="1" applyAlignment="1" applyProtection="1">
      <alignment horizontal="left" wrapText="1"/>
      <protection locked="0"/>
    </xf>
    <xf numFmtId="1" fontId="15" fillId="8" borderId="19" xfId="1" applyNumberFormat="1" applyFont="1" applyFill="1" applyBorder="1" applyAlignment="1" applyProtection="1">
      <alignment horizontal="center" wrapText="1"/>
      <protection locked="0"/>
    </xf>
    <xf numFmtId="168" fontId="15" fillId="8" borderId="6" xfId="1" applyNumberFormat="1" applyFont="1" applyFill="1" applyBorder="1" applyAlignment="1" applyProtection="1">
      <alignment horizontal="right" wrapText="1"/>
      <protection locked="0"/>
    </xf>
    <xf numFmtId="0" fontId="15" fillId="8" borderId="14" xfId="1" applyFont="1" applyFill="1" applyBorder="1" applyAlignment="1" applyProtection="1">
      <alignment horizontal="left" wrapText="1"/>
      <protection locked="0"/>
    </xf>
    <xf numFmtId="0" fontId="15" fillId="8" borderId="0" xfId="1" applyFont="1" applyFill="1" applyBorder="1" applyAlignment="1" applyProtection="1">
      <alignment horizontal="left" wrapText="1"/>
      <protection locked="0"/>
    </xf>
    <xf numFmtId="1" fontId="15" fillId="8" borderId="0" xfId="1" applyNumberFormat="1" applyFont="1" applyFill="1" applyBorder="1" applyAlignment="1" applyProtection="1">
      <alignment horizontal="center" wrapText="1"/>
      <protection locked="0"/>
    </xf>
    <xf numFmtId="168" fontId="15" fillId="8" borderId="11" xfId="1" applyNumberFormat="1" applyFont="1" applyFill="1" applyBorder="1" applyAlignment="1" applyProtection="1">
      <alignment horizontal="right" wrapText="1"/>
      <protection locked="0"/>
    </xf>
    <xf numFmtId="9" fontId="15" fillId="8" borderId="11" xfId="17" applyFont="1" applyFill="1" applyBorder="1" applyAlignment="1">
      <alignment horizontal="right" wrapText="1"/>
    </xf>
    <xf numFmtId="0" fontId="15" fillId="8" borderId="16" xfId="1" applyFont="1" applyFill="1" applyBorder="1" applyAlignment="1" applyProtection="1">
      <alignment horizontal="left" wrapText="1"/>
      <protection locked="0"/>
    </xf>
    <xf numFmtId="0" fontId="15" fillId="8" borderId="18" xfId="1" applyFont="1" applyFill="1" applyBorder="1" applyAlignment="1" applyProtection="1">
      <alignment horizontal="left" wrapText="1"/>
      <protection locked="0"/>
    </xf>
    <xf numFmtId="1" fontId="15" fillId="8" borderId="18" xfId="1" applyNumberFormat="1" applyFont="1" applyFill="1" applyBorder="1" applyAlignment="1" applyProtection="1">
      <alignment horizontal="center" wrapText="1"/>
      <protection locked="0"/>
    </xf>
    <xf numFmtId="9" fontId="15" fillId="8" borderId="7" xfId="12" applyFont="1" applyFill="1" applyBorder="1" applyAlignment="1" applyProtection="1">
      <alignment horizontal="right" wrapText="1"/>
      <protection locked="0"/>
    </xf>
    <xf numFmtId="0" fontId="20" fillId="0" borderId="0" xfId="1" applyFont="1" applyAlignment="1">
      <alignment horizontal="center" vertical="center" wrapText="1"/>
    </xf>
    <xf numFmtId="0" fontId="25" fillId="13" borderId="1" xfId="0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9" borderId="1" xfId="1" applyFont="1" applyFill="1" applyBorder="1" applyAlignment="1" applyProtection="1">
      <alignment horizontal="center" wrapText="1"/>
      <protection locked="0"/>
    </xf>
    <xf numFmtId="0" fontId="4" fillId="0" borderId="1" xfId="1" applyFont="1" applyFill="1" applyBorder="1" applyAlignment="1">
      <alignment wrapText="1"/>
    </xf>
    <xf numFmtId="0" fontId="4" fillId="11" borderId="1" xfId="1" applyFont="1" applyFill="1" applyBorder="1" applyAlignment="1">
      <alignment horizontal="center" wrapText="1"/>
    </xf>
    <xf numFmtId="0" fontId="4" fillId="11" borderId="1" xfId="1" applyFont="1" applyFill="1" applyBorder="1" applyAlignment="1" applyProtection="1">
      <alignment horizontal="center" vertical="center" wrapText="1"/>
      <protection locked="0"/>
    </xf>
    <xf numFmtId="0" fontId="4" fillId="11" borderId="1" xfId="1" applyFont="1" applyFill="1" applyBorder="1" applyAlignment="1">
      <alignment horizontal="center" vertical="center" wrapText="1"/>
    </xf>
    <xf numFmtId="0" fontId="4" fillId="11" borderId="1" xfId="1" applyFont="1" applyFill="1" applyBorder="1" applyAlignment="1" applyProtection="1">
      <alignment horizontal="center" wrapText="1"/>
      <protection locked="0"/>
    </xf>
    <xf numFmtId="0" fontId="4" fillId="0" borderId="1" xfId="1" applyFont="1" applyBorder="1" applyAlignment="1" applyProtection="1">
      <alignment horizontal="center" wrapText="1"/>
      <protection locked="0"/>
    </xf>
    <xf numFmtId="0" fontId="20" fillId="12" borderId="1" xfId="1" applyFont="1" applyFill="1" applyBorder="1" applyAlignment="1" applyProtection="1">
      <alignment horizontal="center" vertical="center" wrapText="1"/>
      <protection locked="0"/>
    </xf>
    <xf numFmtId="0" fontId="20" fillId="11" borderId="1" xfId="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20" fillId="12" borderId="1" xfId="1" applyFont="1" applyFill="1" applyBorder="1" applyAlignment="1">
      <alignment horizontal="center" vertical="center" wrapText="1"/>
    </xf>
    <xf numFmtId="0" fontId="20" fillId="0" borderId="1" xfId="1" applyFont="1" applyBorder="1" applyAlignment="1" applyProtection="1">
      <alignment horizontal="center" vertical="center" wrapText="1"/>
      <protection locked="0"/>
    </xf>
    <xf numFmtId="0" fontId="20" fillId="11" borderId="1" xfId="1" applyFont="1" applyFill="1" applyBorder="1" applyAlignment="1" applyProtection="1">
      <alignment horizontal="center" vertical="center" wrapText="1"/>
      <protection locked="0"/>
    </xf>
    <xf numFmtId="0" fontId="4" fillId="12" borderId="1" xfId="1" applyFont="1" applyFill="1" applyBorder="1" applyAlignment="1" applyProtection="1">
      <alignment horizontal="right" wrapText="1"/>
      <protection locked="0"/>
    </xf>
    <xf numFmtId="169" fontId="4" fillId="12" borderId="1" xfId="1" applyNumberFormat="1" applyFont="1" applyFill="1" applyBorder="1" applyAlignment="1">
      <alignment horizontal="center" wrapText="1"/>
    </xf>
    <xf numFmtId="43" fontId="4" fillId="12" borderId="1" xfId="1" applyNumberFormat="1" applyFont="1" applyFill="1" applyBorder="1" applyAlignment="1">
      <alignment wrapText="1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13" borderId="6" xfId="0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center" vertical="center" wrapText="1"/>
    </xf>
    <xf numFmtId="0" fontId="4" fillId="13" borderId="7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4" fillId="6" borderId="8" xfId="0" applyNumberFormat="1" applyFont="1" applyFill="1" applyBorder="1" applyAlignment="1">
      <alignment horizontal="left" vertical="center" wrapText="1"/>
    </xf>
    <xf numFmtId="0" fontId="4" fillId="6" borderId="9" xfId="0" applyNumberFormat="1" applyFont="1" applyFill="1" applyBorder="1" applyAlignment="1">
      <alignment horizontal="left" vertical="center" wrapText="1"/>
    </xf>
    <xf numFmtId="0" fontId="4" fillId="6" borderId="10" xfId="0" applyNumberFormat="1" applyFont="1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4" fillId="12" borderId="7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21" fillId="13" borderId="1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3" fontId="20" fillId="14" borderId="1" xfId="1" applyNumberFormat="1" applyFont="1" applyFill="1" applyBorder="1" applyAlignment="1" applyProtection="1">
      <alignment horizontal="center" vertical="center" wrapText="1"/>
      <protection locked="0"/>
    </xf>
    <xf numFmtId="0" fontId="21" fillId="12" borderId="1" xfId="0" applyFont="1" applyFill="1" applyBorder="1" applyAlignment="1">
      <alignment horizontal="center" vertical="center" wrapText="1"/>
    </xf>
    <xf numFmtId="0" fontId="25" fillId="13" borderId="6" xfId="0" applyFont="1" applyFill="1" applyBorder="1" applyAlignment="1" applyProtection="1">
      <alignment horizontal="center" vertical="center" wrapText="1"/>
    </xf>
    <xf numFmtId="0" fontId="25" fillId="13" borderId="7" xfId="0" applyFont="1" applyFill="1" applyBorder="1" applyAlignment="1" applyProtection="1">
      <alignment horizontal="center" vertical="center" wrapText="1"/>
    </xf>
    <xf numFmtId="0" fontId="25" fillId="12" borderId="6" xfId="0" applyFont="1" applyFill="1" applyBorder="1" applyAlignment="1" applyProtection="1">
      <alignment horizontal="center" vertical="center" wrapText="1"/>
      <protection locked="0"/>
    </xf>
    <xf numFmtId="0" fontId="25" fillId="12" borderId="11" xfId="0" applyFont="1" applyFill="1" applyBorder="1" applyAlignment="1" applyProtection="1">
      <alignment horizontal="center" vertical="center" wrapText="1"/>
      <protection locked="0"/>
    </xf>
    <xf numFmtId="0" fontId="25" fillId="12" borderId="7" xfId="0" applyFont="1" applyFill="1" applyBorder="1" applyAlignment="1" applyProtection="1">
      <alignment horizontal="center" vertical="center" wrapText="1"/>
      <protection locked="0"/>
    </xf>
    <xf numFmtId="0" fontId="25" fillId="12" borderId="6" xfId="0" applyFont="1" applyFill="1" applyBorder="1" applyAlignment="1" applyProtection="1">
      <alignment horizontal="center" vertical="center" wrapText="1"/>
    </xf>
    <xf numFmtId="0" fontId="25" fillId="12" borderId="7" xfId="0" applyFont="1" applyFill="1" applyBorder="1" applyAlignment="1" applyProtection="1">
      <alignment horizontal="center" vertical="center" wrapText="1"/>
    </xf>
    <xf numFmtId="0" fontId="21" fillId="13" borderId="6" xfId="0" applyFont="1" applyFill="1" applyBorder="1" applyAlignment="1">
      <alignment horizontal="center" vertical="center" wrapText="1"/>
    </xf>
    <xf numFmtId="0" fontId="21" fillId="13" borderId="7" xfId="0" applyFont="1" applyFill="1" applyBorder="1" applyAlignment="1">
      <alignment horizontal="center" vertical="center" wrapText="1"/>
    </xf>
    <xf numFmtId="0" fontId="21" fillId="13" borderId="11" xfId="0" applyFont="1" applyFill="1" applyBorder="1" applyAlignment="1">
      <alignment horizontal="center" vertical="center" wrapText="1"/>
    </xf>
    <xf numFmtId="0" fontId="21" fillId="12" borderId="6" xfId="0" applyFont="1" applyFill="1" applyBorder="1" applyAlignment="1">
      <alignment horizontal="center" vertical="center" wrapText="1"/>
    </xf>
    <xf numFmtId="0" fontId="21" fillId="12" borderId="11" xfId="0" applyFont="1" applyFill="1" applyBorder="1" applyAlignment="1">
      <alignment horizontal="center" vertical="center" wrapText="1"/>
    </xf>
    <xf numFmtId="0" fontId="21" fillId="12" borderId="7" xfId="0" applyFont="1" applyFill="1" applyBorder="1" applyAlignment="1">
      <alignment horizontal="center" vertical="center" wrapText="1"/>
    </xf>
    <xf numFmtId="0" fontId="25" fillId="13" borderId="11" xfId="0" applyFont="1" applyFill="1" applyBorder="1" applyAlignment="1" applyProtection="1">
      <alignment horizontal="center" vertical="center" wrapText="1"/>
    </xf>
    <xf numFmtId="0" fontId="25" fillId="12" borderId="11" xfId="0" applyFont="1" applyFill="1" applyBorder="1" applyAlignment="1" applyProtection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6" borderId="16" xfId="0" applyNumberFormat="1" applyFont="1" applyFill="1" applyBorder="1" applyAlignment="1">
      <alignment horizontal="center" vertical="center" wrapText="1"/>
    </xf>
    <xf numFmtId="0" fontId="4" fillId="6" borderId="18" xfId="0" applyNumberFormat="1" applyFont="1" applyFill="1" applyBorder="1" applyAlignment="1">
      <alignment horizontal="center" vertical="center" wrapText="1"/>
    </xf>
    <xf numFmtId="0" fontId="15" fillId="8" borderId="8" xfId="1" applyFont="1" applyFill="1" applyBorder="1" applyAlignment="1" applyProtection="1">
      <alignment horizontal="left" wrapText="1"/>
      <protection locked="0"/>
    </xf>
    <xf numFmtId="0" fontId="15" fillId="8" borderId="9" xfId="1" applyFont="1" applyFill="1" applyBorder="1" applyAlignment="1" applyProtection="1">
      <alignment horizontal="left" wrapText="1"/>
      <protection locked="0"/>
    </xf>
    <xf numFmtId="0" fontId="15" fillId="8" borderId="10" xfId="1" applyFont="1" applyFill="1" applyBorder="1" applyAlignment="1" applyProtection="1">
      <alignment horizontal="left" wrapText="1"/>
      <protection locked="0"/>
    </xf>
    <xf numFmtId="0" fontId="15" fillId="8" borderId="12" xfId="1" applyFont="1" applyFill="1" applyBorder="1" applyAlignment="1">
      <alignment vertical="center" wrapText="1"/>
    </xf>
    <xf numFmtId="0" fontId="15" fillId="8" borderId="19" xfId="1" applyFont="1" applyFill="1" applyBorder="1" applyAlignment="1">
      <alignment vertical="center" wrapText="1"/>
    </xf>
    <xf numFmtId="0" fontId="15" fillId="8" borderId="13" xfId="1" applyFont="1" applyFill="1" applyBorder="1" applyAlignment="1">
      <alignment vertical="center" wrapText="1"/>
    </xf>
    <xf numFmtId="0" fontId="15" fillId="8" borderId="14" xfId="1" applyFont="1" applyFill="1" applyBorder="1" applyAlignment="1">
      <alignment vertical="center" wrapText="1"/>
    </xf>
    <xf numFmtId="0" fontId="15" fillId="8" borderId="0" xfId="1" applyFont="1" applyFill="1" applyBorder="1" applyAlignment="1">
      <alignment vertical="center" wrapText="1"/>
    </xf>
    <xf numFmtId="0" fontId="15" fillId="8" borderId="15" xfId="1" applyFont="1" applyFill="1" applyBorder="1" applyAlignment="1">
      <alignment vertical="center" wrapText="1"/>
    </xf>
    <xf numFmtId="0" fontId="4" fillId="6" borderId="0" xfId="0" applyNumberFormat="1" applyFont="1" applyFill="1" applyBorder="1" applyAlignment="1">
      <alignment horizontal="center" vertical="center" wrapText="1"/>
    </xf>
    <xf numFmtId="0" fontId="4" fillId="6" borderId="15" xfId="0" applyNumberFormat="1" applyFont="1" applyFill="1" applyBorder="1" applyAlignment="1">
      <alignment horizontal="center" vertical="center" wrapText="1"/>
    </xf>
    <xf numFmtId="0" fontId="15" fillId="8" borderId="16" xfId="1" applyFont="1" applyFill="1" applyBorder="1" applyAlignment="1">
      <alignment vertical="center" wrapText="1"/>
    </xf>
    <xf numFmtId="0" fontId="15" fillId="8" borderId="18" xfId="1" applyFont="1" applyFill="1" applyBorder="1" applyAlignment="1">
      <alignment vertical="center" wrapText="1"/>
    </xf>
    <xf numFmtId="0" fontId="15" fillId="8" borderId="17" xfId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12" borderId="1" xfId="1" applyFont="1" applyFill="1" applyBorder="1" applyAlignment="1" applyProtection="1">
      <alignment horizontal="center" vertical="center" wrapText="1"/>
      <protection locked="0"/>
    </xf>
    <xf numFmtId="3" fontId="4" fillId="15" borderId="1" xfId="1" applyNumberFormat="1" applyFont="1" applyFill="1" applyBorder="1" applyAlignment="1" applyProtection="1">
      <alignment horizontal="center" vertical="center" wrapText="1"/>
      <protection locked="0"/>
    </xf>
  </cellXfs>
  <cellStyles count="27">
    <cellStyle name="Moeda" xfId="13" builtinId="4"/>
    <cellStyle name="Moeda 2" xfId="5"/>
    <cellStyle name="Moeda 2 2" xfId="9"/>
    <cellStyle name="Moeda 3" xfId="8"/>
    <cellStyle name="Moeda 3 2" xfId="20"/>
    <cellStyle name="Moeda 4" xfId="14"/>
    <cellStyle name="Moeda 4 2" xfId="24"/>
    <cellStyle name="Moeda 5" xfId="23"/>
    <cellStyle name="Normal" xfId="0" builtinId="0"/>
    <cellStyle name="Normal 2" xfId="1"/>
    <cellStyle name="Porcentagem" xfId="17" builtinId="5"/>
    <cellStyle name="Porcentagem 2" xfId="12"/>
    <cellStyle name="Separador de milhares 2" xfId="2"/>
    <cellStyle name="Separador de milhares 2 2" xfId="7"/>
    <cellStyle name="Separador de milhares 2 2 2" xfId="11"/>
    <cellStyle name="Separador de milhares 2 2 2 2" xfId="22"/>
    <cellStyle name="Separador de milhares 2 2 3" xfId="16"/>
    <cellStyle name="Separador de milhares 2 2 3 2" xfId="26"/>
    <cellStyle name="Separador de milhares 2 2 4" xfId="19"/>
    <cellStyle name="Separador de milhares 2 3" xfId="6"/>
    <cellStyle name="Separador de milhares 2 3 2" xfId="10"/>
    <cellStyle name="Separador de milhares 2 3 2 2" xfId="21"/>
    <cellStyle name="Separador de milhares 2 3 3" xfId="15"/>
    <cellStyle name="Separador de milhares 2 3 3 2" xfId="25"/>
    <cellStyle name="Separador de milhares 2 3 4" xfId="18"/>
    <cellStyle name="Separador de milhares 3" xfId="3"/>
    <cellStyle name="Título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8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9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7"/>
  <sheetViews>
    <sheetView zoomScale="80" zoomScaleNormal="80" workbookViewId="0">
      <selection activeCell="J22" sqref="J22"/>
    </sheetView>
  </sheetViews>
  <sheetFormatPr defaultColWidth="9.7109375" defaultRowHeight="15" x14ac:dyDescent="0.25"/>
  <cols>
    <col min="1" max="1" width="7.7109375" style="1" customWidth="1"/>
    <col min="2" max="2" width="17.140625" style="1" customWidth="1"/>
    <col min="3" max="3" width="5.5703125" style="1" bestFit="1" customWidth="1"/>
    <col min="4" max="4" width="44.42578125" style="38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1" bestFit="1" customWidth="1"/>
    <col min="10" max="10" width="13.28515625" style="19" customWidth="1"/>
    <col min="11" max="11" width="13.28515625" style="39" customWidth="1"/>
    <col min="12" max="12" width="12.5703125" style="17" customWidth="1"/>
    <col min="13" max="14" width="13.7109375" style="18" customWidth="1"/>
    <col min="15" max="27" width="13.7109375" style="15" customWidth="1"/>
    <col min="28" max="16384" width="9.7109375" style="15"/>
  </cols>
  <sheetData>
    <row r="1" spans="1:27" ht="34.5" customHeight="1" x14ac:dyDescent="0.25">
      <c r="A1" s="118" t="s">
        <v>85</v>
      </c>
      <c r="B1" s="119"/>
      <c r="C1" s="119"/>
      <c r="D1" s="120"/>
      <c r="E1" s="118" t="s">
        <v>33</v>
      </c>
      <c r="F1" s="119"/>
      <c r="G1" s="119"/>
      <c r="H1" s="119"/>
      <c r="I1" s="120"/>
      <c r="J1" s="118" t="s">
        <v>86</v>
      </c>
      <c r="K1" s="119"/>
      <c r="L1" s="120"/>
      <c r="M1" s="108" t="s">
        <v>114</v>
      </c>
      <c r="N1" s="129" t="s">
        <v>115</v>
      </c>
      <c r="O1" s="108" t="s">
        <v>116</v>
      </c>
      <c r="P1" s="108" t="s">
        <v>88</v>
      </c>
      <c r="Q1" s="108" t="s">
        <v>88</v>
      </c>
      <c r="R1" s="108" t="s">
        <v>88</v>
      </c>
      <c r="S1" s="108" t="s">
        <v>88</v>
      </c>
      <c r="T1" s="108" t="s">
        <v>88</v>
      </c>
      <c r="U1" s="108" t="s">
        <v>88</v>
      </c>
      <c r="V1" s="108" t="s">
        <v>88</v>
      </c>
      <c r="W1" s="108" t="s">
        <v>88</v>
      </c>
      <c r="X1" s="108" t="s">
        <v>88</v>
      </c>
      <c r="Y1" s="108" t="s">
        <v>88</v>
      </c>
      <c r="Z1" s="108" t="s">
        <v>88</v>
      </c>
      <c r="AA1" s="108" t="s">
        <v>88</v>
      </c>
    </row>
    <row r="2" spans="1:27" ht="34.5" customHeight="1" x14ac:dyDescent="0.25">
      <c r="A2" s="109" t="s">
        <v>87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8"/>
      <c r="N2" s="129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</row>
    <row r="3" spans="1:27" s="16" customFormat="1" ht="45" x14ac:dyDescent="0.2">
      <c r="A3" s="53" t="s">
        <v>6</v>
      </c>
      <c r="B3" s="53" t="s">
        <v>112</v>
      </c>
      <c r="C3" s="53" t="s">
        <v>4</v>
      </c>
      <c r="D3" s="53" t="s">
        <v>89</v>
      </c>
      <c r="E3" s="54" t="s">
        <v>40</v>
      </c>
      <c r="F3" s="54" t="s">
        <v>90</v>
      </c>
      <c r="G3" s="54" t="s">
        <v>91</v>
      </c>
      <c r="H3" s="54" t="s">
        <v>5</v>
      </c>
      <c r="I3" s="32" t="s">
        <v>2</v>
      </c>
      <c r="J3" s="33" t="s">
        <v>24</v>
      </c>
      <c r="K3" s="34" t="s">
        <v>0</v>
      </c>
      <c r="L3" s="31" t="s">
        <v>3</v>
      </c>
      <c r="M3" s="91">
        <v>42964</v>
      </c>
      <c r="N3" s="91">
        <v>42969</v>
      </c>
      <c r="O3" s="91">
        <v>43119</v>
      </c>
      <c r="P3" s="35" t="s">
        <v>1</v>
      </c>
      <c r="Q3" s="35" t="s">
        <v>1</v>
      </c>
      <c r="R3" s="35" t="s">
        <v>1</v>
      </c>
      <c r="S3" s="35" t="s">
        <v>1</v>
      </c>
      <c r="T3" s="35" t="s">
        <v>1</v>
      </c>
      <c r="U3" s="35" t="s">
        <v>1</v>
      </c>
      <c r="V3" s="35" t="s">
        <v>1</v>
      </c>
      <c r="W3" s="35" t="s">
        <v>1</v>
      </c>
      <c r="X3" s="35" t="s">
        <v>1</v>
      </c>
      <c r="Y3" s="35" t="s">
        <v>1</v>
      </c>
      <c r="Z3" s="35" t="s">
        <v>1</v>
      </c>
      <c r="AA3" s="35" t="s">
        <v>1</v>
      </c>
    </row>
    <row r="4" spans="1:27" ht="15" customHeight="1" x14ac:dyDescent="0.25">
      <c r="A4" s="117">
        <v>1</v>
      </c>
      <c r="B4" s="126" t="s">
        <v>109</v>
      </c>
      <c r="C4" s="60">
        <v>1</v>
      </c>
      <c r="D4" s="110" t="s">
        <v>92</v>
      </c>
      <c r="E4" s="47" t="s">
        <v>41</v>
      </c>
      <c r="F4" s="55" t="s">
        <v>93</v>
      </c>
      <c r="G4" s="55" t="s">
        <v>94</v>
      </c>
      <c r="H4" s="47" t="s">
        <v>5</v>
      </c>
      <c r="I4" s="61">
        <v>9</v>
      </c>
      <c r="J4" s="30"/>
      <c r="K4" s="36">
        <f>J4-(SUM(M4:AA4))</f>
        <v>0</v>
      </c>
      <c r="L4" s="37" t="str">
        <f t="shared" ref="L4:L46" si="0">IF(K4&lt;0,"ATENÇÃO","OK")</f>
        <v>OK</v>
      </c>
      <c r="M4" s="49"/>
      <c r="N4" s="49"/>
      <c r="O4" s="50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</row>
    <row r="5" spans="1:27" ht="15" customHeight="1" x14ac:dyDescent="0.25">
      <c r="A5" s="117"/>
      <c r="B5" s="127"/>
      <c r="C5" s="60">
        <v>2</v>
      </c>
      <c r="D5" s="111"/>
      <c r="E5" s="47" t="s">
        <v>42</v>
      </c>
      <c r="F5" s="55" t="s">
        <v>93</v>
      </c>
      <c r="G5" s="55" t="s">
        <v>94</v>
      </c>
      <c r="H5" s="47" t="s">
        <v>5</v>
      </c>
      <c r="I5" s="61">
        <v>42</v>
      </c>
      <c r="J5" s="30">
        <v>10</v>
      </c>
      <c r="K5" s="36">
        <f t="shared" ref="K5:K46" si="1">J5-(SUM(M5:AA5))</f>
        <v>10</v>
      </c>
      <c r="L5" s="37" t="str">
        <f t="shared" si="0"/>
        <v>OK</v>
      </c>
      <c r="M5" s="49"/>
      <c r="N5" s="49"/>
      <c r="O5" s="50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1:27" ht="15" customHeight="1" x14ac:dyDescent="0.25">
      <c r="A6" s="117"/>
      <c r="B6" s="127"/>
      <c r="C6" s="60">
        <v>3</v>
      </c>
      <c r="D6" s="111"/>
      <c r="E6" s="47" t="s">
        <v>43</v>
      </c>
      <c r="F6" s="55" t="s">
        <v>93</v>
      </c>
      <c r="G6" s="55" t="s">
        <v>94</v>
      </c>
      <c r="H6" s="47" t="s">
        <v>5</v>
      </c>
      <c r="I6" s="61">
        <v>55</v>
      </c>
      <c r="J6" s="30"/>
      <c r="K6" s="36">
        <f t="shared" si="1"/>
        <v>0</v>
      </c>
      <c r="L6" s="37" t="str">
        <f t="shared" si="0"/>
        <v>OK</v>
      </c>
      <c r="M6" s="51"/>
      <c r="N6" s="49"/>
      <c r="O6" s="52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1:27" ht="15" customHeight="1" x14ac:dyDescent="0.25">
      <c r="A7" s="117"/>
      <c r="B7" s="127"/>
      <c r="C7" s="60">
        <v>4</v>
      </c>
      <c r="D7" s="111"/>
      <c r="E7" s="47" t="s">
        <v>44</v>
      </c>
      <c r="F7" s="55" t="s">
        <v>93</v>
      </c>
      <c r="G7" s="55" t="s">
        <v>94</v>
      </c>
      <c r="H7" s="47" t="s">
        <v>5</v>
      </c>
      <c r="I7" s="61">
        <v>50</v>
      </c>
      <c r="J7" s="30"/>
      <c r="K7" s="36">
        <f t="shared" si="1"/>
        <v>0</v>
      </c>
      <c r="L7" s="37" t="str">
        <f t="shared" si="0"/>
        <v>OK</v>
      </c>
      <c r="M7" s="49"/>
      <c r="N7" s="49"/>
      <c r="O7" s="50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</row>
    <row r="8" spans="1:27" ht="15" customHeight="1" x14ac:dyDescent="0.25">
      <c r="A8" s="117"/>
      <c r="B8" s="127"/>
      <c r="C8" s="60">
        <v>5</v>
      </c>
      <c r="D8" s="111"/>
      <c r="E8" s="47" t="s">
        <v>45</v>
      </c>
      <c r="F8" s="55" t="s">
        <v>93</v>
      </c>
      <c r="G8" s="55" t="s">
        <v>94</v>
      </c>
      <c r="H8" s="47" t="s">
        <v>5</v>
      </c>
      <c r="I8" s="61">
        <v>75</v>
      </c>
      <c r="J8" s="30">
        <v>10</v>
      </c>
      <c r="K8" s="36">
        <f t="shared" si="1"/>
        <v>10</v>
      </c>
      <c r="L8" s="37" t="str">
        <f t="shared" si="0"/>
        <v>OK</v>
      </c>
      <c r="M8" s="49"/>
      <c r="N8" s="51"/>
      <c r="O8" s="50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</row>
    <row r="9" spans="1:27" ht="15" customHeight="1" x14ac:dyDescent="0.25">
      <c r="A9" s="117"/>
      <c r="B9" s="127"/>
      <c r="C9" s="60">
        <v>6</v>
      </c>
      <c r="D9" s="111"/>
      <c r="E9" s="47" t="s">
        <v>46</v>
      </c>
      <c r="F9" s="55" t="s">
        <v>93</v>
      </c>
      <c r="G9" s="55" t="s">
        <v>94</v>
      </c>
      <c r="H9" s="47" t="s">
        <v>5</v>
      </c>
      <c r="I9" s="61">
        <v>30</v>
      </c>
      <c r="J9" s="30"/>
      <c r="K9" s="36">
        <f t="shared" si="1"/>
        <v>0</v>
      </c>
      <c r="L9" s="37" t="str">
        <f t="shared" si="0"/>
        <v>OK</v>
      </c>
      <c r="M9" s="49"/>
      <c r="N9" s="49"/>
      <c r="O9" s="50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</row>
    <row r="10" spans="1:27" ht="15" customHeight="1" x14ac:dyDescent="0.25">
      <c r="A10" s="117"/>
      <c r="B10" s="127"/>
      <c r="C10" s="60">
        <v>7</v>
      </c>
      <c r="D10" s="111"/>
      <c r="E10" s="47" t="s">
        <v>47</v>
      </c>
      <c r="F10" s="55" t="s">
        <v>93</v>
      </c>
      <c r="G10" s="55" t="s">
        <v>94</v>
      </c>
      <c r="H10" s="47" t="s">
        <v>5</v>
      </c>
      <c r="I10" s="61">
        <v>90</v>
      </c>
      <c r="J10" s="30"/>
      <c r="K10" s="36">
        <f t="shared" si="1"/>
        <v>0</v>
      </c>
      <c r="L10" s="37" t="str">
        <f t="shared" si="0"/>
        <v>OK</v>
      </c>
      <c r="M10" s="49"/>
      <c r="N10" s="49"/>
      <c r="O10" s="50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</row>
    <row r="11" spans="1:27" ht="15" customHeight="1" x14ac:dyDescent="0.25">
      <c r="A11" s="117"/>
      <c r="B11" s="127"/>
      <c r="C11" s="60">
        <v>8</v>
      </c>
      <c r="D11" s="111"/>
      <c r="E11" s="47" t="s">
        <v>48</v>
      </c>
      <c r="F11" s="55" t="s">
        <v>93</v>
      </c>
      <c r="G11" s="55" t="s">
        <v>94</v>
      </c>
      <c r="H11" s="47" t="s">
        <v>70</v>
      </c>
      <c r="I11" s="61">
        <v>50</v>
      </c>
      <c r="J11" s="30"/>
      <c r="K11" s="36">
        <f t="shared" si="1"/>
        <v>0</v>
      </c>
      <c r="L11" s="37" t="str">
        <f t="shared" si="0"/>
        <v>OK</v>
      </c>
      <c r="M11" s="49"/>
      <c r="N11" s="49"/>
      <c r="O11" s="50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</row>
    <row r="12" spans="1:27" ht="15" customHeight="1" x14ac:dyDescent="0.25">
      <c r="A12" s="117"/>
      <c r="B12" s="127"/>
      <c r="C12" s="60">
        <v>9</v>
      </c>
      <c r="D12" s="111"/>
      <c r="E12" s="47" t="s">
        <v>49</v>
      </c>
      <c r="F12" s="55" t="s">
        <v>93</v>
      </c>
      <c r="G12" s="55" t="s">
        <v>94</v>
      </c>
      <c r="H12" s="47" t="s">
        <v>5</v>
      </c>
      <c r="I12" s="61">
        <v>35</v>
      </c>
      <c r="J12" s="30">
        <v>10</v>
      </c>
      <c r="K12" s="36">
        <f t="shared" si="1"/>
        <v>10</v>
      </c>
      <c r="L12" s="37" t="str">
        <f t="shared" si="0"/>
        <v>OK</v>
      </c>
      <c r="M12" s="49"/>
      <c r="N12" s="49"/>
      <c r="O12" s="50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</row>
    <row r="13" spans="1:27" ht="15" customHeight="1" x14ac:dyDescent="0.25">
      <c r="A13" s="117"/>
      <c r="B13" s="127"/>
      <c r="C13" s="60">
        <v>10</v>
      </c>
      <c r="D13" s="111"/>
      <c r="E13" s="47" t="s">
        <v>50</v>
      </c>
      <c r="F13" s="55" t="s">
        <v>93</v>
      </c>
      <c r="G13" s="55" t="s">
        <v>94</v>
      </c>
      <c r="H13" s="47" t="s">
        <v>5</v>
      </c>
      <c r="I13" s="61">
        <v>43</v>
      </c>
      <c r="J13" s="30"/>
      <c r="K13" s="36">
        <f t="shared" si="1"/>
        <v>0</v>
      </c>
      <c r="L13" s="37" t="str">
        <f t="shared" si="0"/>
        <v>OK</v>
      </c>
      <c r="M13" s="49"/>
      <c r="N13" s="49"/>
      <c r="O13" s="50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</row>
    <row r="14" spans="1:27" ht="15" customHeight="1" x14ac:dyDescent="0.25">
      <c r="A14" s="117"/>
      <c r="B14" s="127"/>
      <c r="C14" s="60">
        <v>11</v>
      </c>
      <c r="D14" s="111"/>
      <c r="E14" s="47" t="s">
        <v>51</v>
      </c>
      <c r="F14" s="55" t="s">
        <v>93</v>
      </c>
      <c r="G14" s="55" t="s">
        <v>94</v>
      </c>
      <c r="H14" s="47" t="s">
        <v>5</v>
      </c>
      <c r="I14" s="61">
        <v>40</v>
      </c>
      <c r="J14" s="30">
        <v>10</v>
      </c>
      <c r="K14" s="36">
        <f t="shared" si="1"/>
        <v>10</v>
      </c>
      <c r="L14" s="37" t="str">
        <f t="shared" si="0"/>
        <v>OK</v>
      </c>
      <c r="M14" s="49"/>
      <c r="N14" s="49"/>
      <c r="O14" s="50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ht="15" customHeight="1" x14ac:dyDescent="0.25">
      <c r="A15" s="117"/>
      <c r="B15" s="127"/>
      <c r="C15" s="60">
        <v>12</v>
      </c>
      <c r="D15" s="112"/>
      <c r="E15" s="43" t="s">
        <v>72</v>
      </c>
      <c r="F15" s="55" t="s">
        <v>93</v>
      </c>
      <c r="G15" s="55" t="s">
        <v>94</v>
      </c>
      <c r="H15" s="47" t="s">
        <v>5</v>
      </c>
      <c r="I15" s="61">
        <v>20</v>
      </c>
      <c r="J15" s="30"/>
      <c r="K15" s="36">
        <f t="shared" si="1"/>
        <v>0</v>
      </c>
      <c r="L15" s="37" t="str">
        <f t="shared" si="0"/>
        <v>OK</v>
      </c>
      <c r="M15" s="49"/>
      <c r="N15" s="49"/>
      <c r="O15" s="50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ht="15" customHeight="1" x14ac:dyDescent="0.25">
      <c r="A16" s="117"/>
      <c r="B16" s="127"/>
      <c r="C16" s="60">
        <v>13</v>
      </c>
      <c r="D16" s="113" t="s">
        <v>95</v>
      </c>
      <c r="E16" s="47" t="s">
        <v>52</v>
      </c>
      <c r="F16" s="55" t="s">
        <v>93</v>
      </c>
      <c r="G16" s="55" t="s">
        <v>94</v>
      </c>
      <c r="H16" s="47" t="s">
        <v>70</v>
      </c>
      <c r="I16" s="61">
        <v>69</v>
      </c>
      <c r="J16" s="30"/>
      <c r="K16" s="36">
        <f t="shared" si="1"/>
        <v>0</v>
      </c>
      <c r="L16" s="37" t="str">
        <f t="shared" si="0"/>
        <v>OK</v>
      </c>
      <c r="M16" s="49"/>
      <c r="N16" s="49"/>
      <c r="O16" s="50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</row>
    <row r="17" spans="1:27" ht="15" customHeight="1" x14ac:dyDescent="0.25">
      <c r="A17" s="117"/>
      <c r="B17" s="127"/>
      <c r="C17" s="60">
        <v>14</v>
      </c>
      <c r="D17" s="113"/>
      <c r="E17" s="47" t="s">
        <v>53</v>
      </c>
      <c r="F17" s="55" t="s">
        <v>93</v>
      </c>
      <c r="G17" s="55" t="s">
        <v>94</v>
      </c>
      <c r="H17" s="47" t="s">
        <v>5</v>
      </c>
      <c r="I17" s="61">
        <v>50</v>
      </c>
      <c r="J17" s="30"/>
      <c r="K17" s="36">
        <f t="shared" si="1"/>
        <v>0</v>
      </c>
      <c r="L17" s="37" t="str">
        <f t="shared" si="0"/>
        <v>OK</v>
      </c>
      <c r="M17" s="44"/>
      <c r="N17" s="44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</row>
    <row r="18" spans="1:27" ht="15" customHeight="1" x14ac:dyDescent="0.25">
      <c r="A18" s="117"/>
      <c r="B18" s="128"/>
      <c r="C18" s="60">
        <v>15</v>
      </c>
      <c r="D18" s="113"/>
      <c r="E18" s="47" t="s">
        <v>54</v>
      </c>
      <c r="F18" s="55" t="s">
        <v>93</v>
      </c>
      <c r="G18" s="55" t="s">
        <v>94</v>
      </c>
      <c r="H18" s="47" t="s">
        <v>5</v>
      </c>
      <c r="I18" s="61">
        <v>14.97</v>
      </c>
      <c r="J18" s="30"/>
      <c r="K18" s="36">
        <f t="shared" si="1"/>
        <v>0</v>
      </c>
      <c r="L18" s="37" t="str">
        <f t="shared" si="0"/>
        <v>OK</v>
      </c>
      <c r="M18" s="44"/>
      <c r="N18" s="44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</row>
    <row r="19" spans="1:27" ht="90" x14ac:dyDescent="0.25">
      <c r="A19" s="62">
        <v>2</v>
      </c>
      <c r="B19" s="89" t="s">
        <v>109</v>
      </c>
      <c r="C19" s="63">
        <v>16</v>
      </c>
      <c r="D19" s="48" t="s">
        <v>96</v>
      </c>
      <c r="E19" s="48" t="s">
        <v>55</v>
      </c>
      <c r="F19" s="56" t="s">
        <v>93</v>
      </c>
      <c r="G19" s="56" t="s">
        <v>94</v>
      </c>
      <c r="H19" s="48" t="s">
        <v>70</v>
      </c>
      <c r="I19" s="64">
        <v>48.84</v>
      </c>
      <c r="J19" s="30"/>
      <c r="K19" s="36">
        <f t="shared" si="1"/>
        <v>0</v>
      </c>
      <c r="L19" s="37" t="str">
        <f t="shared" si="0"/>
        <v>OK</v>
      </c>
      <c r="M19" s="44"/>
      <c r="N19" s="44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</row>
    <row r="20" spans="1:27" ht="135" x14ac:dyDescent="0.25">
      <c r="A20" s="65">
        <v>3</v>
      </c>
      <c r="B20" s="90" t="s">
        <v>109</v>
      </c>
      <c r="C20" s="60">
        <v>17</v>
      </c>
      <c r="D20" s="47" t="s">
        <v>34</v>
      </c>
      <c r="E20" s="66" t="s">
        <v>56</v>
      </c>
      <c r="F20" s="67" t="s">
        <v>93</v>
      </c>
      <c r="G20" s="67" t="s">
        <v>94</v>
      </c>
      <c r="H20" s="66" t="s">
        <v>70</v>
      </c>
      <c r="I20" s="61">
        <v>49.81</v>
      </c>
      <c r="J20" s="30"/>
      <c r="K20" s="36">
        <f t="shared" si="1"/>
        <v>0</v>
      </c>
      <c r="L20" s="37" t="str">
        <f t="shared" si="0"/>
        <v>OK</v>
      </c>
      <c r="M20" s="44"/>
      <c r="N20" s="44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</row>
    <row r="21" spans="1:27" ht="15" customHeight="1" x14ac:dyDescent="0.25">
      <c r="A21" s="138">
        <v>4</v>
      </c>
      <c r="B21" s="131" t="s">
        <v>109</v>
      </c>
      <c r="C21" s="63">
        <v>18</v>
      </c>
      <c r="D21" s="114" t="s">
        <v>97</v>
      </c>
      <c r="E21" s="48" t="s">
        <v>57</v>
      </c>
      <c r="F21" s="56" t="s">
        <v>93</v>
      </c>
      <c r="G21" s="56" t="s">
        <v>94</v>
      </c>
      <c r="H21" s="48" t="s">
        <v>5</v>
      </c>
      <c r="I21" s="64">
        <v>320</v>
      </c>
      <c r="J21" s="30">
        <v>4</v>
      </c>
      <c r="K21" s="36">
        <f t="shared" si="1"/>
        <v>4</v>
      </c>
      <c r="L21" s="37" t="str">
        <f t="shared" si="0"/>
        <v>OK</v>
      </c>
      <c r="M21" s="44"/>
      <c r="N21" s="92">
        <f>4-4</f>
        <v>0</v>
      </c>
      <c r="O21" s="93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</row>
    <row r="22" spans="1:27" ht="15" customHeight="1" x14ac:dyDescent="0.25">
      <c r="A22" s="140"/>
      <c r="B22" s="144"/>
      <c r="C22" s="63">
        <v>19</v>
      </c>
      <c r="D22" s="115"/>
      <c r="E22" s="48" t="s">
        <v>58</v>
      </c>
      <c r="F22" s="56" t="s">
        <v>93</v>
      </c>
      <c r="G22" s="56" t="s">
        <v>94</v>
      </c>
      <c r="H22" s="48" t="s">
        <v>5</v>
      </c>
      <c r="I22" s="64">
        <v>1050</v>
      </c>
      <c r="J22" s="30">
        <f>16-1</f>
        <v>15</v>
      </c>
      <c r="K22" s="36">
        <f t="shared" si="1"/>
        <v>2</v>
      </c>
      <c r="L22" s="37" t="str">
        <f t="shared" si="0"/>
        <v>OK</v>
      </c>
      <c r="M22" s="44"/>
      <c r="N22" s="92">
        <f>8-3</f>
        <v>5</v>
      </c>
      <c r="O22" s="94">
        <v>8</v>
      </c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5" customHeight="1" x14ac:dyDescent="0.25">
      <c r="A23" s="140"/>
      <c r="B23" s="144"/>
      <c r="C23" s="63">
        <v>20</v>
      </c>
      <c r="D23" s="115"/>
      <c r="E23" s="48" t="s">
        <v>59</v>
      </c>
      <c r="F23" s="56" t="s">
        <v>93</v>
      </c>
      <c r="G23" s="56" t="s">
        <v>94</v>
      </c>
      <c r="H23" s="48" t="s">
        <v>5</v>
      </c>
      <c r="I23" s="64">
        <v>1189.26</v>
      </c>
      <c r="J23" s="30">
        <v>40</v>
      </c>
      <c r="K23" s="36">
        <f t="shared" si="1"/>
        <v>11</v>
      </c>
      <c r="L23" s="37" t="str">
        <f t="shared" si="0"/>
        <v>OK</v>
      </c>
      <c r="M23" s="44"/>
      <c r="N23" s="92">
        <f>19-8</f>
        <v>11</v>
      </c>
      <c r="O23" s="94">
        <v>18</v>
      </c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</row>
    <row r="24" spans="1:27" ht="15" customHeight="1" x14ac:dyDescent="0.25">
      <c r="A24" s="139"/>
      <c r="B24" s="132"/>
      <c r="C24" s="63">
        <v>21</v>
      </c>
      <c r="D24" s="116"/>
      <c r="E24" s="48" t="s">
        <v>73</v>
      </c>
      <c r="F24" s="56" t="s">
        <v>93</v>
      </c>
      <c r="G24" s="56" t="s">
        <v>94</v>
      </c>
      <c r="H24" s="48" t="s">
        <v>5</v>
      </c>
      <c r="I24" s="64">
        <v>300</v>
      </c>
      <c r="J24" s="30"/>
      <c r="K24" s="36">
        <f t="shared" si="1"/>
        <v>0</v>
      </c>
      <c r="L24" s="37" t="str">
        <f t="shared" si="0"/>
        <v>OK</v>
      </c>
      <c r="M24" s="44"/>
      <c r="N24" s="44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</row>
    <row r="25" spans="1:27" ht="15" customHeight="1" x14ac:dyDescent="0.25">
      <c r="A25" s="130">
        <v>5</v>
      </c>
      <c r="B25" s="136" t="s">
        <v>110</v>
      </c>
      <c r="C25" s="68">
        <v>22</v>
      </c>
      <c r="D25" s="121" t="s">
        <v>98</v>
      </c>
      <c r="E25" s="43" t="s">
        <v>60</v>
      </c>
      <c r="F25" s="57" t="s">
        <v>93</v>
      </c>
      <c r="G25" s="57" t="s">
        <v>94</v>
      </c>
      <c r="H25" s="43" t="s">
        <v>5</v>
      </c>
      <c r="I25" s="69">
        <v>0.51</v>
      </c>
      <c r="J25" s="30">
        <v>1000</v>
      </c>
      <c r="K25" s="36">
        <f t="shared" si="1"/>
        <v>1000</v>
      </c>
      <c r="L25" s="37" t="str">
        <f t="shared" si="0"/>
        <v>OK</v>
      </c>
      <c r="M25" s="44"/>
      <c r="N25" s="44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" customHeight="1" x14ac:dyDescent="0.25">
      <c r="A26" s="130"/>
      <c r="B26" s="145"/>
      <c r="C26" s="68">
        <v>23</v>
      </c>
      <c r="D26" s="122"/>
      <c r="E26" s="43" t="s">
        <v>63</v>
      </c>
      <c r="F26" s="57" t="s">
        <v>93</v>
      </c>
      <c r="G26" s="57" t="s">
        <v>94</v>
      </c>
      <c r="H26" s="43" t="s">
        <v>70</v>
      </c>
      <c r="I26" s="69">
        <v>31.37</v>
      </c>
      <c r="J26" s="30"/>
      <c r="K26" s="36">
        <f t="shared" si="1"/>
        <v>0</v>
      </c>
      <c r="L26" s="37" t="str">
        <f t="shared" si="0"/>
        <v>OK</v>
      </c>
      <c r="M26" s="44"/>
      <c r="N26" s="44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</row>
    <row r="27" spans="1:27" ht="15" customHeight="1" x14ac:dyDescent="0.25">
      <c r="A27" s="130"/>
      <c r="B27" s="145"/>
      <c r="C27" s="68">
        <v>24</v>
      </c>
      <c r="D27" s="122"/>
      <c r="E27" s="43" t="s">
        <v>75</v>
      </c>
      <c r="F27" s="57" t="s">
        <v>93</v>
      </c>
      <c r="G27" s="57" t="s">
        <v>94</v>
      </c>
      <c r="H27" s="43" t="s">
        <v>74</v>
      </c>
      <c r="I27" s="69">
        <v>20.02</v>
      </c>
      <c r="J27" s="30"/>
      <c r="K27" s="36">
        <f t="shared" si="1"/>
        <v>0</v>
      </c>
      <c r="L27" s="37" t="str">
        <f t="shared" si="0"/>
        <v>OK</v>
      </c>
      <c r="M27" s="44"/>
      <c r="N27" s="44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</row>
    <row r="28" spans="1:27" ht="15" customHeight="1" x14ac:dyDescent="0.25">
      <c r="A28" s="130"/>
      <c r="B28" s="145"/>
      <c r="C28" s="68">
        <v>25</v>
      </c>
      <c r="D28" s="123"/>
      <c r="E28" s="43" t="s">
        <v>76</v>
      </c>
      <c r="F28" s="57" t="s">
        <v>93</v>
      </c>
      <c r="G28" s="57" t="s">
        <v>94</v>
      </c>
      <c r="H28" s="43" t="s">
        <v>74</v>
      </c>
      <c r="I28" s="69">
        <v>25.93</v>
      </c>
      <c r="J28" s="30"/>
      <c r="K28" s="36">
        <f t="shared" si="1"/>
        <v>0</v>
      </c>
      <c r="L28" s="37" t="str">
        <f t="shared" si="0"/>
        <v>OK</v>
      </c>
      <c r="M28" s="44"/>
      <c r="N28" s="44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</row>
    <row r="29" spans="1:27" ht="15" customHeight="1" x14ac:dyDescent="0.25">
      <c r="A29" s="130"/>
      <c r="B29" s="145"/>
      <c r="C29" s="68">
        <v>26</v>
      </c>
      <c r="D29" s="124" t="s">
        <v>99</v>
      </c>
      <c r="E29" s="43" t="s">
        <v>61</v>
      </c>
      <c r="F29" s="57" t="s">
        <v>93</v>
      </c>
      <c r="G29" s="57" t="s">
        <v>94</v>
      </c>
      <c r="H29" s="43" t="s">
        <v>5</v>
      </c>
      <c r="I29" s="69">
        <v>1.1299999999999999</v>
      </c>
      <c r="J29" s="30"/>
      <c r="K29" s="36">
        <f t="shared" si="1"/>
        <v>0</v>
      </c>
      <c r="L29" s="37" t="str">
        <f t="shared" si="0"/>
        <v>OK</v>
      </c>
      <c r="M29" s="44"/>
      <c r="N29" s="44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</row>
    <row r="30" spans="1:27" ht="15" customHeight="1" x14ac:dyDescent="0.25">
      <c r="A30" s="130"/>
      <c r="B30" s="145"/>
      <c r="C30" s="68">
        <v>27</v>
      </c>
      <c r="D30" s="124"/>
      <c r="E30" s="43" t="s">
        <v>62</v>
      </c>
      <c r="F30" s="57" t="s">
        <v>93</v>
      </c>
      <c r="G30" s="57" t="s">
        <v>94</v>
      </c>
      <c r="H30" s="43" t="s">
        <v>5</v>
      </c>
      <c r="I30" s="69">
        <v>2.77</v>
      </c>
      <c r="J30" s="30"/>
      <c r="K30" s="36">
        <f t="shared" si="1"/>
        <v>0</v>
      </c>
      <c r="L30" s="37" t="str">
        <f t="shared" si="0"/>
        <v>OK</v>
      </c>
      <c r="M30" s="44"/>
      <c r="N30" s="44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</row>
    <row r="31" spans="1:27" ht="15" customHeight="1" x14ac:dyDescent="0.25">
      <c r="A31" s="130"/>
      <c r="B31" s="145"/>
      <c r="C31" s="68">
        <v>28</v>
      </c>
      <c r="D31" s="43" t="s">
        <v>35</v>
      </c>
      <c r="E31" s="43" t="s">
        <v>62</v>
      </c>
      <c r="F31" s="57" t="s">
        <v>93</v>
      </c>
      <c r="G31" s="57" t="s">
        <v>94</v>
      </c>
      <c r="H31" s="43" t="s">
        <v>5</v>
      </c>
      <c r="I31" s="69">
        <v>3.07</v>
      </c>
      <c r="J31" s="30"/>
      <c r="K31" s="36">
        <f t="shared" si="1"/>
        <v>0</v>
      </c>
      <c r="L31" s="37" t="str">
        <f t="shared" si="0"/>
        <v>OK</v>
      </c>
      <c r="M31" s="44"/>
      <c r="N31" s="44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</row>
    <row r="32" spans="1:27" ht="15" customHeight="1" x14ac:dyDescent="0.25">
      <c r="A32" s="130"/>
      <c r="B32" s="137"/>
      <c r="C32" s="68">
        <v>29</v>
      </c>
      <c r="D32" s="58" t="s">
        <v>36</v>
      </c>
      <c r="E32" s="70" t="s">
        <v>56</v>
      </c>
      <c r="F32" s="71" t="s">
        <v>93</v>
      </c>
      <c r="G32" s="57" t="s">
        <v>94</v>
      </c>
      <c r="H32" s="70" t="s">
        <v>70</v>
      </c>
      <c r="I32" s="69">
        <v>35.42</v>
      </c>
      <c r="J32" s="30"/>
      <c r="K32" s="36">
        <f t="shared" si="1"/>
        <v>0</v>
      </c>
      <c r="L32" s="37" t="str">
        <f t="shared" si="0"/>
        <v>OK</v>
      </c>
      <c r="M32" s="44"/>
      <c r="N32" s="44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</row>
    <row r="33" spans="1:27" ht="90" x14ac:dyDescent="0.25">
      <c r="A33" s="125">
        <v>6</v>
      </c>
      <c r="B33" s="131" t="s">
        <v>111</v>
      </c>
      <c r="C33" s="63">
        <v>30</v>
      </c>
      <c r="D33" s="48" t="s">
        <v>100</v>
      </c>
      <c r="E33" s="48" t="s">
        <v>64</v>
      </c>
      <c r="F33" s="56" t="s">
        <v>93</v>
      </c>
      <c r="G33" s="56" t="s">
        <v>94</v>
      </c>
      <c r="H33" s="48" t="s">
        <v>5</v>
      </c>
      <c r="I33" s="64">
        <v>7.44</v>
      </c>
      <c r="J33" s="30"/>
      <c r="K33" s="36">
        <f t="shared" si="1"/>
        <v>0</v>
      </c>
      <c r="L33" s="37" t="str">
        <f t="shared" si="0"/>
        <v>OK</v>
      </c>
      <c r="M33" s="44"/>
      <c r="N33" s="44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</row>
    <row r="34" spans="1:27" ht="45" x14ac:dyDescent="0.25">
      <c r="A34" s="125"/>
      <c r="B34" s="132"/>
      <c r="C34" s="63">
        <v>31</v>
      </c>
      <c r="D34" s="48" t="s">
        <v>37</v>
      </c>
      <c r="E34" s="48" t="s">
        <v>65</v>
      </c>
      <c r="F34" s="56" t="s">
        <v>93</v>
      </c>
      <c r="G34" s="56" t="s">
        <v>94</v>
      </c>
      <c r="H34" s="48" t="s">
        <v>5</v>
      </c>
      <c r="I34" s="64">
        <v>5.34</v>
      </c>
      <c r="J34" s="30"/>
      <c r="K34" s="36">
        <f t="shared" si="1"/>
        <v>0</v>
      </c>
      <c r="L34" s="37" t="str">
        <f t="shared" si="0"/>
        <v>OK</v>
      </c>
      <c r="M34" s="44"/>
      <c r="N34" s="44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</row>
    <row r="35" spans="1:27" ht="75" customHeight="1" x14ac:dyDescent="0.25">
      <c r="A35" s="130">
        <v>7</v>
      </c>
      <c r="B35" s="136" t="s">
        <v>109</v>
      </c>
      <c r="C35" s="68">
        <v>32</v>
      </c>
      <c r="D35" s="43" t="s">
        <v>101</v>
      </c>
      <c r="E35" s="43" t="s">
        <v>66</v>
      </c>
      <c r="F35" s="57" t="s">
        <v>93</v>
      </c>
      <c r="G35" s="57" t="s">
        <v>94</v>
      </c>
      <c r="H35" s="43" t="s">
        <v>5</v>
      </c>
      <c r="I35" s="69">
        <v>217.58</v>
      </c>
      <c r="J35" s="30">
        <f>1+3</f>
        <v>4</v>
      </c>
      <c r="K35" s="36">
        <f t="shared" si="1"/>
        <v>0</v>
      </c>
      <c r="L35" s="37" t="str">
        <f t="shared" si="0"/>
        <v>OK</v>
      </c>
      <c r="M35" s="95">
        <v>1</v>
      </c>
      <c r="N35" s="44"/>
      <c r="O35" s="96">
        <v>3</v>
      </c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</row>
    <row r="36" spans="1:27" ht="105" x14ac:dyDescent="0.25">
      <c r="A36" s="130"/>
      <c r="B36" s="145"/>
      <c r="C36" s="68">
        <v>33</v>
      </c>
      <c r="D36" s="59" t="s">
        <v>38</v>
      </c>
      <c r="E36" s="70" t="s">
        <v>67</v>
      </c>
      <c r="F36" s="71" t="s">
        <v>93</v>
      </c>
      <c r="G36" s="57" t="s">
        <v>94</v>
      </c>
      <c r="H36" s="70" t="s">
        <v>5</v>
      </c>
      <c r="I36" s="69">
        <v>9.57</v>
      </c>
      <c r="J36" s="30"/>
      <c r="K36" s="36">
        <f t="shared" si="1"/>
        <v>0</v>
      </c>
      <c r="L36" s="37" t="str">
        <f t="shared" si="0"/>
        <v>OK</v>
      </c>
      <c r="M36" s="44"/>
      <c r="N36" s="44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</row>
    <row r="37" spans="1:27" ht="75" customHeight="1" x14ac:dyDescent="0.25">
      <c r="A37" s="130"/>
      <c r="B37" s="137"/>
      <c r="C37" s="68">
        <v>34</v>
      </c>
      <c r="D37" s="59" t="s">
        <v>39</v>
      </c>
      <c r="E37" s="70" t="s">
        <v>68</v>
      </c>
      <c r="F37" s="71" t="s">
        <v>93</v>
      </c>
      <c r="G37" s="57" t="s">
        <v>94</v>
      </c>
      <c r="H37" s="70" t="s">
        <v>5</v>
      </c>
      <c r="I37" s="69">
        <v>21.76</v>
      </c>
      <c r="J37" s="30"/>
      <c r="K37" s="36">
        <f t="shared" si="1"/>
        <v>0</v>
      </c>
      <c r="L37" s="37" t="str">
        <f t="shared" si="0"/>
        <v>OK</v>
      </c>
      <c r="M37" s="44"/>
      <c r="N37" s="44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</row>
    <row r="38" spans="1:27" ht="45" customHeight="1" x14ac:dyDescent="0.25">
      <c r="A38" s="125">
        <v>8</v>
      </c>
      <c r="B38" s="131" t="s">
        <v>109</v>
      </c>
      <c r="C38" s="63">
        <v>35</v>
      </c>
      <c r="D38" s="48" t="s">
        <v>102</v>
      </c>
      <c r="E38" s="48" t="s">
        <v>69</v>
      </c>
      <c r="F38" s="56" t="s">
        <v>93</v>
      </c>
      <c r="G38" s="56" t="s">
        <v>94</v>
      </c>
      <c r="H38" s="48" t="s">
        <v>5</v>
      </c>
      <c r="I38" s="64">
        <v>44</v>
      </c>
      <c r="J38" s="30"/>
      <c r="K38" s="36">
        <f t="shared" si="1"/>
        <v>0</v>
      </c>
      <c r="L38" s="37" t="str">
        <f t="shared" si="0"/>
        <v>OK</v>
      </c>
      <c r="M38" s="44"/>
      <c r="N38" s="44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</row>
    <row r="39" spans="1:27" ht="45" x14ac:dyDescent="0.25">
      <c r="A39" s="125"/>
      <c r="B39" s="132"/>
      <c r="C39" s="63">
        <v>36</v>
      </c>
      <c r="D39" s="48" t="s">
        <v>103</v>
      </c>
      <c r="E39" s="48" t="s">
        <v>69</v>
      </c>
      <c r="F39" s="56" t="s">
        <v>93</v>
      </c>
      <c r="G39" s="56" t="s">
        <v>94</v>
      </c>
      <c r="H39" s="48" t="s">
        <v>5</v>
      </c>
      <c r="I39" s="64">
        <v>37</v>
      </c>
      <c r="J39" s="30"/>
      <c r="K39" s="36">
        <f t="shared" si="1"/>
        <v>0</v>
      </c>
      <c r="L39" s="37" t="str">
        <f t="shared" si="0"/>
        <v>OK</v>
      </c>
      <c r="M39" s="44"/>
      <c r="N39" s="44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</row>
    <row r="40" spans="1:27" ht="30" customHeight="1" x14ac:dyDescent="0.25">
      <c r="A40" s="141">
        <v>9</v>
      </c>
      <c r="B40" s="133" t="s">
        <v>109</v>
      </c>
      <c r="C40" s="72">
        <v>37</v>
      </c>
      <c r="D40" s="124" t="s">
        <v>104</v>
      </c>
      <c r="E40" s="43" t="s">
        <v>77</v>
      </c>
      <c r="F40" s="57" t="s">
        <v>93</v>
      </c>
      <c r="G40" s="57" t="s">
        <v>94</v>
      </c>
      <c r="H40" s="43" t="s">
        <v>5</v>
      </c>
      <c r="I40" s="73">
        <v>108</v>
      </c>
      <c r="J40" s="30"/>
      <c r="K40" s="36">
        <f t="shared" si="1"/>
        <v>0</v>
      </c>
      <c r="L40" s="37" t="str">
        <f t="shared" si="0"/>
        <v>OK</v>
      </c>
      <c r="M40" s="44"/>
      <c r="N40" s="44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</row>
    <row r="41" spans="1:27" ht="15" customHeight="1" x14ac:dyDescent="0.25">
      <c r="A41" s="142"/>
      <c r="B41" s="134"/>
      <c r="C41" s="72">
        <v>38</v>
      </c>
      <c r="D41" s="124"/>
      <c r="E41" s="43" t="s">
        <v>78</v>
      </c>
      <c r="F41" s="71" t="s">
        <v>93</v>
      </c>
      <c r="G41" s="57" t="s">
        <v>94</v>
      </c>
      <c r="H41" s="70" t="s">
        <v>5</v>
      </c>
      <c r="I41" s="73">
        <v>262.2</v>
      </c>
      <c r="J41" s="30"/>
      <c r="K41" s="36">
        <f t="shared" si="1"/>
        <v>0</v>
      </c>
      <c r="L41" s="37" t="str">
        <f t="shared" si="0"/>
        <v>OK</v>
      </c>
      <c r="M41" s="44"/>
      <c r="N41" s="44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</row>
    <row r="42" spans="1:27" ht="15" customHeight="1" x14ac:dyDescent="0.25">
      <c r="A42" s="143"/>
      <c r="B42" s="135"/>
      <c r="C42" s="72">
        <v>39</v>
      </c>
      <c r="D42" s="124"/>
      <c r="E42" s="43" t="s">
        <v>79</v>
      </c>
      <c r="F42" s="71" t="s">
        <v>93</v>
      </c>
      <c r="G42" s="57" t="s">
        <v>94</v>
      </c>
      <c r="H42" s="70" t="s">
        <v>80</v>
      </c>
      <c r="I42" s="73">
        <v>20</v>
      </c>
      <c r="J42" s="30"/>
      <c r="K42" s="36">
        <f t="shared" si="1"/>
        <v>0</v>
      </c>
      <c r="L42" s="37" t="str">
        <f t="shared" si="0"/>
        <v>OK</v>
      </c>
      <c r="M42" s="44"/>
      <c r="N42" s="44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</row>
    <row r="43" spans="1:27" ht="15" customHeight="1" x14ac:dyDescent="0.25">
      <c r="A43" s="138">
        <v>10</v>
      </c>
      <c r="B43" s="131" t="s">
        <v>109</v>
      </c>
      <c r="C43" s="63">
        <v>40</v>
      </c>
      <c r="D43" s="114" t="s">
        <v>81</v>
      </c>
      <c r="E43" s="48" t="s">
        <v>82</v>
      </c>
      <c r="F43" s="56" t="s">
        <v>93</v>
      </c>
      <c r="G43" s="56" t="s">
        <v>94</v>
      </c>
      <c r="H43" s="48" t="s">
        <v>5</v>
      </c>
      <c r="I43" s="74">
        <v>33.86</v>
      </c>
      <c r="J43" s="30"/>
      <c r="K43" s="36">
        <f t="shared" si="1"/>
        <v>0</v>
      </c>
      <c r="L43" s="37" t="str">
        <f t="shared" si="0"/>
        <v>OK</v>
      </c>
      <c r="M43" s="44"/>
      <c r="N43" s="44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</row>
    <row r="44" spans="1:27" ht="15" customHeight="1" x14ac:dyDescent="0.25">
      <c r="A44" s="139"/>
      <c r="B44" s="132"/>
      <c r="C44" s="63">
        <v>41</v>
      </c>
      <c r="D44" s="116"/>
      <c r="E44" s="48" t="s">
        <v>83</v>
      </c>
      <c r="F44" s="56" t="s">
        <v>93</v>
      </c>
      <c r="G44" s="56" t="s">
        <v>94</v>
      </c>
      <c r="H44" s="48" t="s">
        <v>5</v>
      </c>
      <c r="I44" s="74">
        <v>27.09</v>
      </c>
      <c r="J44" s="30"/>
      <c r="K44" s="36">
        <f t="shared" si="1"/>
        <v>0</v>
      </c>
      <c r="L44" s="37" t="str">
        <f t="shared" si="0"/>
        <v>OK</v>
      </c>
      <c r="M44" s="44"/>
      <c r="N44" s="44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</row>
    <row r="45" spans="1:27" ht="15" customHeight="1" x14ac:dyDescent="0.25">
      <c r="A45" s="130">
        <v>11</v>
      </c>
      <c r="B45" s="136" t="s">
        <v>110</v>
      </c>
      <c r="C45" s="68">
        <v>42</v>
      </c>
      <c r="D45" s="43" t="s">
        <v>105</v>
      </c>
      <c r="E45" s="43" t="s">
        <v>106</v>
      </c>
      <c r="F45" s="57" t="s">
        <v>93</v>
      </c>
      <c r="G45" s="57" t="s">
        <v>94</v>
      </c>
      <c r="H45" s="70" t="s">
        <v>70</v>
      </c>
      <c r="I45" s="73">
        <v>88.1</v>
      </c>
      <c r="J45" s="30"/>
      <c r="K45" s="36">
        <f t="shared" si="1"/>
        <v>0</v>
      </c>
      <c r="L45" s="37" t="str">
        <f t="shared" si="0"/>
        <v>OK</v>
      </c>
      <c r="M45" s="44"/>
      <c r="N45" s="44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5" customHeight="1" x14ac:dyDescent="0.25">
      <c r="A46" s="130"/>
      <c r="B46" s="137"/>
      <c r="C46" s="68">
        <v>43</v>
      </c>
      <c r="D46" s="43" t="s">
        <v>107</v>
      </c>
      <c r="E46" s="43" t="s">
        <v>106</v>
      </c>
      <c r="F46" s="71" t="s">
        <v>93</v>
      </c>
      <c r="G46" s="57" t="s">
        <v>94</v>
      </c>
      <c r="H46" s="70" t="s">
        <v>80</v>
      </c>
      <c r="I46" s="73">
        <v>96.65</v>
      </c>
      <c r="J46" s="30"/>
      <c r="K46" s="36">
        <f t="shared" si="1"/>
        <v>0</v>
      </c>
      <c r="L46" s="37" t="str">
        <f t="shared" si="0"/>
        <v>OK</v>
      </c>
      <c r="M46" s="44"/>
      <c r="N46" s="44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x14ac:dyDescent="0.25">
      <c r="M47" s="46"/>
    </row>
  </sheetData>
  <mergeCells count="44">
    <mergeCell ref="D40:D42"/>
    <mergeCell ref="A43:A44"/>
    <mergeCell ref="D43:D44"/>
    <mergeCell ref="A21:A24"/>
    <mergeCell ref="A35:A37"/>
    <mergeCell ref="A38:A39"/>
    <mergeCell ref="A40:A42"/>
    <mergeCell ref="B21:B24"/>
    <mergeCell ref="B25:B32"/>
    <mergeCell ref="B33:B34"/>
    <mergeCell ref="B35:B37"/>
    <mergeCell ref="A25:A32"/>
    <mergeCell ref="A45:A46"/>
    <mergeCell ref="B38:B39"/>
    <mergeCell ref="B40:B42"/>
    <mergeCell ref="B43:B44"/>
    <mergeCell ref="B45:B46"/>
    <mergeCell ref="Q1:Q2"/>
    <mergeCell ref="R1:R2"/>
    <mergeCell ref="D25:D28"/>
    <mergeCell ref="D29:D30"/>
    <mergeCell ref="A33:A34"/>
    <mergeCell ref="B4:B18"/>
    <mergeCell ref="E1:I1"/>
    <mergeCell ref="J1:L1"/>
    <mergeCell ref="N1:N2"/>
    <mergeCell ref="O1:O2"/>
    <mergeCell ref="P1:P2"/>
    <mergeCell ref="AA1:AA2"/>
    <mergeCell ref="A2:L2"/>
    <mergeCell ref="D4:D15"/>
    <mergeCell ref="D16:D18"/>
    <mergeCell ref="D21:D24"/>
    <mergeCell ref="Y1:Y2"/>
    <mergeCell ref="Z1:Z2"/>
    <mergeCell ref="A4:A18"/>
    <mergeCell ref="S1:S2"/>
    <mergeCell ref="T1:T2"/>
    <mergeCell ref="U1:U2"/>
    <mergeCell ref="V1:V2"/>
    <mergeCell ref="W1:W2"/>
    <mergeCell ref="M1:M2"/>
    <mergeCell ref="A1:D1"/>
    <mergeCell ref="X1:X2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zoomScale="80" zoomScaleNormal="80" workbookViewId="0">
      <selection activeCell="B3" sqref="B3:B46"/>
    </sheetView>
  </sheetViews>
  <sheetFormatPr defaultColWidth="9.7109375" defaultRowHeight="15" x14ac:dyDescent="0.25"/>
  <cols>
    <col min="1" max="1" width="7.7109375" style="1" customWidth="1"/>
    <col min="2" max="2" width="15.5703125" style="1" customWidth="1"/>
    <col min="3" max="3" width="5.5703125" style="1" bestFit="1" customWidth="1"/>
    <col min="4" max="4" width="44.42578125" style="38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1" bestFit="1" customWidth="1"/>
    <col min="10" max="10" width="13.28515625" style="19" customWidth="1"/>
    <col min="11" max="11" width="13.28515625" style="39" customWidth="1"/>
    <col min="12" max="12" width="12.5703125" style="17" customWidth="1"/>
    <col min="13" max="14" width="13.7109375" style="18" customWidth="1"/>
    <col min="15" max="27" width="13.7109375" style="15" customWidth="1"/>
    <col min="28" max="16384" width="9.7109375" style="15"/>
  </cols>
  <sheetData>
    <row r="1" spans="1:27" ht="34.5" customHeight="1" x14ac:dyDescent="0.25">
      <c r="A1" s="109" t="s">
        <v>85</v>
      </c>
      <c r="B1" s="109"/>
      <c r="C1" s="109"/>
      <c r="D1" s="109"/>
      <c r="E1" s="109" t="s">
        <v>33</v>
      </c>
      <c r="F1" s="109"/>
      <c r="G1" s="109"/>
      <c r="H1" s="109"/>
      <c r="I1" s="109"/>
      <c r="J1" s="109" t="s">
        <v>86</v>
      </c>
      <c r="K1" s="109"/>
      <c r="L1" s="109"/>
      <c r="M1" s="108" t="s">
        <v>88</v>
      </c>
      <c r="N1" s="108" t="s">
        <v>88</v>
      </c>
      <c r="O1" s="108" t="s">
        <v>88</v>
      </c>
      <c r="P1" s="108" t="s">
        <v>88</v>
      </c>
      <c r="Q1" s="108" t="s">
        <v>88</v>
      </c>
      <c r="R1" s="108" t="s">
        <v>88</v>
      </c>
      <c r="S1" s="108" t="s">
        <v>88</v>
      </c>
      <c r="T1" s="108" t="s">
        <v>88</v>
      </c>
      <c r="U1" s="108" t="s">
        <v>88</v>
      </c>
      <c r="V1" s="108" t="s">
        <v>88</v>
      </c>
      <c r="W1" s="108" t="s">
        <v>88</v>
      </c>
      <c r="X1" s="108" t="s">
        <v>88</v>
      </c>
      <c r="Y1" s="108" t="s">
        <v>88</v>
      </c>
      <c r="Z1" s="108" t="s">
        <v>88</v>
      </c>
      <c r="AA1" s="108" t="s">
        <v>88</v>
      </c>
    </row>
    <row r="2" spans="1:27" ht="34.5" customHeight="1" x14ac:dyDescent="0.25">
      <c r="A2" s="109" t="s">
        <v>87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</row>
    <row r="3" spans="1:27" s="16" customFormat="1" ht="45" x14ac:dyDescent="0.2">
      <c r="A3" s="53" t="s">
        <v>6</v>
      </c>
      <c r="B3" s="53" t="s">
        <v>112</v>
      </c>
      <c r="C3" s="53" t="s">
        <v>4</v>
      </c>
      <c r="D3" s="53" t="s">
        <v>89</v>
      </c>
      <c r="E3" s="54" t="s">
        <v>40</v>
      </c>
      <c r="F3" s="54" t="s">
        <v>90</v>
      </c>
      <c r="G3" s="54" t="s">
        <v>91</v>
      </c>
      <c r="H3" s="54" t="s">
        <v>5</v>
      </c>
      <c r="I3" s="32" t="s">
        <v>2</v>
      </c>
      <c r="J3" s="33" t="s">
        <v>24</v>
      </c>
      <c r="K3" s="34" t="s">
        <v>0</v>
      </c>
      <c r="L3" s="31" t="s">
        <v>3</v>
      </c>
      <c r="M3" s="35" t="s">
        <v>1</v>
      </c>
      <c r="N3" s="35" t="s">
        <v>1</v>
      </c>
      <c r="O3" s="35" t="s">
        <v>1</v>
      </c>
      <c r="P3" s="35" t="s">
        <v>1</v>
      </c>
      <c r="Q3" s="35" t="s">
        <v>1</v>
      </c>
      <c r="R3" s="35" t="s">
        <v>1</v>
      </c>
      <c r="S3" s="35" t="s">
        <v>1</v>
      </c>
      <c r="T3" s="35" t="s">
        <v>1</v>
      </c>
      <c r="U3" s="35" t="s">
        <v>1</v>
      </c>
      <c r="V3" s="35" t="s">
        <v>1</v>
      </c>
      <c r="W3" s="35" t="s">
        <v>1</v>
      </c>
      <c r="X3" s="35" t="s">
        <v>1</v>
      </c>
      <c r="Y3" s="35" t="s">
        <v>1</v>
      </c>
      <c r="Z3" s="35" t="s">
        <v>1</v>
      </c>
      <c r="AA3" s="35" t="s">
        <v>1</v>
      </c>
    </row>
    <row r="4" spans="1:27" ht="15" customHeight="1" x14ac:dyDescent="0.25">
      <c r="A4" s="117">
        <v>1</v>
      </c>
      <c r="B4" s="126" t="s">
        <v>109</v>
      </c>
      <c r="C4" s="60">
        <v>1</v>
      </c>
      <c r="D4" s="110" t="s">
        <v>92</v>
      </c>
      <c r="E4" s="47" t="s">
        <v>41</v>
      </c>
      <c r="F4" s="55" t="s">
        <v>93</v>
      </c>
      <c r="G4" s="55" t="s">
        <v>94</v>
      </c>
      <c r="H4" s="47" t="s">
        <v>5</v>
      </c>
      <c r="I4" s="61">
        <v>9</v>
      </c>
      <c r="J4" s="30">
        <v>1</v>
      </c>
      <c r="K4" s="36">
        <f>J4-(SUM(M4:AA4))</f>
        <v>1</v>
      </c>
      <c r="L4" s="37" t="str">
        <f t="shared" ref="L4:L46" si="0">IF(K4&lt;0,"ATENÇÃO","OK")</f>
        <v>OK</v>
      </c>
      <c r="M4" s="49"/>
      <c r="N4" s="49"/>
      <c r="O4" s="50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</row>
    <row r="5" spans="1:27" ht="15" customHeight="1" x14ac:dyDescent="0.25">
      <c r="A5" s="117"/>
      <c r="B5" s="127"/>
      <c r="C5" s="60">
        <v>2</v>
      </c>
      <c r="D5" s="111"/>
      <c r="E5" s="47" t="s">
        <v>42</v>
      </c>
      <c r="F5" s="55" t="s">
        <v>93</v>
      </c>
      <c r="G5" s="55" t="s">
        <v>94</v>
      </c>
      <c r="H5" s="47" t="s">
        <v>5</v>
      </c>
      <c r="I5" s="61">
        <v>42</v>
      </c>
      <c r="J5" s="30">
        <v>3</v>
      </c>
      <c r="K5" s="36">
        <f t="shared" ref="K5:K46" si="1">J5-(SUM(M5:AA5))</f>
        <v>3</v>
      </c>
      <c r="L5" s="37" t="str">
        <f t="shared" si="0"/>
        <v>OK</v>
      </c>
      <c r="M5" s="49"/>
      <c r="N5" s="49"/>
      <c r="O5" s="50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1:27" ht="15" customHeight="1" x14ac:dyDescent="0.25">
      <c r="A6" s="117"/>
      <c r="B6" s="127"/>
      <c r="C6" s="60">
        <v>3</v>
      </c>
      <c r="D6" s="111"/>
      <c r="E6" s="47" t="s">
        <v>43</v>
      </c>
      <c r="F6" s="55" t="s">
        <v>93</v>
      </c>
      <c r="G6" s="55" t="s">
        <v>94</v>
      </c>
      <c r="H6" s="47" t="s">
        <v>5</v>
      </c>
      <c r="I6" s="61">
        <v>55</v>
      </c>
      <c r="J6" s="30">
        <v>2</v>
      </c>
      <c r="K6" s="36">
        <f t="shared" si="1"/>
        <v>2</v>
      </c>
      <c r="L6" s="37" t="str">
        <f t="shared" si="0"/>
        <v>OK</v>
      </c>
      <c r="M6" s="51"/>
      <c r="N6" s="49"/>
      <c r="O6" s="52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1:27" ht="15" customHeight="1" x14ac:dyDescent="0.25">
      <c r="A7" s="117"/>
      <c r="B7" s="127"/>
      <c r="C7" s="60">
        <v>4</v>
      </c>
      <c r="D7" s="111"/>
      <c r="E7" s="47" t="s">
        <v>44</v>
      </c>
      <c r="F7" s="55" t="s">
        <v>93</v>
      </c>
      <c r="G7" s="55" t="s">
        <v>94</v>
      </c>
      <c r="H7" s="47" t="s">
        <v>5</v>
      </c>
      <c r="I7" s="61">
        <v>50</v>
      </c>
      <c r="J7" s="30">
        <v>2</v>
      </c>
      <c r="K7" s="36">
        <f t="shared" si="1"/>
        <v>2</v>
      </c>
      <c r="L7" s="37" t="str">
        <f t="shared" si="0"/>
        <v>OK</v>
      </c>
      <c r="M7" s="49"/>
      <c r="N7" s="49"/>
      <c r="O7" s="50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</row>
    <row r="8" spans="1:27" ht="15" customHeight="1" x14ac:dyDescent="0.25">
      <c r="A8" s="117"/>
      <c r="B8" s="127"/>
      <c r="C8" s="60">
        <v>5</v>
      </c>
      <c r="D8" s="111"/>
      <c r="E8" s="47" t="s">
        <v>45</v>
      </c>
      <c r="F8" s="55" t="s">
        <v>93</v>
      </c>
      <c r="G8" s="55" t="s">
        <v>94</v>
      </c>
      <c r="H8" s="47" t="s">
        <v>5</v>
      </c>
      <c r="I8" s="61">
        <v>75</v>
      </c>
      <c r="J8" s="30">
        <v>3</v>
      </c>
      <c r="K8" s="36">
        <f t="shared" si="1"/>
        <v>3</v>
      </c>
      <c r="L8" s="37" t="str">
        <f t="shared" si="0"/>
        <v>OK</v>
      </c>
      <c r="M8" s="49"/>
      <c r="N8" s="51"/>
      <c r="O8" s="50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</row>
    <row r="9" spans="1:27" ht="15" customHeight="1" x14ac:dyDescent="0.25">
      <c r="A9" s="117"/>
      <c r="B9" s="127"/>
      <c r="C9" s="60">
        <v>6</v>
      </c>
      <c r="D9" s="111"/>
      <c r="E9" s="47" t="s">
        <v>46</v>
      </c>
      <c r="F9" s="55" t="s">
        <v>93</v>
      </c>
      <c r="G9" s="55" t="s">
        <v>94</v>
      </c>
      <c r="H9" s="47" t="s">
        <v>5</v>
      </c>
      <c r="I9" s="61">
        <v>30</v>
      </c>
      <c r="J9" s="30">
        <v>1</v>
      </c>
      <c r="K9" s="36">
        <f t="shared" si="1"/>
        <v>1</v>
      </c>
      <c r="L9" s="37" t="str">
        <f t="shared" si="0"/>
        <v>OK</v>
      </c>
      <c r="M9" s="49"/>
      <c r="N9" s="49"/>
      <c r="O9" s="50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</row>
    <row r="10" spans="1:27" ht="15" customHeight="1" x14ac:dyDescent="0.25">
      <c r="A10" s="117"/>
      <c r="B10" s="127"/>
      <c r="C10" s="60">
        <v>7</v>
      </c>
      <c r="D10" s="111"/>
      <c r="E10" s="47" t="s">
        <v>47</v>
      </c>
      <c r="F10" s="55" t="s">
        <v>93</v>
      </c>
      <c r="G10" s="55" t="s">
        <v>94</v>
      </c>
      <c r="H10" s="47" t="s">
        <v>5</v>
      </c>
      <c r="I10" s="61">
        <v>90</v>
      </c>
      <c r="J10" s="30">
        <v>1</v>
      </c>
      <c r="K10" s="36">
        <f t="shared" si="1"/>
        <v>1</v>
      </c>
      <c r="L10" s="37" t="str">
        <f t="shared" si="0"/>
        <v>OK</v>
      </c>
      <c r="M10" s="49"/>
      <c r="N10" s="49"/>
      <c r="O10" s="50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</row>
    <row r="11" spans="1:27" ht="15" customHeight="1" x14ac:dyDescent="0.25">
      <c r="A11" s="117"/>
      <c r="B11" s="127"/>
      <c r="C11" s="60">
        <v>8</v>
      </c>
      <c r="D11" s="111"/>
      <c r="E11" s="47" t="s">
        <v>48</v>
      </c>
      <c r="F11" s="55" t="s">
        <v>93</v>
      </c>
      <c r="G11" s="55" t="s">
        <v>94</v>
      </c>
      <c r="H11" s="47" t="s">
        <v>70</v>
      </c>
      <c r="I11" s="61">
        <v>50</v>
      </c>
      <c r="J11" s="30">
        <v>7</v>
      </c>
      <c r="K11" s="36">
        <f t="shared" si="1"/>
        <v>7</v>
      </c>
      <c r="L11" s="37" t="str">
        <f t="shared" si="0"/>
        <v>OK</v>
      </c>
      <c r="M11" s="49"/>
      <c r="N11" s="49"/>
      <c r="O11" s="50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</row>
    <row r="12" spans="1:27" ht="15" customHeight="1" x14ac:dyDescent="0.25">
      <c r="A12" s="117"/>
      <c r="B12" s="127"/>
      <c r="C12" s="60">
        <v>9</v>
      </c>
      <c r="D12" s="111"/>
      <c r="E12" s="47" t="s">
        <v>49</v>
      </c>
      <c r="F12" s="55" t="s">
        <v>93</v>
      </c>
      <c r="G12" s="55" t="s">
        <v>94</v>
      </c>
      <c r="H12" s="47" t="s">
        <v>5</v>
      </c>
      <c r="I12" s="61">
        <v>35</v>
      </c>
      <c r="J12" s="30">
        <v>1</v>
      </c>
      <c r="K12" s="36">
        <f t="shared" si="1"/>
        <v>1</v>
      </c>
      <c r="L12" s="37" t="str">
        <f t="shared" si="0"/>
        <v>OK</v>
      </c>
      <c r="M12" s="49"/>
      <c r="N12" s="49"/>
      <c r="O12" s="50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</row>
    <row r="13" spans="1:27" ht="15" customHeight="1" x14ac:dyDescent="0.25">
      <c r="A13" s="117"/>
      <c r="B13" s="127"/>
      <c r="C13" s="60">
        <v>10</v>
      </c>
      <c r="D13" s="111"/>
      <c r="E13" s="47" t="s">
        <v>50</v>
      </c>
      <c r="F13" s="55" t="s">
        <v>93</v>
      </c>
      <c r="G13" s="55" t="s">
        <v>94</v>
      </c>
      <c r="H13" s="47" t="s">
        <v>5</v>
      </c>
      <c r="I13" s="61">
        <v>43</v>
      </c>
      <c r="J13" s="30">
        <v>5</v>
      </c>
      <c r="K13" s="36">
        <f t="shared" si="1"/>
        <v>5</v>
      </c>
      <c r="L13" s="37" t="str">
        <f t="shared" si="0"/>
        <v>OK</v>
      </c>
      <c r="M13" s="49"/>
      <c r="N13" s="49"/>
      <c r="O13" s="50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</row>
    <row r="14" spans="1:27" ht="15" customHeight="1" x14ac:dyDescent="0.25">
      <c r="A14" s="117"/>
      <c r="B14" s="127"/>
      <c r="C14" s="60">
        <v>11</v>
      </c>
      <c r="D14" s="111"/>
      <c r="E14" s="47" t="s">
        <v>51</v>
      </c>
      <c r="F14" s="55" t="s">
        <v>93</v>
      </c>
      <c r="G14" s="55" t="s">
        <v>94</v>
      </c>
      <c r="H14" s="47" t="s">
        <v>5</v>
      </c>
      <c r="I14" s="61">
        <v>40</v>
      </c>
      <c r="J14" s="30">
        <v>1</v>
      </c>
      <c r="K14" s="36">
        <f t="shared" si="1"/>
        <v>1</v>
      </c>
      <c r="L14" s="37" t="str">
        <f t="shared" si="0"/>
        <v>OK</v>
      </c>
      <c r="M14" s="49"/>
      <c r="N14" s="49"/>
      <c r="O14" s="50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ht="15" customHeight="1" x14ac:dyDescent="0.25">
      <c r="A15" s="117"/>
      <c r="B15" s="127"/>
      <c r="C15" s="60">
        <v>12</v>
      </c>
      <c r="D15" s="112"/>
      <c r="E15" s="43" t="s">
        <v>72</v>
      </c>
      <c r="F15" s="55" t="s">
        <v>93</v>
      </c>
      <c r="G15" s="55" t="s">
        <v>94</v>
      </c>
      <c r="H15" s="47" t="s">
        <v>5</v>
      </c>
      <c r="I15" s="61">
        <v>20</v>
      </c>
      <c r="J15" s="30">
        <v>1</v>
      </c>
      <c r="K15" s="36">
        <f t="shared" si="1"/>
        <v>1</v>
      </c>
      <c r="L15" s="37" t="str">
        <f t="shared" si="0"/>
        <v>OK</v>
      </c>
      <c r="M15" s="49"/>
      <c r="N15" s="49"/>
      <c r="O15" s="50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ht="15" customHeight="1" x14ac:dyDescent="0.25">
      <c r="A16" s="117"/>
      <c r="B16" s="127"/>
      <c r="C16" s="60">
        <v>13</v>
      </c>
      <c r="D16" s="113" t="s">
        <v>95</v>
      </c>
      <c r="E16" s="47" t="s">
        <v>52</v>
      </c>
      <c r="F16" s="55" t="s">
        <v>93</v>
      </c>
      <c r="G16" s="55" t="s">
        <v>94</v>
      </c>
      <c r="H16" s="47" t="s">
        <v>70</v>
      </c>
      <c r="I16" s="61">
        <v>69</v>
      </c>
      <c r="J16" s="30">
        <v>5</v>
      </c>
      <c r="K16" s="36">
        <f t="shared" si="1"/>
        <v>5</v>
      </c>
      <c r="L16" s="37" t="str">
        <f t="shared" si="0"/>
        <v>OK</v>
      </c>
      <c r="M16" s="49"/>
      <c r="N16" s="49"/>
      <c r="O16" s="50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</row>
    <row r="17" spans="1:27" ht="15" customHeight="1" x14ac:dyDescent="0.25">
      <c r="A17" s="117"/>
      <c r="B17" s="127"/>
      <c r="C17" s="60">
        <v>14</v>
      </c>
      <c r="D17" s="113"/>
      <c r="E17" s="47" t="s">
        <v>53</v>
      </c>
      <c r="F17" s="55" t="s">
        <v>93</v>
      </c>
      <c r="G17" s="55" t="s">
        <v>94</v>
      </c>
      <c r="H17" s="47" t="s">
        <v>5</v>
      </c>
      <c r="I17" s="61">
        <v>50</v>
      </c>
      <c r="J17" s="30">
        <v>2</v>
      </c>
      <c r="K17" s="36">
        <f t="shared" si="1"/>
        <v>2</v>
      </c>
      <c r="L17" s="37" t="str">
        <f t="shared" si="0"/>
        <v>OK</v>
      </c>
      <c r="M17" s="44"/>
      <c r="N17" s="44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</row>
    <row r="18" spans="1:27" ht="15" customHeight="1" x14ac:dyDescent="0.25">
      <c r="A18" s="117"/>
      <c r="B18" s="128"/>
      <c r="C18" s="60">
        <v>15</v>
      </c>
      <c r="D18" s="113"/>
      <c r="E18" s="47" t="s">
        <v>54</v>
      </c>
      <c r="F18" s="55" t="s">
        <v>93</v>
      </c>
      <c r="G18" s="55" t="s">
        <v>94</v>
      </c>
      <c r="H18" s="47" t="s">
        <v>5</v>
      </c>
      <c r="I18" s="61">
        <v>14.97</v>
      </c>
      <c r="J18" s="30">
        <v>2</v>
      </c>
      <c r="K18" s="36">
        <f t="shared" si="1"/>
        <v>2</v>
      </c>
      <c r="L18" s="37" t="str">
        <f t="shared" si="0"/>
        <v>OK</v>
      </c>
      <c r="M18" s="44"/>
      <c r="N18" s="44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</row>
    <row r="19" spans="1:27" ht="90" x14ac:dyDescent="0.25">
      <c r="A19" s="62">
        <v>2</v>
      </c>
      <c r="B19" s="89" t="s">
        <v>109</v>
      </c>
      <c r="C19" s="63">
        <v>16</v>
      </c>
      <c r="D19" s="48" t="s">
        <v>96</v>
      </c>
      <c r="E19" s="48" t="s">
        <v>55</v>
      </c>
      <c r="F19" s="56" t="s">
        <v>93</v>
      </c>
      <c r="G19" s="56" t="s">
        <v>94</v>
      </c>
      <c r="H19" s="48" t="s">
        <v>70</v>
      </c>
      <c r="I19" s="64">
        <v>48.84</v>
      </c>
      <c r="J19" s="30">
        <v>10</v>
      </c>
      <c r="K19" s="36">
        <f t="shared" si="1"/>
        <v>10</v>
      </c>
      <c r="L19" s="37" t="str">
        <f t="shared" si="0"/>
        <v>OK</v>
      </c>
      <c r="M19" s="44"/>
      <c r="N19" s="44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</row>
    <row r="20" spans="1:27" ht="135" x14ac:dyDescent="0.25">
      <c r="A20" s="65">
        <v>3</v>
      </c>
      <c r="B20" s="90" t="s">
        <v>109</v>
      </c>
      <c r="C20" s="60">
        <v>17</v>
      </c>
      <c r="D20" s="47" t="s">
        <v>34</v>
      </c>
      <c r="E20" s="66" t="s">
        <v>56</v>
      </c>
      <c r="F20" s="67" t="s">
        <v>93</v>
      </c>
      <c r="G20" s="67" t="s">
        <v>94</v>
      </c>
      <c r="H20" s="66" t="s">
        <v>70</v>
      </c>
      <c r="I20" s="61">
        <v>49.81</v>
      </c>
      <c r="J20" s="30">
        <v>5</v>
      </c>
      <c r="K20" s="36">
        <f t="shared" si="1"/>
        <v>5</v>
      </c>
      <c r="L20" s="37" t="str">
        <f t="shared" si="0"/>
        <v>OK</v>
      </c>
      <c r="M20" s="44"/>
      <c r="N20" s="44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</row>
    <row r="21" spans="1:27" ht="15" customHeight="1" x14ac:dyDescent="0.25">
      <c r="A21" s="138">
        <v>4</v>
      </c>
      <c r="B21" s="131" t="s">
        <v>109</v>
      </c>
      <c r="C21" s="63">
        <v>18</v>
      </c>
      <c r="D21" s="114" t="s">
        <v>97</v>
      </c>
      <c r="E21" s="48" t="s">
        <v>57</v>
      </c>
      <c r="F21" s="56" t="s">
        <v>93</v>
      </c>
      <c r="G21" s="56" t="s">
        <v>94</v>
      </c>
      <c r="H21" s="48" t="s">
        <v>5</v>
      </c>
      <c r="I21" s="64">
        <v>320</v>
      </c>
      <c r="J21" s="30">
        <v>2</v>
      </c>
      <c r="K21" s="36">
        <f t="shared" si="1"/>
        <v>2</v>
      </c>
      <c r="L21" s="37" t="str">
        <f t="shared" si="0"/>
        <v>OK</v>
      </c>
      <c r="M21" s="44"/>
      <c r="N21" s="44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</row>
    <row r="22" spans="1:27" ht="15" customHeight="1" x14ac:dyDescent="0.25">
      <c r="A22" s="140"/>
      <c r="B22" s="144"/>
      <c r="C22" s="63">
        <v>19</v>
      </c>
      <c r="D22" s="115"/>
      <c r="E22" s="48" t="s">
        <v>58</v>
      </c>
      <c r="F22" s="56" t="s">
        <v>93</v>
      </c>
      <c r="G22" s="56" t="s">
        <v>94</v>
      </c>
      <c r="H22" s="48" t="s">
        <v>5</v>
      </c>
      <c r="I22" s="64">
        <v>1050</v>
      </c>
      <c r="J22" s="30">
        <v>1</v>
      </c>
      <c r="K22" s="36">
        <f t="shared" si="1"/>
        <v>1</v>
      </c>
      <c r="L22" s="37" t="str">
        <f t="shared" si="0"/>
        <v>OK</v>
      </c>
      <c r="M22" s="44"/>
      <c r="N22" s="44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5" customHeight="1" x14ac:dyDescent="0.25">
      <c r="A23" s="140"/>
      <c r="B23" s="144"/>
      <c r="C23" s="63">
        <v>20</v>
      </c>
      <c r="D23" s="115"/>
      <c r="E23" s="48" t="s">
        <v>59</v>
      </c>
      <c r="F23" s="56" t="s">
        <v>93</v>
      </c>
      <c r="G23" s="56" t="s">
        <v>94</v>
      </c>
      <c r="H23" s="48" t="s">
        <v>5</v>
      </c>
      <c r="I23" s="64">
        <v>1189.26</v>
      </c>
      <c r="J23" s="30">
        <v>1</v>
      </c>
      <c r="K23" s="36">
        <f t="shared" si="1"/>
        <v>1</v>
      </c>
      <c r="L23" s="37" t="str">
        <f t="shared" si="0"/>
        <v>OK</v>
      </c>
      <c r="M23" s="44"/>
      <c r="N23" s="44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</row>
    <row r="24" spans="1:27" ht="15" customHeight="1" x14ac:dyDescent="0.25">
      <c r="A24" s="139"/>
      <c r="B24" s="132"/>
      <c r="C24" s="63">
        <v>21</v>
      </c>
      <c r="D24" s="116"/>
      <c r="E24" s="48" t="s">
        <v>73</v>
      </c>
      <c r="F24" s="56" t="s">
        <v>93</v>
      </c>
      <c r="G24" s="56" t="s">
        <v>94</v>
      </c>
      <c r="H24" s="48" t="s">
        <v>5</v>
      </c>
      <c r="I24" s="64">
        <v>300</v>
      </c>
      <c r="J24" s="30"/>
      <c r="K24" s="36">
        <f t="shared" si="1"/>
        <v>0</v>
      </c>
      <c r="L24" s="37" t="str">
        <f t="shared" si="0"/>
        <v>OK</v>
      </c>
      <c r="M24" s="44"/>
      <c r="N24" s="44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</row>
    <row r="25" spans="1:27" ht="15" customHeight="1" x14ac:dyDescent="0.25">
      <c r="A25" s="130">
        <v>5</v>
      </c>
      <c r="B25" s="136" t="s">
        <v>110</v>
      </c>
      <c r="C25" s="68">
        <v>22</v>
      </c>
      <c r="D25" s="121" t="s">
        <v>98</v>
      </c>
      <c r="E25" s="43" t="s">
        <v>60</v>
      </c>
      <c r="F25" s="57" t="s">
        <v>93</v>
      </c>
      <c r="G25" s="57" t="s">
        <v>94</v>
      </c>
      <c r="H25" s="43" t="s">
        <v>5</v>
      </c>
      <c r="I25" s="69">
        <v>0.51</v>
      </c>
      <c r="J25" s="30">
        <v>200</v>
      </c>
      <c r="K25" s="36">
        <f t="shared" si="1"/>
        <v>200</v>
      </c>
      <c r="L25" s="37" t="str">
        <f t="shared" si="0"/>
        <v>OK</v>
      </c>
      <c r="M25" s="44"/>
      <c r="N25" s="44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" customHeight="1" x14ac:dyDescent="0.25">
      <c r="A26" s="130"/>
      <c r="B26" s="145"/>
      <c r="C26" s="68">
        <v>23</v>
      </c>
      <c r="D26" s="122"/>
      <c r="E26" s="43" t="s">
        <v>63</v>
      </c>
      <c r="F26" s="57" t="s">
        <v>93</v>
      </c>
      <c r="G26" s="57" t="s">
        <v>94</v>
      </c>
      <c r="H26" s="43" t="s">
        <v>70</v>
      </c>
      <c r="I26" s="69">
        <v>31.37</v>
      </c>
      <c r="J26" s="30"/>
      <c r="K26" s="36">
        <f t="shared" si="1"/>
        <v>0</v>
      </c>
      <c r="L26" s="37" t="str">
        <f t="shared" si="0"/>
        <v>OK</v>
      </c>
      <c r="M26" s="44"/>
      <c r="N26" s="44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</row>
    <row r="27" spans="1:27" ht="15" customHeight="1" x14ac:dyDescent="0.25">
      <c r="A27" s="130"/>
      <c r="B27" s="145"/>
      <c r="C27" s="68">
        <v>24</v>
      </c>
      <c r="D27" s="122"/>
      <c r="E27" s="43" t="s">
        <v>75</v>
      </c>
      <c r="F27" s="57" t="s">
        <v>93</v>
      </c>
      <c r="G27" s="57" t="s">
        <v>94</v>
      </c>
      <c r="H27" s="43" t="s">
        <v>74</v>
      </c>
      <c r="I27" s="69">
        <v>20.02</v>
      </c>
      <c r="J27" s="30"/>
      <c r="K27" s="36">
        <f t="shared" si="1"/>
        <v>0</v>
      </c>
      <c r="L27" s="37" t="str">
        <f t="shared" si="0"/>
        <v>OK</v>
      </c>
      <c r="M27" s="44"/>
      <c r="N27" s="44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</row>
    <row r="28" spans="1:27" ht="15" customHeight="1" x14ac:dyDescent="0.25">
      <c r="A28" s="130"/>
      <c r="B28" s="145"/>
      <c r="C28" s="68">
        <v>25</v>
      </c>
      <c r="D28" s="123"/>
      <c r="E28" s="43" t="s">
        <v>76</v>
      </c>
      <c r="F28" s="57" t="s">
        <v>93</v>
      </c>
      <c r="G28" s="57" t="s">
        <v>94</v>
      </c>
      <c r="H28" s="43" t="s">
        <v>74</v>
      </c>
      <c r="I28" s="69">
        <v>25.93</v>
      </c>
      <c r="J28" s="30"/>
      <c r="K28" s="36">
        <f t="shared" si="1"/>
        <v>0</v>
      </c>
      <c r="L28" s="37" t="str">
        <f t="shared" si="0"/>
        <v>OK</v>
      </c>
      <c r="M28" s="44"/>
      <c r="N28" s="44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</row>
    <row r="29" spans="1:27" ht="15" customHeight="1" x14ac:dyDescent="0.25">
      <c r="A29" s="130"/>
      <c r="B29" s="145"/>
      <c r="C29" s="68">
        <v>26</v>
      </c>
      <c r="D29" s="124" t="s">
        <v>99</v>
      </c>
      <c r="E29" s="43" t="s">
        <v>61</v>
      </c>
      <c r="F29" s="57" t="s">
        <v>93</v>
      </c>
      <c r="G29" s="57" t="s">
        <v>94</v>
      </c>
      <c r="H29" s="43" t="s">
        <v>5</v>
      </c>
      <c r="I29" s="69">
        <v>1.1299999999999999</v>
      </c>
      <c r="J29" s="30">
        <v>2</v>
      </c>
      <c r="K29" s="36">
        <f t="shared" si="1"/>
        <v>2</v>
      </c>
      <c r="L29" s="37" t="str">
        <f t="shared" si="0"/>
        <v>OK</v>
      </c>
      <c r="M29" s="44"/>
      <c r="N29" s="44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</row>
    <row r="30" spans="1:27" ht="15" customHeight="1" x14ac:dyDescent="0.25">
      <c r="A30" s="130"/>
      <c r="B30" s="145"/>
      <c r="C30" s="68">
        <v>27</v>
      </c>
      <c r="D30" s="124"/>
      <c r="E30" s="43" t="s">
        <v>62</v>
      </c>
      <c r="F30" s="57" t="s">
        <v>93</v>
      </c>
      <c r="G30" s="57" t="s">
        <v>94</v>
      </c>
      <c r="H30" s="43" t="s">
        <v>5</v>
      </c>
      <c r="I30" s="69">
        <v>2.77</v>
      </c>
      <c r="J30" s="30">
        <v>2</v>
      </c>
      <c r="K30" s="36">
        <f t="shared" si="1"/>
        <v>2</v>
      </c>
      <c r="L30" s="37" t="str">
        <f t="shared" si="0"/>
        <v>OK</v>
      </c>
      <c r="M30" s="44"/>
      <c r="N30" s="44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</row>
    <row r="31" spans="1:27" ht="15" customHeight="1" x14ac:dyDescent="0.25">
      <c r="A31" s="130"/>
      <c r="B31" s="145"/>
      <c r="C31" s="68">
        <v>28</v>
      </c>
      <c r="D31" s="43" t="s">
        <v>35</v>
      </c>
      <c r="E31" s="43" t="s">
        <v>62</v>
      </c>
      <c r="F31" s="57" t="s">
        <v>93</v>
      </c>
      <c r="G31" s="57" t="s">
        <v>94</v>
      </c>
      <c r="H31" s="43" t="s">
        <v>5</v>
      </c>
      <c r="I31" s="69">
        <v>3.07</v>
      </c>
      <c r="J31" s="30"/>
      <c r="K31" s="36">
        <f t="shared" si="1"/>
        <v>0</v>
      </c>
      <c r="L31" s="37" t="str">
        <f t="shared" si="0"/>
        <v>OK</v>
      </c>
      <c r="M31" s="44"/>
      <c r="N31" s="44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</row>
    <row r="32" spans="1:27" ht="15" customHeight="1" x14ac:dyDescent="0.25">
      <c r="A32" s="130"/>
      <c r="B32" s="137"/>
      <c r="C32" s="68">
        <v>29</v>
      </c>
      <c r="D32" s="58" t="s">
        <v>36</v>
      </c>
      <c r="E32" s="70" t="s">
        <v>56</v>
      </c>
      <c r="F32" s="71" t="s">
        <v>93</v>
      </c>
      <c r="G32" s="57" t="s">
        <v>94</v>
      </c>
      <c r="H32" s="70" t="s">
        <v>70</v>
      </c>
      <c r="I32" s="69">
        <v>35.42</v>
      </c>
      <c r="J32" s="30"/>
      <c r="K32" s="36">
        <f t="shared" si="1"/>
        <v>0</v>
      </c>
      <c r="L32" s="37" t="str">
        <f t="shared" si="0"/>
        <v>OK</v>
      </c>
      <c r="M32" s="44"/>
      <c r="N32" s="44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</row>
    <row r="33" spans="1:27" ht="90" customHeight="1" x14ac:dyDescent="0.25">
      <c r="A33" s="125">
        <v>6</v>
      </c>
      <c r="B33" s="131" t="s">
        <v>111</v>
      </c>
      <c r="C33" s="63">
        <v>30</v>
      </c>
      <c r="D33" s="48" t="s">
        <v>100</v>
      </c>
      <c r="E33" s="48" t="s">
        <v>64</v>
      </c>
      <c r="F33" s="56" t="s">
        <v>93</v>
      </c>
      <c r="G33" s="56" t="s">
        <v>94</v>
      </c>
      <c r="H33" s="48" t="s">
        <v>5</v>
      </c>
      <c r="I33" s="64">
        <v>7.44</v>
      </c>
      <c r="J33" s="30">
        <v>500</v>
      </c>
      <c r="K33" s="36">
        <f t="shared" si="1"/>
        <v>500</v>
      </c>
      <c r="L33" s="37" t="str">
        <f t="shared" si="0"/>
        <v>OK</v>
      </c>
      <c r="M33" s="44"/>
      <c r="N33" s="44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</row>
    <row r="34" spans="1:27" ht="45" x14ac:dyDescent="0.25">
      <c r="A34" s="125"/>
      <c r="B34" s="132"/>
      <c r="C34" s="63">
        <v>31</v>
      </c>
      <c r="D34" s="48" t="s">
        <v>37</v>
      </c>
      <c r="E34" s="48" t="s">
        <v>65</v>
      </c>
      <c r="F34" s="56" t="s">
        <v>93</v>
      </c>
      <c r="G34" s="56" t="s">
        <v>94</v>
      </c>
      <c r="H34" s="48" t="s">
        <v>5</v>
      </c>
      <c r="I34" s="64">
        <v>5.34</v>
      </c>
      <c r="J34" s="30">
        <v>500</v>
      </c>
      <c r="K34" s="36">
        <f t="shared" si="1"/>
        <v>500</v>
      </c>
      <c r="L34" s="37" t="str">
        <f t="shared" si="0"/>
        <v>OK</v>
      </c>
      <c r="M34" s="44"/>
      <c r="N34" s="44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</row>
    <row r="35" spans="1:27" ht="75" customHeight="1" x14ac:dyDescent="0.25">
      <c r="A35" s="130">
        <v>7</v>
      </c>
      <c r="B35" s="136" t="s">
        <v>109</v>
      </c>
      <c r="C35" s="68">
        <v>32</v>
      </c>
      <c r="D35" s="43" t="s">
        <v>101</v>
      </c>
      <c r="E35" s="43" t="s">
        <v>66</v>
      </c>
      <c r="F35" s="57" t="s">
        <v>93</v>
      </c>
      <c r="G35" s="57" t="s">
        <v>94</v>
      </c>
      <c r="H35" s="43" t="s">
        <v>5</v>
      </c>
      <c r="I35" s="69">
        <v>217.58</v>
      </c>
      <c r="J35" s="30">
        <v>2</v>
      </c>
      <c r="K35" s="36">
        <f t="shared" si="1"/>
        <v>2</v>
      </c>
      <c r="L35" s="37" t="str">
        <f t="shared" si="0"/>
        <v>OK</v>
      </c>
      <c r="M35" s="44"/>
      <c r="N35" s="44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</row>
    <row r="36" spans="1:27" ht="105" x14ac:dyDescent="0.25">
      <c r="A36" s="130"/>
      <c r="B36" s="145"/>
      <c r="C36" s="68">
        <v>33</v>
      </c>
      <c r="D36" s="59" t="s">
        <v>38</v>
      </c>
      <c r="E36" s="70" t="s">
        <v>67</v>
      </c>
      <c r="F36" s="71" t="s">
        <v>93</v>
      </c>
      <c r="G36" s="57" t="s">
        <v>94</v>
      </c>
      <c r="H36" s="70" t="s">
        <v>5</v>
      </c>
      <c r="I36" s="69">
        <v>9.57</v>
      </c>
      <c r="J36" s="30">
        <v>20</v>
      </c>
      <c r="K36" s="36">
        <f t="shared" si="1"/>
        <v>20</v>
      </c>
      <c r="L36" s="37" t="str">
        <f t="shared" si="0"/>
        <v>OK</v>
      </c>
      <c r="M36" s="44"/>
      <c r="N36" s="44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</row>
    <row r="37" spans="1:27" ht="75" customHeight="1" x14ac:dyDescent="0.25">
      <c r="A37" s="130"/>
      <c r="B37" s="137"/>
      <c r="C37" s="68">
        <v>34</v>
      </c>
      <c r="D37" s="59" t="s">
        <v>39</v>
      </c>
      <c r="E37" s="70" t="s">
        <v>68</v>
      </c>
      <c r="F37" s="71" t="s">
        <v>93</v>
      </c>
      <c r="G37" s="57" t="s">
        <v>94</v>
      </c>
      <c r="H37" s="70" t="s">
        <v>5</v>
      </c>
      <c r="I37" s="69">
        <v>21.76</v>
      </c>
      <c r="J37" s="30"/>
      <c r="K37" s="36">
        <f t="shared" si="1"/>
        <v>0</v>
      </c>
      <c r="L37" s="37" t="str">
        <f t="shared" si="0"/>
        <v>OK</v>
      </c>
      <c r="M37" s="44"/>
      <c r="N37" s="44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</row>
    <row r="38" spans="1:27" ht="45" customHeight="1" x14ac:dyDescent="0.25">
      <c r="A38" s="125">
        <v>8</v>
      </c>
      <c r="B38" s="131" t="s">
        <v>109</v>
      </c>
      <c r="C38" s="63">
        <v>35</v>
      </c>
      <c r="D38" s="48" t="s">
        <v>102</v>
      </c>
      <c r="E38" s="48" t="s">
        <v>69</v>
      </c>
      <c r="F38" s="56" t="s">
        <v>93</v>
      </c>
      <c r="G38" s="56" t="s">
        <v>94</v>
      </c>
      <c r="H38" s="48" t="s">
        <v>5</v>
      </c>
      <c r="I38" s="64">
        <v>44</v>
      </c>
      <c r="J38" s="30"/>
      <c r="K38" s="36">
        <f t="shared" si="1"/>
        <v>0</v>
      </c>
      <c r="L38" s="37" t="str">
        <f t="shared" si="0"/>
        <v>OK</v>
      </c>
      <c r="M38" s="44"/>
      <c r="N38" s="44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</row>
    <row r="39" spans="1:27" ht="45" x14ac:dyDescent="0.25">
      <c r="A39" s="125"/>
      <c r="B39" s="132"/>
      <c r="C39" s="63">
        <v>36</v>
      </c>
      <c r="D39" s="48" t="s">
        <v>103</v>
      </c>
      <c r="E39" s="48" t="s">
        <v>69</v>
      </c>
      <c r="F39" s="56" t="s">
        <v>93</v>
      </c>
      <c r="G39" s="56" t="s">
        <v>94</v>
      </c>
      <c r="H39" s="48" t="s">
        <v>5</v>
      </c>
      <c r="I39" s="64">
        <v>37</v>
      </c>
      <c r="J39" s="30"/>
      <c r="K39" s="36">
        <f t="shared" si="1"/>
        <v>0</v>
      </c>
      <c r="L39" s="37" t="str">
        <f t="shared" si="0"/>
        <v>OK</v>
      </c>
      <c r="M39" s="44"/>
      <c r="N39" s="44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</row>
    <row r="40" spans="1:27" ht="30" customHeight="1" x14ac:dyDescent="0.25">
      <c r="A40" s="141">
        <v>9</v>
      </c>
      <c r="B40" s="133" t="s">
        <v>109</v>
      </c>
      <c r="C40" s="72">
        <v>37</v>
      </c>
      <c r="D40" s="124" t="s">
        <v>104</v>
      </c>
      <c r="E40" s="43" t="s">
        <v>77</v>
      </c>
      <c r="F40" s="57" t="s">
        <v>93</v>
      </c>
      <c r="G40" s="57" t="s">
        <v>94</v>
      </c>
      <c r="H40" s="43" t="s">
        <v>5</v>
      </c>
      <c r="I40" s="73">
        <v>108</v>
      </c>
      <c r="J40" s="30">
        <v>2</v>
      </c>
      <c r="K40" s="36">
        <f t="shared" si="1"/>
        <v>2</v>
      </c>
      <c r="L40" s="37" t="str">
        <f t="shared" si="0"/>
        <v>OK</v>
      </c>
      <c r="M40" s="44"/>
      <c r="N40" s="44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</row>
    <row r="41" spans="1:27" ht="15" customHeight="1" x14ac:dyDescent="0.25">
      <c r="A41" s="142"/>
      <c r="B41" s="134"/>
      <c r="C41" s="72">
        <v>38</v>
      </c>
      <c r="D41" s="124"/>
      <c r="E41" s="43" t="s">
        <v>78</v>
      </c>
      <c r="F41" s="71" t="s">
        <v>93</v>
      </c>
      <c r="G41" s="57" t="s">
        <v>94</v>
      </c>
      <c r="H41" s="70" t="s">
        <v>5</v>
      </c>
      <c r="I41" s="73">
        <v>262.2</v>
      </c>
      <c r="J41" s="30">
        <v>2</v>
      </c>
      <c r="K41" s="36">
        <f t="shared" si="1"/>
        <v>2</v>
      </c>
      <c r="L41" s="37" t="str">
        <f t="shared" si="0"/>
        <v>OK</v>
      </c>
      <c r="M41" s="44"/>
      <c r="N41" s="44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</row>
    <row r="42" spans="1:27" ht="15" customHeight="1" x14ac:dyDescent="0.25">
      <c r="A42" s="143"/>
      <c r="B42" s="135"/>
      <c r="C42" s="72">
        <v>39</v>
      </c>
      <c r="D42" s="124"/>
      <c r="E42" s="43" t="s">
        <v>79</v>
      </c>
      <c r="F42" s="71" t="s">
        <v>93</v>
      </c>
      <c r="G42" s="57" t="s">
        <v>94</v>
      </c>
      <c r="H42" s="70" t="s">
        <v>80</v>
      </c>
      <c r="I42" s="73">
        <v>20</v>
      </c>
      <c r="J42" s="30">
        <v>2</v>
      </c>
      <c r="K42" s="36">
        <f t="shared" si="1"/>
        <v>2</v>
      </c>
      <c r="L42" s="37" t="str">
        <f t="shared" si="0"/>
        <v>OK</v>
      </c>
      <c r="M42" s="44"/>
      <c r="N42" s="44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</row>
    <row r="43" spans="1:27" ht="15" customHeight="1" x14ac:dyDescent="0.25">
      <c r="A43" s="138">
        <v>10</v>
      </c>
      <c r="B43" s="131" t="s">
        <v>109</v>
      </c>
      <c r="C43" s="63">
        <v>40</v>
      </c>
      <c r="D43" s="114" t="s">
        <v>81</v>
      </c>
      <c r="E43" s="48" t="s">
        <v>82</v>
      </c>
      <c r="F43" s="56" t="s">
        <v>93</v>
      </c>
      <c r="G43" s="56" t="s">
        <v>94</v>
      </c>
      <c r="H43" s="48" t="s">
        <v>5</v>
      </c>
      <c r="I43" s="74">
        <v>33.86</v>
      </c>
      <c r="J43" s="30">
        <v>1</v>
      </c>
      <c r="K43" s="36">
        <f t="shared" si="1"/>
        <v>1</v>
      </c>
      <c r="L43" s="37" t="str">
        <f t="shared" si="0"/>
        <v>OK</v>
      </c>
      <c r="M43" s="44"/>
      <c r="N43" s="44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</row>
    <row r="44" spans="1:27" ht="15" customHeight="1" x14ac:dyDescent="0.25">
      <c r="A44" s="139"/>
      <c r="B44" s="132"/>
      <c r="C44" s="63">
        <v>41</v>
      </c>
      <c r="D44" s="116"/>
      <c r="E44" s="48" t="s">
        <v>83</v>
      </c>
      <c r="F44" s="56" t="s">
        <v>93</v>
      </c>
      <c r="G44" s="56" t="s">
        <v>94</v>
      </c>
      <c r="H44" s="48" t="s">
        <v>5</v>
      </c>
      <c r="I44" s="74">
        <v>27.09</v>
      </c>
      <c r="J44" s="30">
        <v>1</v>
      </c>
      <c r="K44" s="36">
        <f t="shared" si="1"/>
        <v>1</v>
      </c>
      <c r="L44" s="37" t="str">
        <f t="shared" si="0"/>
        <v>OK</v>
      </c>
      <c r="M44" s="44"/>
      <c r="N44" s="44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</row>
    <row r="45" spans="1:27" ht="15" customHeight="1" x14ac:dyDescent="0.25">
      <c r="A45" s="130">
        <v>11</v>
      </c>
      <c r="B45" s="136" t="s">
        <v>110</v>
      </c>
      <c r="C45" s="68">
        <v>42</v>
      </c>
      <c r="D45" s="43" t="s">
        <v>105</v>
      </c>
      <c r="E45" s="43" t="s">
        <v>106</v>
      </c>
      <c r="F45" s="57" t="s">
        <v>93</v>
      </c>
      <c r="G45" s="57" t="s">
        <v>94</v>
      </c>
      <c r="H45" s="70" t="s">
        <v>70</v>
      </c>
      <c r="I45" s="73">
        <v>88.1</v>
      </c>
      <c r="J45" s="30"/>
      <c r="K45" s="36">
        <f t="shared" si="1"/>
        <v>0</v>
      </c>
      <c r="L45" s="37" t="str">
        <f t="shared" si="0"/>
        <v>OK</v>
      </c>
      <c r="M45" s="44"/>
      <c r="N45" s="44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5" customHeight="1" x14ac:dyDescent="0.25">
      <c r="A46" s="130"/>
      <c r="B46" s="137"/>
      <c r="C46" s="68">
        <v>43</v>
      </c>
      <c r="D46" s="43" t="s">
        <v>107</v>
      </c>
      <c r="E46" s="43" t="s">
        <v>106</v>
      </c>
      <c r="F46" s="71" t="s">
        <v>93</v>
      </c>
      <c r="G46" s="57" t="s">
        <v>94</v>
      </c>
      <c r="H46" s="70" t="s">
        <v>80</v>
      </c>
      <c r="I46" s="73">
        <v>96.65</v>
      </c>
      <c r="J46" s="30"/>
      <c r="K46" s="36">
        <f t="shared" si="1"/>
        <v>0</v>
      </c>
      <c r="L46" s="37" t="str">
        <f t="shared" si="0"/>
        <v>OK</v>
      </c>
      <c r="M46" s="44"/>
      <c r="N46" s="44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x14ac:dyDescent="0.25">
      <c r="M47" s="46"/>
    </row>
  </sheetData>
  <mergeCells count="44">
    <mergeCell ref="B4:B18"/>
    <mergeCell ref="B21:B24"/>
    <mergeCell ref="B25:B32"/>
    <mergeCell ref="B33:B34"/>
    <mergeCell ref="B35:B37"/>
    <mergeCell ref="A45:A46"/>
    <mergeCell ref="A38:A39"/>
    <mergeCell ref="A40:A42"/>
    <mergeCell ref="D40:D42"/>
    <mergeCell ref="A43:A44"/>
    <mergeCell ref="D43:D44"/>
    <mergeCell ref="B38:B39"/>
    <mergeCell ref="B40:B42"/>
    <mergeCell ref="B43:B44"/>
    <mergeCell ref="B45:B46"/>
    <mergeCell ref="A25:A32"/>
    <mergeCell ref="D25:D28"/>
    <mergeCell ref="D29:D30"/>
    <mergeCell ref="A33:A34"/>
    <mergeCell ref="A35:A37"/>
    <mergeCell ref="U1:U2"/>
    <mergeCell ref="V1:V2"/>
    <mergeCell ref="W1:W2"/>
    <mergeCell ref="X1:X2"/>
    <mergeCell ref="O1:O2"/>
    <mergeCell ref="P1:P2"/>
    <mergeCell ref="Q1:Q2"/>
    <mergeCell ref="R1:R2"/>
    <mergeCell ref="AA1:AA2"/>
    <mergeCell ref="A2:L2"/>
    <mergeCell ref="D4:D15"/>
    <mergeCell ref="D16:D18"/>
    <mergeCell ref="D21:D24"/>
    <mergeCell ref="S1:S2"/>
    <mergeCell ref="A21:A24"/>
    <mergeCell ref="N1:N2"/>
    <mergeCell ref="M1:M2"/>
    <mergeCell ref="A1:D1"/>
    <mergeCell ref="E1:I1"/>
    <mergeCell ref="J1:L1"/>
    <mergeCell ref="Y1:Y2"/>
    <mergeCell ref="Z1:Z2"/>
    <mergeCell ref="A4:A18"/>
    <mergeCell ref="T1:T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7"/>
  <sheetViews>
    <sheetView tabSelected="1" topLeftCell="A36" zoomScale="80" zoomScaleNormal="80" workbookViewId="0">
      <selection activeCell="M43" sqref="M43"/>
    </sheetView>
  </sheetViews>
  <sheetFormatPr defaultColWidth="9.7109375" defaultRowHeight="15" x14ac:dyDescent="0.25"/>
  <cols>
    <col min="1" max="1" width="7.7109375" style="1" customWidth="1"/>
    <col min="2" max="2" width="17.42578125" style="1" customWidth="1"/>
    <col min="3" max="3" width="5.5703125" style="1" bestFit="1" customWidth="1"/>
    <col min="4" max="4" width="44.42578125" style="38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1" bestFit="1" customWidth="1"/>
    <col min="10" max="10" width="13.28515625" style="19" customWidth="1"/>
    <col min="11" max="11" width="13.28515625" style="39" customWidth="1"/>
    <col min="12" max="12" width="12.5703125" style="17" customWidth="1"/>
    <col min="13" max="14" width="13.7109375" style="18" customWidth="1"/>
    <col min="15" max="27" width="13.7109375" style="15" customWidth="1"/>
    <col min="28" max="16384" width="9.7109375" style="15"/>
  </cols>
  <sheetData>
    <row r="1" spans="1:27" ht="34.5" customHeight="1" x14ac:dyDescent="0.25">
      <c r="A1" s="109" t="s">
        <v>85</v>
      </c>
      <c r="B1" s="109"/>
      <c r="C1" s="109"/>
      <c r="D1" s="109"/>
      <c r="E1" s="109" t="s">
        <v>33</v>
      </c>
      <c r="F1" s="109"/>
      <c r="G1" s="109"/>
      <c r="H1" s="109"/>
      <c r="I1" s="109"/>
      <c r="J1" s="109" t="s">
        <v>86</v>
      </c>
      <c r="K1" s="109"/>
      <c r="L1" s="109"/>
      <c r="M1" s="108" t="s">
        <v>148</v>
      </c>
      <c r="N1" s="172" t="s">
        <v>149</v>
      </c>
      <c r="O1" s="108" t="s">
        <v>88</v>
      </c>
      <c r="P1" s="108" t="s">
        <v>88</v>
      </c>
      <c r="Q1" s="108" t="s">
        <v>88</v>
      </c>
      <c r="R1" s="108" t="s">
        <v>88</v>
      </c>
      <c r="S1" s="108" t="s">
        <v>88</v>
      </c>
      <c r="T1" s="108" t="s">
        <v>88</v>
      </c>
      <c r="U1" s="108" t="s">
        <v>88</v>
      </c>
      <c r="V1" s="108" t="s">
        <v>88</v>
      </c>
      <c r="W1" s="108" t="s">
        <v>88</v>
      </c>
      <c r="X1" s="108" t="s">
        <v>88</v>
      </c>
      <c r="Y1" s="108" t="s">
        <v>88</v>
      </c>
      <c r="Z1" s="108" t="s">
        <v>88</v>
      </c>
      <c r="AA1" s="108" t="s">
        <v>88</v>
      </c>
    </row>
    <row r="2" spans="1:27" ht="34.5" customHeight="1" x14ac:dyDescent="0.25">
      <c r="A2" s="109" t="s">
        <v>87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8"/>
      <c r="N2" s="172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</row>
    <row r="3" spans="1:27" s="16" customFormat="1" ht="45" x14ac:dyDescent="0.2">
      <c r="A3" s="53" t="s">
        <v>6</v>
      </c>
      <c r="B3" s="53" t="s">
        <v>112</v>
      </c>
      <c r="C3" s="53" t="s">
        <v>4</v>
      </c>
      <c r="D3" s="53" t="s">
        <v>89</v>
      </c>
      <c r="E3" s="54" t="s">
        <v>40</v>
      </c>
      <c r="F3" s="54" t="s">
        <v>90</v>
      </c>
      <c r="G3" s="54" t="s">
        <v>91</v>
      </c>
      <c r="H3" s="54" t="s">
        <v>5</v>
      </c>
      <c r="I3" s="32" t="s">
        <v>2</v>
      </c>
      <c r="J3" s="33" t="s">
        <v>24</v>
      </c>
      <c r="K3" s="34" t="s">
        <v>0</v>
      </c>
      <c r="L3" s="31" t="s">
        <v>3</v>
      </c>
      <c r="M3" s="91">
        <v>43035</v>
      </c>
      <c r="N3" s="91">
        <v>43080</v>
      </c>
      <c r="O3" s="35" t="s">
        <v>1</v>
      </c>
      <c r="P3" s="35" t="s">
        <v>1</v>
      </c>
      <c r="Q3" s="35" t="s">
        <v>1</v>
      </c>
      <c r="R3" s="35" t="s">
        <v>1</v>
      </c>
      <c r="S3" s="35" t="s">
        <v>1</v>
      </c>
      <c r="T3" s="35" t="s">
        <v>1</v>
      </c>
      <c r="U3" s="35" t="s">
        <v>1</v>
      </c>
      <c r="V3" s="35" t="s">
        <v>1</v>
      </c>
      <c r="W3" s="35" t="s">
        <v>1</v>
      </c>
      <c r="X3" s="35" t="s">
        <v>1</v>
      </c>
      <c r="Y3" s="35" t="s">
        <v>1</v>
      </c>
      <c r="Z3" s="35" t="s">
        <v>1</v>
      </c>
      <c r="AA3" s="35" t="s">
        <v>1</v>
      </c>
    </row>
    <row r="4" spans="1:27" ht="15" customHeight="1" x14ac:dyDescent="0.25">
      <c r="A4" s="117">
        <v>1</v>
      </c>
      <c r="B4" s="126" t="s">
        <v>109</v>
      </c>
      <c r="C4" s="60">
        <v>1</v>
      </c>
      <c r="D4" s="110" t="s">
        <v>92</v>
      </c>
      <c r="E4" s="47" t="s">
        <v>41</v>
      </c>
      <c r="F4" s="55" t="s">
        <v>93</v>
      </c>
      <c r="G4" s="55" t="s">
        <v>94</v>
      </c>
      <c r="H4" s="47" t="s">
        <v>5</v>
      </c>
      <c r="I4" s="61">
        <v>9</v>
      </c>
      <c r="J4" s="30"/>
      <c r="K4" s="36">
        <f>J4-(SUM(M4:AA4))</f>
        <v>0</v>
      </c>
      <c r="L4" s="37" t="str">
        <f t="shared" ref="L4:L46" si="0">IF(K4&lt;0,"ATENÇÃO","OK")</f>
        <v>OK</v>
      </c>
      <c r="M4" s="49"/>
      <c r="N4" s="49"/>
      <c r="O4" s="50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</row>
    <row r="5" spans="1:27" ht="15" customHeight="1" x14ac:dyDescent="0.25">
      <c r="A5" s="117"/>
      <c r="B5" s="127"/>
      <c r="C5" s="60">
        <v>2</v>
      </c>
      <c r="D5" s="111"/>
      <c r="E5" s="47" t="s">
        <v>42</v>
      </c>
      <c r="F5" s="55" t="s">
        <v>93</v>
      </c>
      <c r="G5" s="55" t="s">
        <v>94</v>
      </c>
      <c r="H5" s="47" t="s">
        <v>5</v>
      </c>
      <c r="I5" s="61">
        <v>42</v>
      </c>
      <c r="J5" s="30"/>
      <c r="K5" s="36">
        <f t="shared" ref="K5:K46" si="1">J5-(SUM(M5:AA5))</f>
        <v>0</v>
      </c>
      <c r="L5" s="37" t="str">
        <f t="shared" si="0"/>
        <v>OK</v>
      </c>
      <c r="M5" s="49"/>
      <c r="N5" s="49"/>
      <c r="O5" s="50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1:27" ht="15" customHeight="1" x14ac:dyDescent="0.25">
      <c r="A6" s="117"/>
      <c r="B6" s="127"/>
      <c r="C6" s="60">
        <v>3</v>
      </c>
      <c r="D6" s="111"/>
      <c r="E6" s="47" t="s">
        <v>43</v>
      </c>
      <c r="F6" s="55" t="s">
        <v>93</v>
      </c>
      <c r="G6" s="55" t="s">
        <v>94</v>
      </c>
      <c r="H6" s="47" t="s">
        <v>5</v>
      </c>
      <c r="I6" s="61">
        <v>55</v>
      </c>
      <c r="J6" s="30">
        <v>3</v>
      </c>
      <c r="K6" s="36">
        <f t="shared" si="1"/>
        <v>3</v>
      </c>
      <c r="L6" s="37" t="str">
        <f t="shared" si="0"/>
        <v>OK</v>
      </c>
      <c r="M6" s="51"/>
      <c r="N6" s="49"/>
      <c r="O6" s="52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1:27" ht="15" customHeight="1" x14ac:dyDescent="0.25">
      <c r="A7" s="117"/>
      <c r="B7" s="127"/>
      <c r="C7" s="60">
        <v>4</v>
      </c>
      <c r="D7" s="111"/>
      <c r="E7" s="47" t="s">
        <v>44</v>
      </c>
      <c r="F7" s="55" t="s">
        <v>93</v>
      </c>
      <c r="G7" s="55" t="s">
        <v>94</v>
      </c>
      <c r="H7" s="47" t="s">
        <v>5</v>
      </c>
      <c r="I7" s="61">
        <v>50</v>
      </c>
      <c r="J7" s="30"/>
      <c r="K7" s="36">
        <f t="shared" si="1"/>
        <v>0</v>
      </c>
      <c r="L7" s="37" t="str">
        <f t="shared" si="0"/>
        <v>OK</v>
      </c>
      <c r="M7" s="49"/>
      <c r="N7" s="49"/>
      <c r="O7" s="50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</row>
    <row r="8" spans="1:27" ht="15" customHeight="1" x14ac:dyDescent="0.25">
      <c r="A8" s="117"/>
      <c r="B8" s="127"/>
      <c r="C8" s="60">
        <v>5</v>
      </c>
      <c r="D8" s="111"/>
      <c r="E8" s="47" t="s">
        <v>45</v>
      </c>
      <c r="F8" s="55" t="s">
        <v>93</v>
      </c>
      <c r="G8" s="55" t="s">
        <v>94</v>
      </c>
      <c r="H8" s="47" t="s">
        <v>5</v>
      </c>
      <c r="I8" s="61">
        <v>75</v>
      </c>
      <c r="J8" s="30"/>
      <c r="K8" s="36">
        <f t="shared" si="1"/>
        <v>0</v>
      </c>
      <c r="L8" s="37" t="str">
        <f t="shared" si="0"/>
        <v>OK</v>
      </c>
      <c r="M8" s="49"/>
      <c r="N8" s="51"/>
      <c r="O8" s="50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</row>
    <row r="9" spans="1:27" ht="15" customHeight="1" x14ac:dyDescent="0.25">
      <c r="A9" s="117"/>
      <c r="B9" s="127"/>
      <c r="C9" s="60">
        <v>6</v>
      </c>
      <c r="D9" s="111"/>
      <c r="E9" s="47" t="s">
        <v>46</v>
      </c>
      <c r="F9" s="55" t="s">
        <v>93</v>
      </c>
      <c r="G9" s="55" t="s">
        <v>94</v>
      </c>
      <c r="H9" s="47" t="s">
        <v>5</v>
      </c>
      <c r="I9" s="61">
        <v>30</v>
      </c>
      <c r="J9" s="30">
        <v>8</v>
      </c>
      <c r="K9" s="36">
        <f t="shared" si="1"/>
        <v>8</v>
      </c>
      <c r="L9" s="37" t="str">
        <f t="shared" si="0"/>
        <v>OK</v>
      </c>
      <c r="M9" s="49"/>
      <c r="N9" s="49"/>
      <c r="O9" s="50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</row>
    <row r="10" spans="1:27" ht="15" customHeight="1" x14ac:dyDescent="0.25">
      <c r="A10" s="117"/>
      <c r="B10" s="127"/>
      <c r="C10" s="60">
        <v>7</v>
      </c>
      <c r="D10" s="111"/>
      <c r="E10" s="47" t="s">
        <v>47</v>
      </c>
      <c r="F10" s="55" t="s">
        <v>93</v>
      </c>
      <c r="G10" s="55" t="s">
        <v>94</v>
      </c>
      <c r="H10" s="47" t="s">
        <v>5</v>
      </c>
      <c r="I10" s="61">
        <v>90</v>
      </c>
      <c r="J10" s="30">
        <v>8</v>
      </c>
      <c r="K10" s="36">
        <f t="shared" si="1"/>
        <v>8</v>
      </c>
      <c r="L10" s="37" t="str">
        <f t="shared" si="0"/>
        <v>OK</v>
      </c>
      <c r="M10" s="49">
        <v>2</v>
      </c>
      <c r="N10" s="49">
        <v>-2</v>
      </c>
      <c r="O10" s="50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</row>
    <row r="11" spans="1:27" ht="15" customHeight="1" x14ac:dyDescent="0.25">
      <c r="A11" s="117"/>
      <c r="B11" s="127"/>
      <c r="C11" s="60">
        <v>8</v>
      </c>
      <c r="D11" s="111"/>
      <c r="E11" s="47" t="s">
        <v>48</v>
      </c>
      <c r="F11" s="55" t="s">
        <v>93</v>
      </c>
      <c r="G11" s="55" t="s">
        <v>94</v>
      </c>
      <c r="H11" s="47" t="s">
        <v>70</v>
      </c>
      <c r="I11" s="61">
        <v>50</v>
      </c>
      <c r="J11" s="30">
        <v>40</v>
      </c>
      <c r="K11" s="36">
        <f t="shared" si="1"/>
        <v>40</v>
      </c>
      <c r="L11" s="37" t="str">
        <f t="shared" si="0"/>
        <v>OK</v>
      </c>
      <c r="M11" s="49">
        <v>25</v>
      </c>
      <c r="N11" s="49">
        <v>-25</v>
      </c>
      <c r="O11" s="50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</row>
    <row r="12" spans="1:27" ht="15" customHeight="1" x14ac:dyDescent="0.25">
      <c r="A12" s="117"/>
      <c r="B12" s="127"/>
      <c r="C12" s="60">
        <v>9</v>
      </c>
      <c r="D12" s="111"/>
      <c r="E12" s="47" t="s">
        <v>49</v>
      </c>
      <c r="F12" s="55" t="s">
        <v>93</v>
      </c>
      <c r="G12" s="55" t="s">
        <v>94</v>
      </c>
      <c r="H12" s="47" t="s">
        <v>5</v>
      </c>
      <c r="I12" s="61">
        <v>35</v>
      </c>
      <c r="J12" s="30"/>
      <c r="K12" s="36">
        <f t="shared" si="1"/>
        <v>0</v>
      </c>
      <c r="L12" s="37" t="str">
        <f t="shared" si="0"/>
        <v>OK</v>
      </c>
      <c r="M12" s="49"/>
      <c r="N12" s="49"/>
      <c r="O12" s="50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</row>
    <row r="13" spans="1:27" ht="15" customHeight="1" x14ac:dyDescent="0.25">
      <c r="A13" s="117"/>
      <c r="B13" s="127"/>
      <c r="C13" s="60">
        <v>10</v>
      </c>
      <c r="D13" s="111"/>
      <c r="E13" s="47" t="s">
        <v>50</v>
      </c>
      <c r="F13" s="55" t="s">
        <v>93</v>
      </c>
      <c r="G13" s="55" t="s">
        <v>94</v>
      </c>
      <c r="H13" s="47" t="s">
        <v>5</v>
      </c>
      <c r="I13" s="61">
        <v>43</v>
      </c>
      <c r="J13" s="30">
        <v>110</v>
      </c>
      <c r="K13" s="36">
        <f t="shared" si="1"/>
        <v>110</v>
      </c>
      <c r="L13" s="37" t="str">
        <f t="shared" si="0"/>
        <v>OK</v>
      </c>
      <c r="M13" s="49">
        <v>8</v>
      </c>
      <c r="N13" s="49">
        <v>-8</v>
      </c>
      <c r="O13" s="50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</row>
    <row r="14" spans="1:27" ht="15" customHeight="1" x14ac:dyDescent="0.25">
      <c r="A14" s="117"/>
      <c r="B14" s="127"/>
      <c r="C14" s="60">
        <v>11</v>
      </c>
      <c r="D14" s="111"/>
      <c r="E14" s="47" t="s">
        <v>51</v>
      </c>
      <c r="F14" s="55" t="s">
        <v>93</v>
      </c>
      <c r="G14" s="55" t="s">
        <v>94</v>
      </c>
      <c r="H14" s="47" t="s">
        <v>5</v>
      </c>
      <c r="I14" s="61">
        <v>40</v>
      </c>
      <c r="J14" s="30">
        <v>8</v>
      </c>
      <c r="K14" s="36">
        <f t="shared" si="1"/>
        <v>8</v>
      </c>
      <c r="L14" s="37" t="str">
        <f t="shared" si="0"/>
        <v>OK</v>
      </c>
      <c r="M14" s="49"/>
      <c r="N14" s="49"/>
      <c r="O14" s="50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ht="15" customHeight="1" x14ac:dyDescent="0.25">
      <c r="A15" s="117"/>
      <c r="B15" s="127"/>
      <c r="C15" s="60">
        <v>12</v>
      </c>
      <c r="D15" s="112"/>
      <c r="E15" s="43" t="s">
        <v>72</v>
      </c>
      <c r="F15" s="55" t="s">
        <v>93</v>
      </c>
      <c r="G15" s="55" t="s">
        <v>94</v>
      </c>
      <c r="H15" s="47" t="s">
        <v>5</v>
      </c>
      <c r="I15" s="61">
        <v>20</v>
      </c>
      <c r="J15" s="30"/>
      <c r="K15" s="36">
        <f t="shared" si="1"/>
        <v>0</v>
      </c>
      <c r="L15" s="37" t="str">
        <f t="shared" si="0"/>
        <v>OK</v>
      </c>
      <c r="M15" s="49"/>
      <c r="N15" s="49"/>
      <c r="O15" s="50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ht="15" customHeight="1" x14ac:dyDescent="0.25">
      <c r="A16" s="117"/>
      <c r="B16" s="127"/>
      <c r="C16" s="60">
        <v>13</v>
      </c>
      <c r="D16" s="113" t="s">
        <v>95</v>
      </c>
      <c r="E16" s="47" t="s">
        <v>52</v>
      </c>
      <c r="F16" s="55" t="s">
        <v>93</v>
      </c>
      <c r="G16" s="55" t="s">
        <v>94</v>
      </c>
      <c r="H16" s="47" t="s">
        <v>70</v>
      </c>
      <c r="I16" s="61">
        <v>69</v>
      </c>
      <c r="J16" s="30"/>
      <c r="K16" s="36">
        <f t="shared" si="1"/>
        <v>0</v>
      </c>
      <c r="L16" s="37" t="str">
        <f t="shared" si="0"/>
        <v>OK</v>
      </c>
      <c r="M16" s="49"/>
      <c r="N16" s="49"/>
      <c r="O16" s="50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</row>
    <row r="17" spans="1:27" ht="15" customHeight="1" x14ac:dyDescent="0.25">
      <c r="A17" s="117"/>
      <c r="B17" s="127"/>
      <c r="C17" s="60">
        <v>14</v>
      </c>
      <c r="D17" s="113"/>
      <c r="E17" s="47" t="s">
        <v>53</v>
      </c>
      <c r="F17" s="55" t="s">
        <v>93</v>
      </c>
      <c r="G17" s="55" t="s">
        <v>94</v>
      </c>
      <c r="H17" s="47" t="s">
        <v>5</v>
      </c>
      <c r="I17" s="61">
        <v>50</v>
      </c>
      <c r="J17" s="30"/>
      <c r="K17" s="36">
        <f t="shared" si="1"/>
        <v>0</v>
      </c>
      <c r="L17" s="37" t="str">
        <f t="shared" si="0"/>
        <v>OK</v>
      </c>
      <c r="M17" s="44"/>
      <c r="N17" s="44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</row>
    <row r="18" spans="1:27" ht="15" customHeight="1" x14ac:dyDescent="0.25">
      <c r="A18" s="117"/>
      <c r="B18" s="128"/>
      <c r="C18" s="60">
        <v>15</v>
      </c>
      <c r="D18" s="113"/>
      <c r="E18" s="47" t="s">
        <v>54</v>
      </c>
      <c r="F18" s="55" t="s">
        <v>93</v>
      </c>
      <c r="G18" s="55" t="s">
        <v>94</v>
      </c>
      <c r="H18" s="47" t="s">
        <v>5</v>
      </c>
      <c r="I18" s="61">
        <v>14.97</v>
      </c>
      <c r="J18" s="30"/>
      <c r="K18" s="36">
        <f t="shared" si="1"/>
        <v>0</v>
      </c>
      <c r="L18" s="37" t="str">
        <f t="shared" si="0"/>
        <v>OK</v>
      </c>
      <c r="M18" s="44"/>
      <c r="N18" s="44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</row>
    <row r="19" spans="1:27" ht="90" x14ac:dyDescent="0.25">
      <c r="A19" s="62">
        <v>2</v>
      </c>
      <c r="B19" s="89" t="s">
        <v>109</v>
      </c>
      <c r="C19" s="63">
        <v>16</v>
      </c>
      <c r="D19" s="48" t="s">
        <v>96</v>
      </c>
      <c r="E19" s="48" t="s">
        <v>55</v>
      </c>
      <c r="F19" s="56" t="s">
        <v>93</v>
      </c>
      <c r="G19" s="56" t="s">
        <v>94</v>
      </c>
      <c r="H19" s="48" t="s">
        <v>70</v>
      </c>
      <c r="I19" s="64">
        <v>48.84</v>
      </c>
      <c r="J19" s="30"/>
      <c r="K19" s="36">
        <f t="shared" si="1"/>
        <v>0</v>
      </c>
      <c r="L19" s="37" t="str">
        <f t="shared" si="0"/>
        <v>OK</v>
      </c>
      <c r="M19" s="44"/>
      <c r="N19" s="44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</row>
    <row r="20" spans="1:27" ht="135" x14ac:dyDescent="0.25">
      <c r="A20" s="65">
        <v>3</v>
      </c>
      <c r="B20" s="90" t="s">
        <v>109</v>
      </c>
      <c r="C20" s="60">
        <v>17</v>
      </c>
      <c r="D20" s="47" t="s">
        <v>34</v>
      </c>
      <c r="E20" s="66" t="s">
        <v>56</v>
      </c>
      <c r="F20" s="67" t="s">
        <v>93</v>
      </c>
      <c r="G20" s="67" t="s">
        <v>94</v>
      </c>
      <c r="H20" s="66" t="s">
        <v>70</v>
      </c>
      <c r="I20" s="61">
        <v>49.81</v>
      </c>
      <c r="J20" s="30"/>
      <c r="K20" s="36">
        <f t="shared" si="1"/>
        <v>0</v>
      </c>
      <c r="L20" s="37" t="str">
        <f t="shared" si="0"/>
        <v>OK</v>
      </c>
      <c r="M20" s="44"/>
      <c r="N20" s="44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</row>
    <row r="21" spans="1:27" ht="15" customHeight="1" x14ac:dyDescent="0.25">
      <c r="A21" s="138">
        <v>4</v>
      </c>
      <c r="B21" s="131" t="s">
        <v>109</v>
      </c>
      <c r="C21" s="63">
        <v>18</v>
      </c>
      <c r="D21" s="114" t="s">
        <v>97</v>
      </c>
      <c r="E21" s="48" t="s">
        <v>57</v>
      </c>
      <c r="F21" s="56" t="s">
        <v>93</v>
      </c>
      <c r="G21" s="56" t="s">
        <v>94</v>
      </c>
      <c r="H21" s="48" t="s">
        <v>5</v>
      </c>
      <c r="I21" s="64">
        <v>320</v>
      </c>
      <c r="J21" s="30">
        <v>8</v>
      </c>
      <c r="K21" s="36">
        <f t="shared" si="1"/>
        <v>8</v>
      </c>
      <c r="L21" s="37" t="str">
        <f t="shared" si="0"/>
        <v>OK</v>
      </c>
      <c r="M21" s="44"/>
      <c r="N21" s="44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</row>
    <row r="22" spans="1:27" ht="15" customHeight="1" x14ac:dyDescent="0.25">
      <c r="A22" s="140"/>
      <c r="B22" s="144"/>
      <c r="C22" s="63">
        <v>19</v>
      </c>
      <c r="D22" s="115"/>
      <c r="E22" s="48" t="s">
        <v>58</v>
      </c>
      <c r="F22" s="56" t="s">
        <v>93</v>
      </c>
      <c r="G22" s="56" t="s">
        <v>94</v>
      </c>
      <c r="H22" s="48" t="s">
        <v>5</v>
      </c>
      <c r="I22" s="64">
        <v>1050</v>
      </c>
      <c r="J22" s="30"/>
      <c r="K22" s="36">
        <f t="shared" si="1"/>
        <v>0</v>
      </c>
      <c r="L22" s="37" t="str">
        <f t="shared" si="0"/>
        <v>OK</v>
      </c>
      <c r="M22" s="44"/>
      <c r="N22" s="44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5" customHeight="1" x14ac:dyDescent="0.25">
      <c r="A23" s="140"/>
      <c r="B23" s="144"/>
      <c r="C23" s="63">
        <v>20</v>
      </c>
      <c r="D23" s="115"/>
      <c r="E23" s="48" t="s">
        <v>59</v>
      </c>
      <c r="F23" s="56" t="s">
        <v>93</v>
      </c>
      <c r="G23" s="56" t="s">
        <v>94</v>
      </c>
      <c r="H23" s="48" t="s">
        <v>5</v>
      </c>
      <c r="I23" s="64">
        <v>1189.26</v>
      </c>
      <c r="J23" s="30"/>
      <c r="K23" s="36">
        <f t="shared" si="1"/>
        <v>0</v>
      </c>
      <c r="L23" s="37" t="str">
        <f t="shared" si="0"/>
        <v>OK</v>
      </c>
      <c r="M23" s="44"/>
      <c r="N23" s="44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</row>
    <row r="24" spans="1:27" ht="15" customHeight="1" x14ac:dyDescent="0.25">
      <c r="A24" s="139"/>
      <c r="B24" s="132"/>
      <c r="C24" s="63">
        <v>21</v>
      </c>
      <c r="D24" s="116"/>
      <c r="E24" s="48" t="s">
        <v>73</v>
      </c>
      <c r="F24" s="56" t="s">
        <v>93</v>
      </c>
      <c r="G24" s="56" t="s">
        <v>94</v>
      </c>
      <c r="H24" s="48" t="s">
        <v>5</v>
      </c>
      <c r="I24" s="64">
        <v>300</v>
      </c>
      <c r="J24" s="30"/>
      <c r="K24" s="36">
        <f t="shared" si="1"/>
        <v>0</v>
      </c>
      <c r="L24" s="37" t="str">
        <f t="shared" si="0"/>
        <v>OK</v>
      </c>
      <c r="M24" s="44"/>
      <c r="N24" s="44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</row>
    <row r="25" spans="1:27" x14ac:dyDescent="0.25">
      <c r="A25" s="130">
        <v>5</v>
      </c>
      <c r="B25" s="136" t="s">
        <v>110</v>
      </c>
      <c r="C25" s="68">
        <v>22</v>
      </c>
      <c r="D25" s="121" t="s">
        <v>98</v>
      </c>
      <c r="E25" s="43" t="s">
        <v>60</v>
      </c>
      <c r="F25" s="57" t="s">
        <v>93</v>
      </c>
      <c r="G25" s="57" t="s">
        <v>94</v>
      </c>
      <c r="H25" s="43" t="s">
        <v>5</v>
      </c>
      <c r="I25" s="69">
        <v>0.51</v>
      </c>
      <c r="J25" s="30">
        <v>2500</v>
      </c>
      <c r="K25" s="36">
        <f t="shared" si="1"/>
        <v>2500</v>
      </c>
      <c r="L25" s="37" t="str">
        <f t="shared" si="0"/>
        <v>OK</v>
      </c>
      <c r="M25" s="44"/>
      <c r="N25" s="44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" customHeight="1" x14ac:dyDescent="0.25">
      <c r="A26" s="130"/>
      <c r="B26" s="145"/>
      <c r="C26" s="68">
        <v>23</v>
      </c>
      <c r="D26" s="122"/>
      <c r="E26" s="43" t="s">
        <v>63</v>
      </c>
      <c r="F26" s="57" t="s">
        <v>93</v>
      </c>
      <c r="G26" s="57" t="s">
        <v>94</v>
      </c>
      <c r="H26" s="43" t="s">
        <v>70</v>
      </c>
      <c r="I26" s="69">
        <v>31.37</v>
      </c>
      <c r="J26" s="30">
        <v>9</v>
      </c>
      <c r="K26" s="36">
        <f t="shared" si="1"/>
        <v>9</v>
      </c>
      <c r="L26" s="37" t="str">
        <f t="shared" si="0"/>
        <v>OK</v>
      </c>
      <c r="M26" s="44"/>
      <c r="N26" s="44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</row>
    <row r="27" spans="1:27" ht="15" customHeight="1" x14ac:dyDescent="0.25">
      <c r="A27" s="130"/>
      <c r="B27" s="145"/>
      <c r="C27" s="68">
        <v>24</v>
      </c>
      <c r="D27" s="122"/>
      <c r="E27" s="43" t="s">
        <v>75</v>
      </c>
      <c r="F27" s="57" t="s">
        <v>93</v>
      </c>
      <c r="G27" s="57" t="s">
        <v>94</v>
      </c>
      <c r="H27" s="43" t="s">
        <v>74</v>
      </c>
      <c r="I27" s="69">
        <v>20.02</v>
      </c>
      <c r="J27" s="30"/>
      <c r="K27" s="36">
        <f t="shared" si="1"/>
        <v>0</v>
      </c>
      <c r="L27" s="37" t="str">
        <f t="shared" si="0"/>
        <v>OK</v>
      </c>
      <c r="M27" s="44"/>
      <c r="N27" s="44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</row>
    <row r="28" spans="1:27" ht="15" customHeight="1" x14ac:dyDescent="0.25">
      <c r="A28" s="130"/>
      <c r="B28" s="145"/>
      <c r="C28" s="68">
        <v>25</v>
      </c>
      <c r="D28" s="123"/>
      <c r="E28" s="43" t="s">
        <v>76</v>
      </c>
      <c r="F28" s="57" t="s">
        <v>93</v>
      </c>
      <c r="G28" s="57" t="s">
        <v>94</v>
      </c>
      <c r="H28" s="43" t="s">
        <v>74</v>
      </c>
      <c r="I28" s="69">
        <v>25.93</v>
      </c>
      <c r="J28" s="30"/>
      <c r="K28" s="36">
        <f t="shared" si="1"/>
        <v>0</v>
      </c>
      <c r="L28" s="37" t="str">
        <f t="shared" si="0"/>
        <v>OK</v>
      </c>
      <c r="M28" s="44"/>
      <c r="N28" s="44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</row>
    <row r="29" spans="1:27" ht="15" customHeight="1" x14ac:dyDescent="0.25">
      <c r="A29" s="130"/>
      <c r="B29" s="145"/>
      <c r="C29" s="68">
        <v>26</v>
      </c>
      <c r="D29" s="124" t="s">
        <v>99</v>
      </c>
      <c r="E29" s="43" t="s">
        <v>61</v>
      </c>
      <c r="F29" s="57" t="s">
        <v>93</v>
      </c>
      <c r="G29" s="57" t="s">
        <v>94</v>
      </c>
      <c r="H29" s="43" t="s">
        <v>5</v>
      </c>
      <c r="I29" s="69">
        <v>1.1299999999999999</v>
      </c>
      <c r="J29" s="30"/>
      <c r="K29" s="36">
        <f t="shared" si="1"/>
        <v>0</v>
      </c>
      <c r="L29" s="37" t="str">
        <f t="shared" si="0"/>
        <v>OK</v>
      </c>
      <c r="M29" s="44"/>
      <c r="N29" s="44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</row>
    <row r="30" spans="1:27" ht="15" customHeight="1" x14ac:dyDescent="0.25">
      <c r="A30" s="130"/>
      <c r="B30" s="145"/>
      <c r="C30" s="68">
        <v>27</v>
      </c>
      <c r="D30" s="124"/>
      <c r="E30" s="43" t="s">
        <v>62</v>
      </c>
      <c r="F30" s="57" t="s">
        <v>93</v>
      </c>
      <c r="G30" s="57" t="s">
        <v>94</v>
      </c>
      <c r="H30" s="43" t="s">
        <v>5</v>
      </c>
      <c r="I30" s="69">
        <v>2.77</v>
      </c>
      <c r="J30" s="30"/>
      <c r="K30" s="36">
        <f t="shared" si="1"/>
        <v>0</v>
      </c>
      <c r="L30" s="37" t="str">
        <f t="shared" si="0"/>
        <v>OK</v>
      </c>
      <c r="M30" s="44"/>
      <c r="N30" s="44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</row>
    <row r="31" spans="1:27" ht="15" customHeight="1" x14ac:dyDescent="0.25">
      <c r="A31" s="130"/>
      <c r="B31" s="145"/>
      <c r="C31" s="68">
        <v>28</v>
      </c>
      <c r="D31" s="43" t="s">
        <v>35</v>
      </c>
      <c r="E31" s="43" t="s">
        <v>62</v>
      </c>
      <c r="F31" s="57" t="s">
        <v>93</v>
      </c>
      <c r="G31" s="57" t="s">
        <v>94</v>
      </c>
      <c r="H31" s="43" t="s">
        <v>5</v>
      </c>
      <c r="I31" s="69">
        <v>3.07</v>
      </c>
      <c r="J31" s="30"/>
      <c r="K31" s="36">
        <f t="shared" si="1"/>
        <v>0</v>
      </c>
      <c r="L31" s="37" t="str">
        <f t="shared" si="0"/>
        <v>OK</v>
      </c>
      <c r="M31" s="44"/>
      <c r="N31" s="44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</row>
    <row r="32" spans="1:27" ht="15" customHeight="1" x14ac:dyDescent="0.25">
      <c r="A32" s="130"/>
      <c r="B32" s="137"/>
      <c r="C32" s="68">
        <v>29</v>
      </c>
      <c r="D32" s="58" t="s">
        <v>36</v>
      </c>
      <c r="E32" s="70" t="s">
        <v>56</v>
      </c>
      <c r="F32" s="71" t="s">
        <v>93</v>
      </c>
      <c r="G32" s="57" t="s">
        <v>94</v>
      </c>
      <c r="H32" s="70" t="s">
        <v>70</v>
      </c>
      <c r="I32" s="69">
        <v>35.42</v>
      </c>
      <c r="J32" s="30">
        <v>38</v>
      </c>
      <c r="K32" s="36">
        <f t="shared" si="1"/>
        <v>38</v>
      </c>
      <c r="L32" s="37" t="str">
        <f t="shared" si="0"/>
        <v>OK</v>
      </c>
      <c r="M32" s="44"/>
      <c r="N32" s="44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</row>
    <row r="33" spans="1:27" ht="90" x14ac:dyDescent="0.25">
      <c r="A33" s="125">
        <v>6</v>
      </c>
      <c r="B33" s="131" t="s">
        <v>111</v>
      </c>
      <c r="C33" s="63">
        <v>30</v>
      </c>
      <c r="D33" s="48" t="s">
        <v>100</v>
      </c>
      <c r="E33" s="48" t="s">
        <v>64</v>
      </c>
      <c r="F33" s="56" t="s">
        <v>93</v>
      </c>
      <c r="G33" s="56" t="s">
        <v>94</v>
      </c>
      <c r="H33" s="48" t="s">
        <v>5</v>
      </c>
      <c r="I33" s="64">
        <v>7.44</v>
      </c>
      <c r="J33" s="30">
        <v>500</v>
      </c>
      <c r="K33" s="36">
        <f t="shared" si="1"/>
        <v>500</v>
      </c>
      <c r="L33" s="37" t="str">
        <f t="shared" si="0"/>
        <v>OK</v>
      </c>
      <c r="M33" s="44"/>
      <c r="N33" s="44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</row>
    <row r="34" spans="1:27" ht="45" x14ac:dyDescent="0.25">
      <c r="A34" s="125"/>
      <c r="B34" s="132"/>
      <c r="C34" s="63">
        <v>31</v>
      </c>
      <c r="D34" s="48" t="s">
        <v>37</v>
      </c>
      <c r="E34" s="48" t="s">
        <v>65</v>
      </c>
      <c r="F34" s="56" t="s">
        <v>93</v>
      </c>
      <c r="G34" s="56" t="s">
        <v>94</v>
      </c>
      <c r="H34" s="48" t="s">
        <v>5</v>
      </c>
      <c r="I34" s="64">
        <v>5.34</v>
      </c>
      <c r="J34" s="30">
        <f>500-100</f>
        <v>400</v>
      </c>
      <c r="K34" s="36">
        <f t="shared" si="1"/>
        <v>400</v>
      </c>
      <c r="L34" s="37" t="str">
        <f t="shared" si="0"/>
        <v>OK</v>
      </c>
      <c r="M34" s="44"/>
      <c r="N34" s="44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</row>
    <row r="35" spans="1:27" ht="75" customHeight="1" x14ac:dyDescent="0.25">
      <c r="A35" s="130">
        <v>7</v>
      </c>
      <c r="B35" s="136" t="s">
        <v>109</v>
      </c>
      <c r="C35" s="68">
        <v>32</v>
      </c>
      <c r="D35" s="43" t="s">
        <v>101</v>
      </c>
      <c r="E35" s="43" t="s">
        <v>66</v>
      </c>
      <c r="F35" s="57" t="s">
        <v>93</v>
      </c>
      <c r="G35" s="57" t="s">
        <v>94</v>
      </c>
      <c r="H35" s="43" t="s">
        <v>5</v>
      </c>
      <c r="I35" s="69">
        <v>217.58</v>
      </c>
      <c r="J35" s="30">
        <v>5</v>
      </c>
      <c r="K35" s="36">
        <f t="shared" si="1"/>
        <v>5</v>
      </c>
      <c r="L35" s="37" t="str">
        <f t="shared" si="0"/>
        <v>OK</v>
      </c>
      <c r="M35" s="44"/>
      <c r="N35" s="44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</row>
    <row r="36" spans="1:27" ht="105" x14ac:dyDescent="0.25">
      <c r="A36" s="130"/>
      <c r="B36" s="145"/>
      <c r="C36" s="68">
        <v>33</v>
      </c>
      <c r="D36" s="59" t="s">
        <v>38</v>
      </c>
      <c r="E36" s="70" t="s">
        <v>67</v>
      </c>
      <c r="F36" s="71" t="s">
        <v>93</v>
      </c>
      <c r="G36" s="57" t="s">
        <v>94</v>
      </c>
      <c r="H36" s="70" t="s">
        <v>5</v>
      </c>
      <c r="I36" s="69">
        <v>9.57</v>
      </c>
      <c r="J36" s="30">
        <v>4</v>
      </c>
      <c r="K36" s="36">
        <f t="shared" si="1"/>
        <v>4</v>
      </c>
      <c r="L36" s="37" t="str">
        <f t="shared" si="0"/>
        <v>OK</v>
      </c>
      <c r="M36" s="44"/>
      <c r="N36" s="44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</row>
    <row r="37" spans="1:27" ht="75" customHeight="1" x14ac:dyDescent="0.25">
      <c r="A37" s="130"/>
      <c r="B37" s="137"/>
      <c r="C37" s="68">
        <v>34</v>
      </c>
      <c r="D37" s="59" t="s">
        <v>39</v>
      </c>
      <c r="E37" s="70" t="s">
        <v>68</v>
      </c>
      <c r="F37" s="71" t="s">
        <v>93</v>
      </c>
      <c r="G37" s="57" t="s">
        <v>94</v>
      </c>
      <c r="H37" s="70" t="s">
        <v>5</v>
      </c>
      <c r="I37" s="69">
        <v>21.76</v>
      </c>
      <c r="J37" s="30">
        <v>1</v>
      </c>
      <c r="K37" s="36">
        <f t="shared" si="1"/>
        <v>1</v>
      </c>
      <c r="L37" s="37" t="str">
        <f t="shared" si="0"/>
        <v>OK</v>
      </c>
      <c r="M37" s="44"/>
      <c r="N37" s="44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</row>
    <row r="38" spans="1:27" ht="45" x14ac:dyDescent="0.25">
      <c r="A38" s="125">
        <v>8</v>
      </c>
      <c r="B38" s="131" t="s">
        <v>109</v>
      </c>
      <c r="C38" s="63">
        <v>35</v>
      </c>
      <c r="D38" s="48" t="s">
        <v>102</v>
      </c>
      <c r="E38" s="48" t="s">
        <v>69</v>
      </c>
      <c r="F38" s="56" t="s">
        <v>93</v>
      </c>
      <c r="G38" s="56" t="s">
        <v>94</v>
      </c>
      <c r="H38" s="48" t="s">
        <v>5</v>
      </c>
      <c r="I38" s="64">
        <v>44</v>
      </c>
      <c r="J38" s="30"/>
      <c r="K38" s="36">
        <f t="shared" si="1"/>
        <v>0</v>
      </c>
      <c r="L38" s="37" t="str">
        <f t="shared" si="0"/>
        <v>OK</v>
      </c>
      <c r="M38" s="44"/>
      <c r="N38" s="44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</row>
    <row r="39" spans="1:27" ht="45" x14ac:dyDescent="0.25">
      <c r="A39" s="125"/>
      <c r="B39" s="132"/>
      <c r="C39" s="63">
        <v>36</v>
      </c>
      <c r="D39" s="48" t="s">
        <v>103</v>
      </c>
      <c r="E39" s="48" t="s">
        <v>69</v>
      </c>
      <c r="F39" s="56" t="s">
        <v>93</v>
      </c>
      <c r="G39" s="56" t="s">
        <v>94</v>
      </c>
      <c r="H39" s="48" t="s">
        <v>5</v>
      </c>
      <c r="I39" s="64">
        <v>37</v>
      </c>
      <c r="J39" s="30"/>
      <c r="K39" s="36">
        <f t="shared" si="1"/>
        <v>0</v>
      </c>
      <c r="L39" s="37" t="str">
        <f t="shared" si="0"/>
        <v>OK</v>
      </c>
      <c r="M39" s="44"/>
      <c r="N39" s="44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</row>
    <row r="40" spans="1:27" ht="30" customHeight="1" x14ac:dyDescent="0.25">
      <c r="A40" s="141">
        <v>9</v>
      </c>
      <c r="B40" s="133" t="s">
        <v>109</v>
      </c>
      <c r="C40" s="72">
        <v>37</v>
      </c>
      <c r="D40" s="124" t="s">
        <v>104</v>
      </c>
      <c r="E40" s="43" t="s">
        <v>77</v>
      </c>
      <c r="F40" s="57" t="s">
        <v>93</v>
      </c>
      <c r="G40" s="57" t="s">
        <v>94</v>
      </c>
      <c r="H40" s="43" t="s">
        <v>5</v>
      </c>
      <c r="I40" s="73">
        <v>108</v>
      </c>
      <c r="J40" s="30">
        <v>1</v>
      </c>
      <c r="K40" s="36">
        <f t="shared" si="1"/>
        <v>1</v>
      </c>
      <c r="L40" s="37" t="str">
        <f t="shared" si="0"/>
        <v>OK</v>
      </c>
      <c r="M40" s="44"/>
      <c r="N40" s="44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</row>
    <row r="41" spans="1:27" x14ac:dyDescent="0.25">
      <c r="A41" s="142"/>
      <c r="B41" s="134"/>
      <c r="C41" s="72">
        <v>38</v>
      </c>
      <c r="D41" s="124"/>
      <c r="E41" s="43" t="s">
        <v>78</v>
      </c>
      <c r="F41" s="71" t="s">
        <v>93</v>
      </c>
      <c r="G41" s="57" t="s">
        <v>94</v>
      </c>
      <c r="H41" s="70" t="s">
        <v>5</v>
      </c>
      <c r="I41" s="73">
        <v>262.2</v>
      </c>
      <c r="J41" s="30"/>
      <c r="K41" s="36">
        <f t="shared" si="1"/>
        <v>0</v>
      </c>
      <c r="L41" s="37" t="str">
        <f t="shared" si="0"/>
        <v>OK</v>
      </c>
      <c r="M41" s="44"/>
      <c r="N41" s="44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</row>
    <row r="42" spans="1:27" ht="15" customHeight="1" x14ac:dyDescent="0.25">
      <c r="A42" s="143"/>
      <c r="B42" s="135"/>
      <c r="C42" s="72">
        <v>39</v>
      </c>
      <c r="D42" s="124"/>
      <c r="E42" s="43" t="s">
        <v>79</v>
      </c>
      <c r="F42" s="71" t="s">
        <v>93</v>
      </c>
      <c r="G42" s="57" t="s">
        <v>94</v>
      </c>
      <c r="H42" s="70" t="s">
        <v>80</v>
      </c>
      <c r="I42" s="73">
        <v>20</v>
      </c>
      <c r="J42" s="30"/>
      <c r="K42" s="36">
        <f t="shared" si="1"/>
        <v>0</v>
      </c>
      <c r="L42" s="37" t="str">
        <f t="shared" si="0"/>
        <v>OK</v>
      </c>
      <c r="M42" s="44"/>
      <c r="N42" s="44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</row>
    <row r="43" spans="1:27" ht="15" customHeight="1" x14ac:dyDescent="0.25">
      <c r="A43" s="138">
        <v>10</v>
      </c>
      <c r="B43" s="131" t="s">
        <v>109</v>
      </c>
      <c r="C43" s="63">
        <v>40</v>
      </c>
      <c r="D43" s="114" t="s">
        <v>81</v>
      </c>
      <c r="E43" s="48" t="s">
        <v>82</v>
      </c>
      <c r="F43" s="56" t="s">
        <v>93</v>
      </c>
      <c r="G43" s="56" t="s">
        <v>94</v>
      </c>
      <c r="H43" s="48" t="s">
        <v>5</v>
      </c>
      <c r="I43" s="74">
        <v>33.86</v>
      </c>
      <c r="J43" s="30">
        <v>67</v>
      </c>
      <c r="K43" s="36">
        <f t="shared" si="1"/>
        <v>67</v>
      </c>
      <c r="L43" s="37" t="str">
        <f t="shared" si="0"/>
        <v>OK</v>
      </c>
      <c r="M43" s="44"/>
      <c r="N43" s="44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</row>
    <row r="44" spans="1:27" ht="15" customHeight="1" x14ac:dyDescent="0.25">
      <c r="A44" s="139"/>
      <c r="B44" s="132"/>
      <c r="C44" s="63">
        <v>41</v>
      </c>
      <c r="D44" s="116"/>
      <c r="E44" s="48" t="s">
        <v>83</v>
      </c>
      <c r="F44" s="56" t="s">
        <v>93</v>
      </c>
      <c r="G44" s="56" t="s">
        <v>94</v>
      </c>
      <c r="H44" s="48" t="s">
        <v>5</v>
      </c>
      <c r="I44" s="74">
        <v>27.09</v>
      </c>
      <c r="J44" s="30"/>
      <c r="K44" s="36">
        <f t="shared" si="1"/>
        <v>0</v>
      </c>
      <c r="L44" s="37" t="str">
        <f t="shared" si="0"/>
        <v>OK</v>
      </c>
      <c r="M44" s="44"/>
      <c r="N44" s="44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</row>
    <row r="45" spans="1:27" ht="15" customHeight="1" x14ac:dyDescent="0.25">
      <c r="A45" s="130">
        <v>11</v>
      </c>
      <c r="B45" s="136" t="s">
        <v>110</v>
      </c>
      <c r="C45" s="68">
        <v>42</v>
      </c>
      <c r="D45" s="43" t="s">
        <v>105</v>
      </c>
      <c r="E45" s="43" t="s">
        <v>106</v>
      </c>
      <c r="F45" s="57" t="s">
        <v>93</v>
      </c>
      <c r="G45" s="57" t="s">
        <v>94</v>
      </c>
      <c r="H45" s="70" t="s">
        <v>70</v>
      </c>
      <c r="I45" s="73">
        <v>88.1</v>
      </c>
      <c r="J45" s="30"/>
      <c r="K45" s="36">
        <f t="shared" si="1"/>
        <v>0</v>
      </c>
      <c r="L45" s="37" t="str">
        <f t="shared" si="0"/>
        <v>OK</v>
      </c>
      <c r="M45" s="44"/>
      <c r="N45" s="44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5" customHeight="1" x14ac:dyDescent="0.25">
      <c r="A46" s="130"/>
      <c r="B46" s="137"/>
      <c r="C46" s="68">
        <v>43</v>
      </c>
      <c r="D46" s="43" t="s">
        <v>107</v>
      </c>
      <c r="E46" s="43" t="s">
        <v>106</v>
      </c>
      <c r="F46" s="71" t="s">
        <v>93</v>
      </c>
      <c r="G46" s="57" t="s">
        <v>94</v>
      </c>
      <c r="H46" s="70" t="s">
        <v>80</v>
      </c>
      <c r="I46" s="73">
        <v>96.65</v>
      </c>
      <c r="J46" s="30"/>
      <c r="K46" s="36">
        <f t="shared" si="1"/>
        <v>0</v>
      </c>
      <c r="L46" s="37" t="str">
        <f t="shared" si="0"/>
        <v>OK</v>
      </c>
      <c r="M46" s="44"/>
      <c r="N46" s="44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x14ac:dyDescent="0.25">
      <c r="M47" s="46"/>
    </row>
  </sheetData>
  <mergeCells count="44">
    <mergeCell ref="A45:A46"/>
    <mergeCell ref="A40:A42"/>
    <mergeCell ref="D40:D42"/>
    <mergeCell ref="A43:A44"/>
    <mergeCell ref="D43:D44"/>
    <mergeCell ref="B40:B42"/>
    <mergeCell ref="B43:B44"/>
    <mergeCell ref="B45:B46"/>
    <mergeCell ref="A38:A39"/>
    <mergeCell ref="X1:X2"/>
    <mergeCell ref="Y1:Y2"/>
    <mergeCell ref="Z1:Z2"/>
    <mergeCell ref="A4:A18"/>
    <mergeCell ref="S1:S2"/>
    <mergeCell ref="T1:T2"/>
    <mergeCell ref="U1:U2"/>
    <mergeCell ref="V1:V2"/>
    <mergeCell ref="W1:W2"/>
    <mergeCell ref="B4:B18"/>
    <mergeCell ref="B21:B24"/>
    <mergeCell ref="B25:B32"/>
    <mergeCell ref="B33:B34"/>
    <mergeCell ref="B35:B37"/>
    <mergeCell ref="B38:B39"/>
    <mergeCell ref="A25:A32"/>
    <mergeCell ref="D25:D28"/>
    <mergeCell ref="D29:D30"/>
    <mergeCell ref="A33:A34"/>
    <mergeCell ref="A35:A37"/>
    <mergeCell ref="AA1:AA2"/>
    <mergeCell ref="A2:L2"/>
    <mergeCell ref="D4:D15"/>
    <mergeCell ref="D16:D18"/>
    <mergeCell ref="D21:D24"/>
    <mergeCell ref="P1:P2"/>
    <mergeCell ref="A1:D1"/>
    <mergeCell ref="M1:M2"/>
    <mergeCell ref="N1:N2"/>
    <mergeCell ref="O1:O2"/>
    <mergeCell ref="Q1:Q2"/>
    <mergeCell ref="R1:R2"/>
    <mergeCell ref="A21:A24"/>
    <mergeCell ref="E1:I1"/>
    <mergeCell ref="J1:L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7"/>
  <sheetViews>
    <sheetView topLeftCell="E1" zoomScale="80" zoomScaleNormal="80" workbookViewId="0">
      <selection activeCell="N1" sqref="N1:N1048576"/>
    </sheetView>
  </sheetViews>
  <sheetFormatPr defaultColWidth="9.7109375" defaultRowHeight="15" x14ac:dyDescent="0.25"/>
  <cols>
    <col min="1" max="1" width="8.42578125" style="1" customWidth="1"/>
    <col min="2" max="2" width="24.5703125" style="1" customWidth="1"/>
    <col min="3" max="3" width="5.5703125" style="1" bestFit="1" customWidth="1"/>
    <col min="4" max="4" width="44.42578125" style="38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1" bestFit="1" customWidth="1"/>
    <col min="10" max="10" width="13.28515625" style="19" customWidth="1"/>
    <col min="11" max="11" width="13.28515625" style="39" customWidth="1"/>
    <col min="12" max="12" width="12.5703125" style="17" customWidth="1"/>
    <col min="13" max="13" width="13.7109375" style="18" customWidth="1"/>
    <col min="14" max="26" width="13.7109375" style="15" customWidth="1"/>
    <col min="27" max="16384" width="9.7109375" style="15"/>
  </cols>
  <sheetData>
    <row r="1" spans="1:26" ht="34.5" customHeight="1" x14ac:dyDescent="0.25">
      <c r="A1" s="109" t="s">
        <v>85</v>
      </c>
      <c r="B1" s="109"/>
      <c r="C1" s="109"/>
      <c r="D1" s="109"/>
      <c r="E1" s="109" t="s">
        <v>33</v>
      </c>
      <c r="F1" s="109"/>
      <c r="G1" s="109"/>
      <c r="H1" s="109"/>
      <c r="I1" s="109"/>
      <c r="J1" s="109" t="s">
        <v>86</v>
      </c>
      <c r="K1" s="109"/>
      <c r="L1" s="109"/>
      <c r="M1" s="108" t="s">
        <v>127</v>
      </c>
      <c r="N1" s="108" t="s">
        <v>128</v>
      </c>
      <c r="O1" s="108" t="s">
        <v>129</v>
      </c>
      <c r="P1" s="108" t="s">
        <v>88</v>
      </c>
      <c r="Q1" s="108" t="s">
        <v>88</v>
      </c>
      <c r="R1" s="108" t="s">
        <v>88</v>
      </c>
      <c r="S1" s="108" t="s">
        <v>88</v>
      </c>
      <c r="T1" s="108" t="s">
        <v>88</v>
      </c>
      <c r="U1" s="108" t="s">
        <v>88</v>
      </c>
      <c r="V1" s="108" t="s">
        <v>88</v>
      </c>
      <c r="W1" s="108" t="s">
        <v>88</v>
      </c>
      <c r="X1" s="108" t="s">
        <v>88</v>
      </c>
      <c r="Y1" s="108" t="s">
        <v>88</v>
      </c>
      <c r="Z1" s="108" t="s">
        <v>88</v>
      </c>
    </row>
    <row r="2" spans="1:26" ht="34.5" customHeight="1" x14ac:dyDescent="0.25">
      <c r="A2" s="109" t="s">
        <v>87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</row>
    <row r="3" spans="1:26" s="16" customFormat="1" ht="45" x14ac:dyDescent="0.2">
      <c r="A3" s="53" t="s">
        <v>6</v>
      </c>
      <c r="B3" s="53" t="s">
        <v>112</v>
      </c>
      <c r="C3" s="53" t="s">
        <v>4</v>
      </c>
      <c r="D3" s="53" t="s">
        <v>89</v>
      </c>
      <c r="E3" s="54" t="s">
        <v>40</v>
      </c>
      <c r="F3" s="54" t="s">
        <v>90</v>
      </c>
      <c r="G3" s="54" t="s">
        <v>91</v>
      </c>
      <c r="H3" s="54" t="s">
        <v>5</v>
      </c>
      <c r="I3" s="32" t="s">
        <v>2</v>
      </c>
      <c r="J3" s="33" t="s">
        <v>24</v>
      </c>
      <c r="K3" s="34" t="s">
        <v>0</v>
      </c>
      <c r="L3" s="31" t="s">
        <v>3</v>
      </c>
      <c r="M3" s="91">
        <v>42999</v>
      </c>
      <c r="N3" s="91">
        <v>43048</v>
      </c>
      <c r="O3" s="91">
        <v>43067</v>
      </c>
      <c r="P3" s="35" t="s">
        <v>1</v>
      </c>
      <c r="Q3" s="35" t="s">
        <v>1</v>
      </c>
      <c r="R3" s="35" t="s">
        <v>1</v>
      </c>
      <c r="S3" s="35" t="s">
        <v>1</v>
      </c>
      <c r="T3" s="35" t="s">
        <v>1</v>
      </c>
      <c r="U3" s="35" t="s">
        <v>1</v>
      </c>
      <c r="V3" s="35" t="s">
        <v>1</v>
      </c>
      <c r="W3" s="35" t="s">
        <v>1</v>
      </c>
      <c r="X3" s="35" t="s">
        <v>1</v>
      </c>
      <c r="Y3" s="35" t="s">
        <v>1</v>
      </c>
      <c r="Z3" s="35" t="s">
        <v>1</v>
      </c>
    </row>
    <row r="4" spans="1:26" ht="15" customHeight="1" x14ac:dyDescent="0.25">
      <c r="A4" s="117">
        <v>1</v>
      </c>
      <c r="B4" s="126" t="s">
        <v>109</v>
      </c>
      <c r="C4" s="60">
        <v>1</v>
      </c>
      <c r="D4" s="110" t="s">
        <v>92</v>
      </c>
      <c r="E4" s="47" t="s">
        <v>41</v>
      </c>
      <c r="F4" s="55" t="s">
        <v>93</v>
      </c>
      <c r="G4" s="55" t="s">
        <v>94</v>
      </c>
      <c r="H4" s="47" t="s">
        <v>5</v>
      </c>
      <c r="I4" s="61">
        <v>9</v>
      </c>
      <c r="J4" s="30">
        <v>20</v>
      </c>
      <c r="K4" s="36">
        <f>J4-(SUM(M4:Z4))</f>
        <v>20</v>
      </c>
      <c r="L4" s="37" t="str">
        <f t="shared" ref="L4:L46" si="0">IF(K4&lt;0,"ATENÇÃO","OK")</f>
        <v>OK</v>
      </c>
      <c r="M4" s="49"/>
      <c r="N4" s="50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6" ht="15" customHeight="1" x14ac:dyDescent="0.25">
      <c r="A5" s="117"/>
      <c r="B5" s="127"/>
      <c r="C5" s="60">
        <v>2</v>
      </c>
      <c r="D5" s="111"/>
      <c r="E5" s="47" t="s">
        <v>42</v>
      </c>
      <c r="F5" s="55" t="s">
        <v>93</v>
      </c>
      <c r="G5" s="55" t="s">
        <v>94</v>
      </c>
      <c r="H5" s="47" t="s">
        <v>5</v>
      </c>
      <c r="I5" s="61">
        <v>42</v>
      </c>
      <c r="J5" s="30">
        <v>20</v>
      </c>
      <c r="K5" s="36">
        <f>J5-(SUM(M5:Z5))</f>
        <v>20</v>
      </c>
      <c r="L5" s="37" t="str">
        <f t="shared" si="0"/>
        <v>OK</v>
      </c>
      <c r="M5" s="49"/>
      <c r="N5" s="50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5" customHeight="1" x14ac:dyDescent="0.25">
      <c r="A6" s="117"/>
      <c r="B6" s="127"/>
      <c r="C6" s="60">
        <v>3</v>
      </c>
      <c r="D6" s="111"/>
      <c r="E6" s="47" t="s">
        <v>43</v>
      </c>
      <c r="F6" s="55" t="s">
        <v>93</v>
      </c>
      <c r="G6" s="55" t="s">
        <v>94</v>
      </c>
      <c r="H6" s="47" t="s">
        <v>5</v>
      </c>
      <c r="I6" s="61">
        <v>55</v>
      </c>
      <c r="J6" s="30">
        <f>100-13</f>
        <v>87</v>
      </c>
      <c r="K6" s="36">
        <f>J6-(SUM(M6:Z6))</f>
        <v>73</v>
      </c>
      <c r="L6" s="37" t="str">
        <f t="shared" si="0"/>
        <v>OK</v>
      </c>
      <c r="M6" s="51">
        <v>14</v>
      </c>
      <c r="N6" s="52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6" ht="15" customHeight="1" x14ac:dyDescent="0.25">
      <c r="A7" s="117"/>
      <c r="B7" s="127"/>
      <c r="C7" s="60">
        <v>4</v>
      </c>
      <c r="D7" s="111"/>
      <c r="E7" s="47" t="s">
        <v>44</v>
      </c>
      <c r="F7" s="55" t="s">
        <v>93</v>
      </c>
      <c r="G7" s="55" t="s">
        <v>94</v>
      </c>
      <c r="H7" s="47" t="s">
        <v>5</v>
      </c>
      <c r="I7" s="61">
        <v>50</v>
      </c>
      <c r="J7" s="30"/>
      <c r="K7" s="36">
        <f>J7-(SUM(M7:Z7))</f>
        <v>0</v>
      </c>
      <c r="L7" s="37" t="str">
        <f t="shared" si="0"/>
        <v>OK</v>
      </c>
      <c r="M7" s="49"/>
      <c r="N7" s="50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1:26" ht="15" customHeight="1" x14ac:dyDescent="0.25">
      <c r="A8" s="117"/>
      <c r="B8" s="127"/>
      <c r="C8" s="60">
        <v>5</v>
      </c>
      <c r="D8" s="111"/>
      <c r="E8" s="47" t="s">
        <v>45</v>
      </c>
      <c r="F8" s="55" t="s">
        <v>93</v>
      </c>
      <c r="G8" s="55" t="s">
        <v>94</v>
      </c>
      <c r="H8" s="47" t="s">
        <v>5</v>
      </c>
      <c r="I8" s="61">
        <v>75</v>
      </c>
      <c r="J8" s="30"/>
      <c r="K8" s="36">
        <f>J8-(SUM(M8:Z8))</f>
        <v>0</v>
      </c>
      <c r="L8" s="37" t="str">
        <f t="shared" si="0"/>
        <v>OK</v>
      </c>
      <c r="M8" s="49"/>
      <c r="N8" s="50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1:26" ht="15" customHeight="1" x14ac:dyDescent="0.25">
      <c r="A9" s="117"/>
      <c r="B9" s="127"/>
      <c r="C9" s="60">
        <v>6</v>
      </c>
      <c r="D9" s="111"/>
      <c r="E9" s="47" t="s">
        <v>46</v>
      </c>
      <c r="F9" s="55" t="s">
        <v>93</v>
      </c>
      <c r="G9" s="55" t="s">
        <v>94</v>
      </c>
      <c r="H9" s="47" t="s">
        <v>5</v>
      </c>
      <c r="I9" s="61">
        <v>30</v>
      </c>
      <c r="J9" s="30">
        <v>10</v>
      </c>
      <c r="K9" s="36">
        <f>J9-(SUM(M9:Z9))</f>
        <v>10</v>
      </c>
      <c r="L9" s="37" t="str">
        <f t="shared" si="0"/>
        <v>OK</v>
      </c>
      <c r="M9" s="49"/>
      <c r="N9" s="50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15" customHeight="1" x14ac:dyDescent="0.25">
      <c r="A10" s="117"/>
      <c r="B10" s="127"/>
      <c r="C10" s="60">
        <v>7</v>
      </c>
      <c r="D10" s="111"/>
      <c r="E10" s="47" t="s">
        <v>47</v>
      </c>
      <c r="F10" s="55" t="s">
        <v>93</v>
      </c>
      <c r="G10" s="55" t="s">
        <v>94</v>
      </c>
      <c r="H10" s="47" t="s">
        <v>5</v>
      </c>
      <c r="I10" s="61">
        <v>90</v>
      </c>
      <c r="J10" s="30">
        <v>10</v>
      </c>
      <c r="K10" s="36">
        <f>J10-(SUM(M10:Z10))</f>
        <v>10</v>
      </c>
      <c r="L10" s="37" t="str">
        <f t="shared" si="0"/>
        <v>OK</v>
      </c>
      <c r="M10" s="49"/>
      <c r="N10" s="50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ht="15" customHeight="1" x14ac:dyDescent="0.25">
      <c r="A11" s="117"/>
      <c r="B11" s="127"/>
      <c r="C11" s="60">
        <v>8</v>
      </c>
      <c r="D11" s="111"/>
      <c r="E11" s="47" t="s">
        <v>48</v>
      </c>
      <c r="F11" s="55" t="s">
        <v>93</v>
      </c>
      <c r="G11" s="55" t="s">
        <v>94</v>
      </c>
      <c r="H11" s="47" t="s">
        <v>70</v>
      </c>
      <c r="I11" s="61">
        <v>50</v>
      </c>
      <c r="J11" s="30"/>
      <c r="K11" s="36">
        <f>J11-(SUM(M11:Z11))</f>
        <v>0</v>
      </c>
      <c r="L11" s="37" t="str">
        <f t="shared" si="0"/>
        <v>OK</v>
      </c>
      <c r="M11" s="49"/>
      <c r="N11" s="50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ht="15" customHeight="1" x14ac:dyDescent="0.25">
      <c r="A12" s="117"/>
      <c r="B12" s="127"/>
      <c r="C12" s="60">
        <v>9</v>
      </c>
      <c r="D12" s="111"/>
      <c r="E12" s="47" t="s">
        <v>49</v>
      </c>
      <c r="F12" s="55" t="s">
        <v>93</v>
      </c>
      <c r="G12" s="55" t="s">
        <v>94</v>
      </c>
      <c r="H12" s="47" t="s">
        <v>5</v>
      </c>
      <c r="I12" s="61">
        <v>35</v>
      </c>
      <c r="J12" s="30"/>
      <c r="K12" s="36">
        <f>J12-(SUM(M12:Z12))</f>
        <v>0</v>
      </c>
      <c r="L12" s="37" t="str">
        <f t="shared" si="0"/>
        <v>OK</v>
      </c>
      <c r="M12" s="49"/>
      <c r="N12" s="50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ht="15" customHeight="1" x14ac:dyDescent="0.25">
      <c r="A13" s="117"/>
      <c r="B13" s="127"/>
      <c r="C13" s="60">
        <v>10</v>
      </c>
      <c r="D13" s="111"/>
      <c r="E13" s="47" t="s">
        <v>50</v>
      </c>
      <c r="F13" s="55" t="s">
        <v>93</v>
      </c>
      <c r="G13" s="55" t="s">
        <v>94</v>
      </c>
      <c r="H13" s="47" t="s">
        <v>5</v>
      </c>
      <c r="I13" s="61">
        <v>43</v>
      </c>
      <c r="J13" s="30"/>
      <c r="K13" s="36">
        <f>J13-(SUM(M13:Z13))</f>
        <v>0</v>
      </c>
      <c r="L13" s="37" t="str">
        <f t="shared" si="0"/>
        <v>OK</v>
      </c>
      <c r="M13" s="49"/>
      <c r="N13" s="50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15" customHeight="1" x14ac:dyDescent="0.25">
      <c r="A14" s="117"/>
      <c r="B14" s="127"/>
      <c r="C14" s="60">
        <v>11</v>
      </c>
      <c r="D14" s="111"/>
      <c r="E14" s="47" t="s">
        <v>51</v>
      </c>
      <c r="F14" s="55" t="s">
        <v>93</v>
      </c>
      <c r="G14" s="55" t="s">
        <v>94</v>
      </c>
      <c r="H14" s="47" t="s">
        <v>5</v>
      </c>
      <c r="I14" s="61">
        <v>40</v>
      </c>
      <c r="J14" s="30">
        <v>30</v>
      </c>
      <c r="K14" s="36">
        <f>J14-(SUM(M14:Z14))</f>
        <v>16</v>
      </c>
      <c r="L14" s="37" t="str">
        <f t="shared" si="0"/>
        <v>OK</v>
      </c>
      <c r="M14" s="49"/>
      <c r="N14" s="50">
        <v>3</v>
      </c>
      <c r="O14" s="45">
        <v>11</v>
      </c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15" customHeight="1" x14ac:dyDescent="0.25">
      <c r="A15" s="117"/>
      <c r="B15" s="127"/>
      <c r="C15" s="60">
        <v>12</v>
      </c>
      <c r="D15" s="112"/>
      <c r="E15" s="43" t="s">
        <v>72</v>
      </c>
      <c r="F15" s="55" t="s">
        <v>93</v>
      </c>
      <c r="G15" s="55" t="s">
        <v>94</v>
      </c>
      <c r="H15" s="47" t="s">
        <v>5</v>
      </c>
      <c r="I15" s="61">
        <v>20</v>
      </c>
      <c r="J15" s="30"/>
      <c r="K15" s="36">
        <f>J15-(SUM(M15:Z15))</f>
        <v>0</v>
      </c>
      <c r="L15" s="37" t="str">
        <f t="shared" si="0"/>
        <v>OK</v>
      </c>
      <c r="M15" s="49"/>
      <c r="N15" s="50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5" customHeight="1" x14ac:dyDescent="0.25">
      <c r="A16" s="117"/>
      <c r="B16" s="127"/>
      <c r="C16" s="60">
        <v>13</v>
      </c>
      <c r="D16" s="113" t="s">
        <v>95</v>
      </c>
      <c r="E16" s="47" t="s">
        <v>52</v>
      </c>
      <c r="F16" s="55" t="s">
        <v>93</v>
      </c>
      <c r="G16" s="55" t="s">
        <v>94</v>
      </c>
      <c r="H16" s="47" t="s">
        <v>70</v>
      </c>
      <c r="I16" s="61">
        <v>69</v>
      </c>
      <c r="J16" s="30"/>
      <c r="K16" s="36">
        <f>J16-(SUM(M16:Z16))</f>
        <v>0</v>
      </c>
      <c r="L16" s="37" t="str">
        <f t="shared" si="0"/>
        <v>OK</v>
      </c>
      <c r="M16" s="49"/>
      <c r="N16" s="50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5" customHeight="1" x14ac:dyDescent="0.25">
      <c r="A17" s="117"/>
      <c r="B17" s="127"/>
      <c r="C17" s="60">
        <v>14</v>
      </c>
      <c r="D17" s="113"/>
      <c r="E17" s="47" t="s">
        <v>53</v>
      </c>
      <c r="F17" s="55" t="s">
        <v>93</v>
      </c>
      <c r="G17" s="55" t="s">
        <v>94</v>
      </c>
      <c r="H17" s="47" t="s">
        <v>5</v>
      </c>
      <c r="I17" s="61">
        <v>50</v>
      </c>
      <c r="J17" s="30"/>
      <c r="K17" s="36">
        <f>J17-(SUM(M17:Z17))</f>
        <v>0</v>
      </c>
      <c r="L17" s="37" t="str">
        <f t="shared" si="0"/>
        <v>OK</v>
      </c>
      <c r="M17" s="44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5" customHeight="1" x14ac:dyDescent="0.25">
      <c r="A18" s="117"/>
      <c r="B18" s="128"/>
      <c r="C18" s="60">
        <v>15</v>
      </c>
      <c r="D18" s="113"/>
      <c r="E18" s="47" t="s">
        <v>54</v>
      </c>
      <c r="F18" s="55" t="s">
        <v>93</v>
      </c>
      <c r="G18" s="55" t="s">
        <v>94</v>
      </c>
      <c r="H18" s="47" t="s">
        <v>5</v>
      </c>
      <c r="I18" s="61">
        <v>14.97</v>
      </c>
      <c r="J18" s="30"/>
      <c r="K18" s="36">
        <f>J18-(SUM(M18:Z18))</f>
        <v>0</v>
      </c>
      <c r="L18" s="37" t="str">
        <f t="shared" si="0"/>
        <v>OK</v>
      </c>
      <c r="M18" s="44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90" x14ac:dyDescent="0.25">
      <c r="A19" s="62">
        <v>2</v>
      </c>
      <c r="B19" s="89" t="s">
        <v>109</v>
      </c>
      <c r="C19" s="63">
        <v>16</v>
      </c>
      <c r="D19" s="48" t="s">
        <v>96</v>
      </c>
      <c r="E19" s="48" t="s">
        <v>55</v>
      </c>
      <c r="F19" s="56" t="s">
        <v>93</v>
      </c>
      <c r="G19" s="56" t="s">
        <v>94</v>
      </c>
      <c r="H19" s="48" t="s">
        <v>70</v>
      </c>
      <c r="I19" s="64">
        <v>48.84</v>
      </c>
      <c r="J19" s="30">
        <v>50</v>
      </c>
      <c r="K19" s="36">
        <f>J19-(SUM(M19:Z19))</f>
        <v>50</v>
      </c>
      <c r="L19" s="37" t="str">
        <f t="shared" si="0"/>
        <v>OK</v>
      </c>
      <c r="M19" s="44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35" x14ac:dyDescent="0.25">
      <c r="A20" s="65">
        <v>3</v>
      </c>
      <c r="B20" s="90" t="s">
        <v>109</v>
      </c>
      <c r="C20" s="60">
        <v>17</v>
      </c>
      <c r="D20" s="47" t="s">
        <v>34</v>
      </c>
      <c r="E20" s="66" t="s">
        <v>56</v>
      </c>
      <c r="F20" s="67" t="s">
        <v>93</v>
      </c>
      <c r="G20" s="67" t="s">
        <v>94</v>
      </c>
      <c r="H20" s="66" t="s">
        <v>70</v>
      </c>
      <c r="I20" s="61">
        <v>49.81</v>
      </c>
      <c r="J20" s="30"/>
      <c r="K20" s="36">
        <f>J20-(SUM(M20:Z20))</f>
        <v>0</v>
      </c>
      <c r="L20" s="37" t="str">
        <f t="shared" si="0"/>
        <v>OK</v>
      </c>
      <c r="M20" s="44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5" customHeight="1" x14ac:dyDescent="0.25">
      <c r="A21" s="138">
        <v>4</v>
      </c>
      <c r="B21" s="131" t="s">
        <v>109</v>
      </c>
      <c r="C21" s="63">
        <v>18</v>
      </c>
      <c r="D21" s="114" t="s">
        <v>97</v>
      </c>
      <c r="E21" s="48" t="s">
        <v>57</v>
      </c>
      <c r="F21" s="56" t="s">
        <v>93</v>
      </c>
      <c r="G21" s="56" t="s">
        <v>94</v>
      </c>
      <c r="H21" s="48" t="s">
        <v>5</v>
      </c>
      <c r="I21" s="64">
        <v>320</v>
      </c>
      <c r="J21" s="30"/>
      <c r="K21" s="36">
        <f>J21-(SUM(M21:Z21))</f>
        <v>0</v>
      </c>
      <c r="L21" s="37" t="str">
        <f t="shared" si="0"/>
        <v>OK</v>
      </c>
      <c r="M21" s="44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5" customHeight="1" x14ac:dyDescent="0.25">
      <c r="A22" s="140"/>
      <c r="B22" s="144"/>
      <c r="C22" s="63">
        <v>19</v>
      </c>
      <c r="D22" s="115"/>
      <c r="E22" s="48" t="s">
        <v>58</v>
      </c>
      <c r="F22" s="56" t="s">
        <v>93</v>
      </c>
      <c r="G22" s="56" t="s">
        <v>94</v>
      </c>
      <c r="H22" s="48" t="s">
        <v>5</v>
      </c>
      <c r="I22" s="64">
        <v>1050</v>
      </c>
      <c r="J22" s="30"/>
      <c r="K22" s="36">
        <f>J22-(SUM(M22:Z22))</f>
        <v>0</v>
      </c>
      <c r="L22" s="37" t="str">
        <f t="shared" si="0"/>
        <v>OK</v>
      </c>
      <c r="M22" s="44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5" customHeight="1" x14ac:dyDescent="0.25">
      <c r="A23" s="140"/>
      <c r="B23" s="144"/>
      <c r="C23" s="63">
        <v>20</v>
      </c>
      <c r="D23" s="115"/>
      <c r="E23" s="48" t="s">
        <v>59</v>
      </c>
      <c r="F23" s="56" t="s">
        <v>93</v>
      </c>
      <c r="G23" s="56" t="s">
        <v>94</v>
      </c>
      <c r="H23" s="48" t="s">
        <v>5</v>
      </c>
      <c r="I23" s="64">
        <v>1189.26</v>
      </c>
      <c r="J23" s="30"/>
      <c r="K23" s="36">
        <f>J23-(SUM(M23:Z23))</f>
        <v>0</v>
      </c>
      <c r="L23" s="37" t="str">
        <f t="shared" si="0"/>
        <v>OK</v>
      </c>
      <c r="M23" s="44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5" customHeight="1" x14ac:dyDescent="0.25">
      <c r="A24" s="139"/>
      <c r="B24" s="132"/>
      <c r="C24" s="63">
        <v>21</v>
      </c>
      <c r="D24" s="116"/>
      <c r="E24" s="48" t="s">
        <v>73</v>
      </c>
      <c r="F24" s="56" t="s">
        <v>93</v>
      </c>
      <c r="G24" s="56" t="s">
        <v>94</v>
      </c>
      <c r="H24" s="48" t="s">
        <v>5</v>
      </c>
      <c r="I24" s="64">
        <v>300</v>
      </c>
      <c r="J24" s="30"/>
      <c r="K24" s="36">
        <f>J24-(SUM(M24:Z24))</f>
        <v>0</v>
      </c>
      <c r="L24" s="37" t="str">
        <f t="shared" si="0"/>
        <v>OK</v>
      </c>
      <c r="M24" s="44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x14ac:dyDescent="0.25">
      <c r="A25" s="130">
        <v>5</v>
      </c>
      <c r="B25" s="136" t="s">
        <v>110</v>
      </c>
      <c r="C25" s="68">
        <v>22</v>
      </c>
      <c r="D25" s="121" t="s">
        <v>98</v>
      </c>
      <c r="E25" s="43" t="s">
        <v>60</v>
      </c>
      <c r="F25" s="57" t="s">
        <v>93</v>
      </c>
      <c r="G25" s="57" t="s">
        <v>94</v>
      </c>
      <c r="H25" s="43" t="s">
        <v>5</v>
      </c>
      <c r="I25" s="69">
        <v>0.51</v>
      </c>
      <c r="J25" s="30"/>
      <c r="K25" s="36">
        <f>J25-(SUM(M25:Z25))</f>
        <v>0</v>
      </c>
      <c r="L25" s="37" t="str">
        <f t="shared" si="0"/>
        <v>OK</v>
      </c>
      <c r="M25" s="44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15" customHeight="1" x14ac:dyDescent="0.25">
      <c r="A26" s="130"/>
      <c r="B26" s="145"/>
      <c r="C26" s="68">
        <v>23</v>
      </c>
      <c r="D26" s="122"/>
      <c r="E26" s="43" t="s">
        <v>63</v>
      </c>
      <c r="F26" s="57" t="s">
        <v>93</v>
      </c>
      <c r="G26" s="57" t="s">
        <v>94</v>
      </c>
      <c r="H26" s="43" t="s">
        <v>70</v>
      </c>
      <c r="I26" s="69">
        <v>31.37</v>
      </c>
      <c r="J26" s="30"/>
      <c r="K26" s="36">
        <f>J26-(SUM(M26:Z26))</f>
        <v>0</v>
      </c>
      <c r="L26" s="37" t="str">
        <f t="shared" si="0"/>
        <v>OK</v>
      </c>
      <c r="M26" s="44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26" ht="15" customHeight="1" x14ac:dyDescent="0.25">
      <c r="A27" s="130"/>
      <c r="B27" s="145"/>
      <c r="C27" s="68">
        <v>24</v>
      </c>
      <c r="D27" s="122"/>
      <c r="E27" s="43" t="s">
        <v>75</v>
      </c>
      <c r="F27" s="57" t="s">
        <v>93</v>
      </c>
      <c r="G27" s="57" t="s">
        <v>94</v>
      </c>
      <c r="H27" s="43" t="s">
        <v>74</v>
      </c>
      <c r="I27" s="69">
        <v>20.02</v>
      </c>
      <c r="J27" s="30"/>
      <c r="K27" s="36">
        <f>J27-(SUM(M27:Z27))</f>
        <v>0</v>
      </c>
      <c r="L27" s="37" t="str">
        <f t="shared" si="0"/>
        <v>OK</v>
      </c>
      <c r="M27" s="44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5" customHeight="1" x14ac:dyDescent="0.25">
      <c r="A28" s="130"/>
      <c r="B28" s="145"/>
      <c r="C28" s="68">
        <v>25</v>
      </c>
      <c r="D28" s="123"/>
      <c r="E28" s="43" t="s">
        <v>76</v>
      </c>
      <c r="F28" s="57" t="s">
        <v>93</v>
      </c>
      <c r="G28" s="57" t="s">
        <v>94</v>
      </c>
      <c r="H28" s="43" t="s">
        <v>74</v>
      </c>
      <c r="I28" s="69">
        <v>25.93</v>
      </c>
      <c r="J28" s="30"/>
      <c r="K28" s="36">
        <f>J28-(SUM(M28:Z28))</f>
        <v>0</v>
      </c>
      <c r="L28" s="37" t="str">
        <f t="shared" si="0"/>
        <v>OK</v>
      </c>
      <c r="M28" s="44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5" customHeight="1" x14ac:dyDescent="0.25">
      <c r="A29" s="130"/>
      <c r="B29" s="145"/>
      <c r="C29" s="68">
        <v>26</v>
      </c>
      <c r="D29" s="124" t="s">
        <v>99</v>
      </c>
      <c r="E29" s="43" t="s">
        <v>61</v>
      </c>
      <c r="F29" s="57" t="s">
        <v>93</v>
      </c>
      <c r="G29" s="57" t="s">
        <v>94</v>
      </c>
      <c r="H29" s="43" t="s">
        <v>5</v>
      </c>
      <c r="I29" s="69">
        <v>1.1299999999999999</v>
      </c>
      <c r="J29" s="30"/>
      <c r="K29" s="36">
        <f>J29-(SUM(M29:Z29))</f>
        <v>0</v>
      </c>
      <c r="L29" s="37" t="str">
        <f t="shared" si="0"/>
        <v>OK</v>
      </c>
      <c r="M29" s="44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5" customHeight="1" x14ac:dyDescent="0.25">
      <c r="A30" s="130"/>
      <c r="B30" s="145"/>
      <c r="C30" s="68">
        <v>27</v>
      </c>
      <c r="D30" s="124"/>
      <c r="E30" s="43" t="s">
        <v>62</v>
      </c>
      <c r="F30" s="57" t="s">
        <v>93</v>
      </c>
      <c r="G30" s="57" t="s">
        <v>94</v>
      </c>
      <c r="H30" s="43" t="s">
        <v>5</v>
      </c>
      <c r="I30" s="69">
        <v>2.77</v>
      </c>
      <c r="J30" s="30"/>
      <c r="K30" s="36">
        <f>J30-(SUM(M30:Z30))</f>
        <v>0</v>
      </c>
      <c r="L30" s="37" t="str">
        <f t="shared" si="0"/>
        <v>OK</v>
      </c>
      <c r="M30" s="44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5" customHeight="1" x14ac:dyDescent="0.25">
      <c r="A31" s="130"/>
      <c r="B31" s="145"/>
      <c r="C31" s="68">
        <v>28</v>
      </c>
      <c r="D31" s="43" t="s">
        <v>35</v>
      </c>
      <c r="E31" s="43" t="s">
        <v>62</v>
      </c>
      <c r="F31" s="57" t="s">
        <v>93</v>
      </c>
      <c r="G31" s="57" t="s">
        <v>94</v>
      </c>
      <c r="H31" s="43" t="s">
        <v>5</v>
      </c>
      <c r="I31" s="69">
        <v>3.07</v>
      </c>
      <c r="J31" s="30"/>
      <c r="K31" s="36">
        <f>J31-(SUM(M31:Z31))</f>
        <v>0</v>
      </c>
      <c r="L31" s="37" t="str">
        <f t="shared" si="0"/>
        <v>OK</v>
      </c>
      <c r="M31" s="44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5" customHeight="1" x14ac:dyDescent="0.25">
      <c r="A32" s="130"/>
      <c r="B32" s="137"/>
      <c r="C32" s="68">
        <v>29</v>
      </c>
      <c r="D32" s="58" t="s">
        <v>36</v>
      </c>
      <c r="E32" s="70" t="s">
        <v>56</v>
      </c>
      <c r="F32" s="71" t="s">
        <v>93</v>
      </c>
      <c r="G32" s="57" t="s">
        <v>94</v>
      </c>
      <c r="H32" s="70" t="s">
        <v>70</v>
      </c>
      <c r="I32" s="69">
        <v>35.42</v>
      </c>
      <c r="J32" s="30"/>
      <c r="K32" s="36">
        <f>J32-(SUM(M32:Z32))</f>
        <v>0</v>
      </c>
      <c r="L32" s="37" t="str">
        <f t="shared" si="0"/>
        <v>OK</v>
      </c>
      <c r="M32" s="44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90" x14ac:dyDescent="0.25">
      <c r="A33" s="125">
        <v>6</v>
      </c>
      <c r="B33" s="131" t="s">
        <v>111</v>
      </c>
      <c r="C33" s="63">
        <v>30</v>
      </c>
      <c r="D33" s="48" t="s">
        <v>100</v>
      </c>
      <c r="E33" s="48" t="s">
        <v>64</v>
      </c>
      <c r="F33" s="56" t="s">
        <v>93</v>
      </c>
      <c r="G33" s="56" t="s">
        <v>94</v>
      </c>
      <c r="H33" s="48" t="s">
        <v>5</v>
      </c>
      <c r="I33" s="64">
        <v>7.44</v>
      </c>
      <c r="J33" s="30"/>
      <c r="K33" s="36">
        <f>J33-(SUM(M33:Z33))</f>
        <v>0</v>
      </c>
      <c r="L33" s="37" t="str">
        <f t="shared" si="0"/>
        <v>OK</v>
      </c>
      <c r="M33" s="44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45" x14ac:dyDescent="0.25">
      <c r="A34" s="125"/>
      <c r="B34" s="132"/>
      <c r="C34" s="63">
        <v>31</v>
      </c>
      <c r="D34" s="48" t="s">
        <v>37</v>
      </c>
      <c r="E34" s="48" t="s">
        <v>65</v>
      </c>
      <c r="F34" s="56" t="s">
        <v>93</v>
      </c>
      <c r="G34" s="56" t="s">
        <v>94</v>
      </c>
      <c r="H34" s="48" t="s">
        <v>5</v>
      </c>
      <c r="I34" s="64">
        <v>5.34</v>
      </c>
      <c r="J34" s="30"/>
      <c r="K34" s="36">
        <f>J34-(SUM(M34:Z34))</f>
        <v>0</v>
      </c>
      <c r="L34" s="37" t="str">
        <f t="shared" si="0"/>
        <v>OK</v>
      </c>
      <c r="M34" s="44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75" customHeight="1" x14ac:dyDescent="0.25">
      <c r="A35" s="130">
        <v>7</v>
      </c>
      <c r="B35" s="136" t="s">
        <v>109</v>
      </c>
      <c r="C35" s="68">
        <v>32</v>
      </c>
      <c r="D35" s="43" t="s">
        <v>101</v>
      </c>
      <c r="E35" s="43" t="s">
        <v>66</v>
      </c>
      <c r="F35" s="57" t="s">
        <v>93</v>
      </c>
      <c r="G35" s="57" t="s">
        <v>94</v>
      </c>
      <c r="H35" s="43" t="s">
        <v>5</v>
      </c>
      <c r="I35" s="69">
        <v>217.58</v>
      </c>
      <c r="J35" s="30"/>
      <c r="K35" s="36">
        <f>J35-(SUM(M35:Z35))</f>
        <v>0</v>
      </c>
      <c r="L35" s="37" t="str">
        <f t="shared" si="0"/>
        <v>OK</v>
      </c>
      <c r="M35" s="44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05" x14ac:dyDescent="0.25">
      <c r="A36" s="130"/>
      <c r="B36" s="145"/>
      <c r="C36" s="68">
        <v>33</v>
      </c>
      <c r="D36" s="59" t="s">
        <v>38</v>
      </c>
      <c r="E36" s="70" t="s">
        <v>67</v>
      </c>
      <c r="F36" s="71" t="s">
        <v>93</v>
      </c>
      <c r="G36" s="57" t="s">
        <v>94</v>
      </c>
      <c r="H36" s="70" t="s">
        <v>5</v>
      </c>
      <c r="I36" s="69">
        <v>9.57</v>
      </c>
      <c r="J36" s="30"/>
      <c r="K36" s="36">
        <f>J36-(SUM(M36:Z36))</f>
        <v>0</v>
      </c>
      <c r="L36" s="37" t="str">
        <f t="shared" si="0"/>
        <v>OK</v>
      </c>
      <c r="M36" s="44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75" customHeight="1" x14ac:dyDescent="0.25">
      <c r="A37" s="130"/>
      <c r="B37" s="137"/>
      <c r="C37" s="68">
        <v>34</v>
      </c>
      <c r="D37" s="59" t="s">
        <v>39</v>
      </c>
      <c r="E37" s="70" t="s">
        <v>68</v>
      </c>
      <c r="F37" s="71" t="s">
        <v>93</v>
      </c>
      <c r="G37" s="57" t="s">
        <v>94</v>
      </c>
      <c r="H37" s="70" t="s">
        <v>5</v>
      </c>
      <c r="I37" s="69">
        <v>21.76</v>
      </c>
      <c r="J37" s="30"/>
      <c r="K37" s="36">
        <f>J37-(SUM(M37:Z37))</f>
        <v>0</v>
      </c>
      <c r="L37" s="37" t="str">
        <f t="shared" si="0"/>
        <v>OK</v>
      </c>
      <c r="M37" s="44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45" x14ac:dyDescent="0.25">
      <c r="A38" s="125">
        <v>8</v>
      </c>
      <c r="B38" s="131" t="s">
        <v>109</v>
      </c>
      <c r="C38" s="63">
        <v>35</v>
      </c>
      <c r="D38" s="48" t="s">
        <v>102</v>
      </c>
      <c r="E38" s="48" t="s">
        <v>69</v>
      </c>
      <c r="F38" s="56" t="s">
        <v>93</v>
      </c>
      <c r="G38" s="56" t="s">
        <v>94</v>
      </c>
      <c r="H38" s="48" t="s">
        <v>5</v>
      </c>
      <c r="I38" s="64">
        <v>44</v>
      </c>
      <c r="J38" s="30"/>
      <c r="K38" s="36">
        <f>J38-(SUM(M38:Z38))</f>
        <v>0</v>
      </c>
      <c r="L38" s="37" t="str">
        <f t="shared" si="0"/>
        <v>OK</v>
      </c>
      <c r="M38" s="44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45" x14ac:dyDescent="0.25">
      <c r="A39" s="125"/>
      <c r="B39" s="132"/>
      <c r="C39" s="63">
        <v>36</v>
      </c>
      <c r="D39" s="48" t="s">
        <v>103</v>
      </c>
      <c r="E39" s="48" t="s">
        <v>69</v>
      </c>
      <c r="F39" s="56" t="s">
        <v>93</v>
      </c>
      <c r="G39" s="56" t="s">
        <v>94</v>
      </c>
      <c r="H39" s="48" t="s">
        <v>5</v>
      </c>
      <c r="I39" s="64">
        <v>37</v>
      </c>
      <c r="J39" s="30"/>
      <c r="K39" s="36">
        <f>J39-(SUM(M39:Z39))</f>
        <v>0</v>
      </c>
      <c r="L39" s="37" t="str">
        <f t="shared" si="0"/>
        <v>OK</v>
      </c>
      <c r="M39" s="44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30" customHeight="1" x14ac:dyDescent="0.25">
      <c r="A40" s="141">
        <v>9</v>
      </c>
      <c r="B40" s="133" t="s">
        <v>109</v>
      </c>
      <c r="C40" s="72">
        <v>37</v>
      </c>
      <c r="D40" s="124" t="s">
        <v>104</v>
      </c>
      <c r="E40" s="43" t="s">
        <v>77</v>
      </c>
      <c r="F40" s="57" t="s">
        <v>93</v>
      </c>
      <c r="G40" s="57" t="s">
        <v>94</v>
      </c>
      <c r="H40" s="43" t="s">
        <v>5</v>
      </c>
      <c r="I40" s="73">
        <v>108</v>
      </c>
      <c r="J40" s="30"/>
      <c r="K40" s="36">
        <f>J40-(SUM(M40:Z40))</f>
        <v>0</v>
      </c>
      <c r="L40" s="37" t="str">
        <f t="shared" si="0"/>
        <v>OK</v>
      </c>
      <c r="M40" s="44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x14ac:dyDescent="0.25">
      <c r="A41" s="142"/>
      <c r="B41" s="134"/>
      <c r="C41" s="72">
        <v>38</v>
      </c>
      <c r="D41" s="124"/>
      <c r="E41" s="43" t="s">
        <v>78</v>
      </c>
      <c r="F41" s="71" t="s">
        <v>93</v>
      </c>
      <c r="G41" s="57" t="s">
        <v>94</v>
      </c>
      <c r="H41" s="70" t="s">
        <v>5</v>
      </c>
      <c r="I41" s="73">
        <v>262.2</v>
      </c>
      <c r="J41" s="30"/>
      <c r="K41" s="36">
        <f>J41-(SUM(M41:Z41))</f>
        <v>0</v>
      </c>
      <c r="L41" s="37" t="str">
        <f t="shared" si="0"/>
        <v>OK</v>
      </c>
      <c r="M41" s="44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5" customHeight="1" x14ac:dyDescent="0.25">
      <c r="A42" s="143"/>
      <c r="B42" s="135"/>
      <c r="C42" s="72">
        <v>39</v>
      </c>
      <c r="D42" s="124"/>
      <c r="E42" s="43" t="s">
        <v>79</v>
      </c>
      <c r="F42" s="71" t="s">
        <v>93</v>
      </c>
      <c r="G42" s="57" t="s">
        <v>94</v>
      </c>
      <c r="H42" s="70" t="s">
        <v>80</v>
      </c>
      <c r="I42" s="73">
        <v>20</v>
      </c>
      <c r="J42" s="30"/>
      <c r="K42" s="36">
        <f>J42-(SUM(M42:Z42))</f>
        <v>0</v>
      </c>
      <c r="L42" s="37" t="str">
        <f t="shared" si="0"/>
        <v>OK</v>
      </c>
      <c r="M42" s="44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5" customHeight="1" x14ac:dyDescent="0.25">
      <c r="A43" s="138">
        <v>10</v>
      </c>
      <c r="B43" s="131" t="s">
        <v>109</v>
      </c>
      <c r="C43" s="63">
        <v>40</v>
      </c>
      <c r="D43" s="114" t="s">
        <v>81</v>
      </c>
      <c r="E43" s="48" t="s">
        <v>82</v>
      </c>
      <c r="F43" s="56" t="s">
        <v>93</v>
      </c>
      <c r="G43" s="56" t="s">
        <v>94</v>
      </c>
      <c r="H43" s="48" t="s">
        <v>5</v>
      </c>
      <c r="I43" s="74">
        <v>33.86</v>
      </c>
      <c r="J43" s="30"/>
      <c r="K43" s="36">
        <f>J43-(SUM(M43:Z43))</f>
        <v>0</v>
      </c>
      <c r="L43" s="37" t="str">
        <f t="shared" si="0"/>
        <v>OK</v>
      </c>
      <c r="M43" s="44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5" customHeight="1" x14ac:dyDescent="0.25">
      <c r="A44" s="139"/>
      <c r="B44" s="132"/>
      <c r="C44" s="63">
        <v>41</v>
      </c>
      <c r="D44" s="116"/>
      <c r="E44" s="48" t="s">
        <v>83</v>
      </c>
      <c r="F44" s="56" t="s">
        <v>93</v>
      </c>
      <c r="G44" s="56" t="s">
        <v>94</v>
      </c>
      <c r="H44" s="48" t="s">
        <v>5</v>
      </c>
      <c r="I44" s="74">
        <v>27.09</v>
      </c>
      <c r="J44" s="30"/>
      <c r="K44" s="36">
        <f>J44-(SUM(M44:Z44))</f>
        <v>0</v>
      </c>
      <c r="L44" s="37" t="str">
        <f t="shared" si="0"/>
        <v>OK</v>
      </c>
      <c r="M44" s="44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5" customHeight="1" x14ac:dyDescent="0.25">
      <c r="A45" s="130">
        <v>11</v>
      </c>
      <c r="B45" s="136" t="s">
        <v>110</v>
      </c>
      <c r="C45" s="68">
        <v>42</v>
      </c>
      <c r="D45" s="43" t="s">
        <v>105</v>
      </c>
      <c r="E45" s="43" t="s">
        <v>106</v>
      </c>
      <c r="F45" s="57" t="s">
        <v>93</v>
      </c>
      <c r="G45" s="57" t="s">
        <v>94</v>
      </c>
      <c r="H45" s="70" t="s">
        <v>70</v>
      </c>
      <c r="I45" s="73">
        <v>88.1</v>
      </c>
      <c r="J45" s="30"/>
      <c r="K45" s="36">
        <f>J45-(SUM(M45:Z45))</f>
        <v>0</v>
      </c>
      <c r="L45" s="37" t="str">
        <f t="shared" si="0"/>
        <v>OK</v>
      </c>
      <c r="M45" s="44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5" customHeight="1" x14ac:dyDescent="0.25">
      <c r="A46" s="130"/>
      <c r="B46" s="137"/>
      <c r="C46" s="68">
        <v>43</v>
      </c>
      <c r="D46" s="43" t="s">
        <v>107</v>
      </c>
      <c r="E46" s="43" t="s">
        <v>106</v>
      </c>
      <c r="F46" s="71" t="s">
        <v>93</v>
      </c>
      <c r="G46" s="57" t="s">
        <v>94</v>
      </c>
      <c r="H46" s="70" t="s">
        <v>80</v>
      </c>
      <c r="I46" s="73">
        <v>96.65</v>
      </c>
      <c r="J46" s="30"/>
      <c r="K46" s="36">
        <f>J46-(SUM(M46:Z46))</f>
        <v>0</v>
      </c>
      <c r="L46" s="37" t="str">
        <f t="shared" si="0"/>
        <v>OK</v>
      </c>
      <c r="M46" s="44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x14ac:dyDescent="0.25">
      <c r="M47" s="46"/>
    </row>
  </sheetData>
  <mergeCells count="43">
    <mergeCell ref="Q1:Q2"/>
    <mergeCell ref="A45:A46"/>
    <mergeCell ref="D40:D42"/>
    <mergeCell ref="A43:A44"/>
    <mergeCell ref="D43:D44"/>
    <mergeCell ref="B4:B18"/>
    <mergeCell ref="B21:B24"/>
    <mergeCell ref="B25:B32"/>
    <mergeCell ref="B33:B34"/>
    <mergeCell ref="B35:B37"/>
    <mergeCell ref="B38:B39"/>
    <mergeCell ref="B40:B42"/>
    <mergeCell ref="B43:B44"/>
    <mergeCell ref="B45:B46"/>
    <mergeCell ref="A40:A42"/>
    <mergeCell ref="E1:I1"/>
    <mergeCell ref="J1:L1"/>
    <mergeCell ref="D16:D18"/>
    <mergeCell ref="D21:D24"/>
    <mergeCell ref="A21:A24"/>
    <mergeCell ref="A4:A18"/>
    <mergeCell ref="D29:D30"/>
    <mergeCell ref="A33:A34"/>
    <mergeCell ref="A35:A37"/>
    <mergeCell ref="A38:A39"/>
    <mergeCell ref="A25:A32"/>
    <mergeCell ref="D25:D28"/>
    <mergeCell ref="N1:N2"/>
    <mergeCell ref="O1:O2"/>
    <mergeCell ref="Z1:Z2"/>
    <mergeCell ref="A2:L2"/>
    <mergeCell ref="D4:D15"/>
    <mergeCell ref="X1:X2"/>
    <mergeCell ref="Y1:Y2"/>
    <mergeCell ref="S1:S2"/>
    <mergeCell ref="T1:T2"/>
    <mergeCell ref="U1:U2"/>
    <mergeCell ref="V1:V2"/>
    <mergeCell ref="W1:W2"/>
    <mergeCell ref="R1:R2"/>
    <mergeCell ref="A1:D1"/>
    <mergeCell ref="M1:M2"/>
    <mergeCell ref="P1:P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7"/>
  <sheetViews>
    <sheetView topLeftCell="A40" zoomScale="80" zoomScaleNormal="80" workbookViewId="0">
      <selection activeCell="J35" sqref="J35"/>
    </sheetView>
  </sheetViews>
  <sheetFormatPr defaultColWidth="9.7109375" defaultRowHeight="15" x14ac:dyDescent="0.25"/>
  <cols>
    <col min="1" max="1" width="7.7109375" style="1" customWidth="1"/>
    <col min="2" max="2" width="23.5703125" style="1" customWidth="1"/>
    <col min="3" max="3" width="5.5703125" style="1" bestFit="1" customWidth="1"/>
    <col min="4" max="4" width="44.42578125" style="38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1" bestFit="1" customWidth="1"/>
    <col min="10" max="10" width="13.28515625" style="19" customWidth="1"/>
    <col min="11" max="11" width="13.28515625" style="39" customWidth="1"/>
    <col min="12" max="12" width="12.5703125" style="17" customWidth="1"/>
    <col min="13" max="14" width="13.7109375" style="18" customWidth="1"/>
    <col min="15" max="27" width="13.7109375" style="15" customWidth="1"/>
    <col min="28" max="16384" width="9.7109375" style="15"/>
  </cols>
  <sheetData>
    <row r="1" spans="1:27" ht="34.5" customHeight="1" x14ac:dyDescent="0.25">
      <c r="A1" s="109" t="s">
        <v>85</v>
      </c>
      <c r="B1" s="109"/>
      <c r="C1" s="109"/>
      <c r="D1" s="109"/>
      <c r="E1" s="109" t="s">
        <v>33</v>
      </c>
      <c r="F1" s="109"/>
      <c r="G1" s="109"/>
      <c r="H1" s="109"/>
      <c r="I1" s="109"/>
      <c r="J1" s="109" t="s">
        <v>86</v>
      </c>
      <c r="K1" s="109"/>
      <c r="L1" s="109"/>
      <c r="M1" s="108" t="s">
        <v>88</v>
      </c>
      <c r="N1" s="108" t="s">
        <v>88</v>
      </c>
      <c r="O1" s="108" t="s">
        <v>88</v>
      </c>
      <c r="P1" s="108" t="s">
        <v>88</v>
      </c>
      <c r="Q1" s="108" t="s">
        <v>88</v>
      </c>
      <c r="R1" s="108" t="s">
        <v>88</v>
      </c>
      <c r="S1" s="108" t="s">
        <v>88</v>
      </c>
      <c r="T1" s="108" t="s">
        <v>88</v>
      </c>
      <c r="U1" s="108" t="s">
        <v>88</v>
      </c>
      <c r="V1" s="108" t="s">
        <v>88</v>
      </c>
      <c r="W1" s="108" t="s">
        <v>88</v>
      </c>
      <c r="X1" s="108" t="s">
        <v>88</v>
      </c>
      <c r="Y1" s="108" t="s">
        <v>88</v>
      </c>
      <c r="Z1" s="108" t="s">
        <v>88</v>
      </c>
      <c r="AA1" s="108" t="s">
        <v>88</v>
      </c>
    </row>
    <row r="2" spans="1:27" ht="34.5" customHeight="1" x14ac:dyDescent="0.25">
      <c r="A2" s="109" t="s">
        <v>87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</row>
    <row r="3" spans="1:27" s="16" customFormat="1" ht="45" x14ac:dyDescent="0.2">
      <c r="A3" s="53" t="s">
        <v>6</v>
      </c>
      <c r="B3" s="53" t="s">
        <v>112</v>
      </c>
      <c r="C3" s="53" t="s">
        <v>4</v>
      </c>
      <c r="D3" s="53" t="s">
        <v>89</v>
      </c>
      <c r="E3" s="54" t="s">
        <v>40</v>
      </c>
      <c r="F3" s="54" t="s">
        <v>90</v>
      </c>
      <c r="G3" s="54" t="s">
        <v>91</v>
      </c>
      <c r="H3" s="54" t="s">
        <v>5</v>
      </c>
      <c r="I3" s="32" t="s">
        <v>2</v>
      </c>
      <c r="J3" s="33" t="s">
        <v>24</v>
      </c>
      <c r="K3" s="34" t="s">
        <v>0</v>
      </c>
      <c r="L3" s="31" t="s">
        <v>3</v>
      </c>
      <c r="M3" s="35" t="s">
        <v>1</v>
      </c>
      <c r="N3" s="35" t="s">
        <v>1</v>
      </c>
      <c r="O3" s="35" t="s">
        <v>1</v>
      </c>
      <c r="P3" s="35" t="s">
        <v>1</v>
      </c>
      <c r="Q3" s="35" t="s">
        <v>1</v>
      </c>
      <c r="R3" s="35" t="s">
        <v>1</v>
      </c>
      <c r="S3" s="35" t="s">
        <v>1</v>
      </c>
      <c r="T3" s="35" t="s">
        <v>1</v>
      </c>
      <c r="U3" s="35" t="s">
        <v>1</v>
      </c>
      <c r="V3" s="35" t="s">
        <v>1</v>
      </c>
      <c r="W3" s="35" t="s">
        <v>1</v>
      </c>
      <c r="X3" s="35" t="s">
        <v>1</v>
      </c>
      <c r="Y3" s="35" t="s">
        <v>1</v>
      </c>
      <c r="Z3" s="35" t="s">
        <v>1</v>
      </c>
      <c r="AA3" s="35" t="s">
        <v>1</v>
      </c>
    </row>
    <row r="4" spans="1:27" ht="15" customHeight="1" x14ac:dyDescent="0.25">
      <c r="A4" s="117">
        <v>1</v>
      </c>
      <c r="B4" s="126" t="s">
        <v>109</v>
      </c>
      <c r="C4" s="60">
        <v>1</v>
      </c>
      <c r="D4" s="110" t="s">
        <v>92</v>
      </c>
      <c r="E4" s="47" t="s">
        <v>41</v>
      </c>
      <c r="F4" s="55" t="s">
        <v>93</v>
      </c>
      <c r="G4" s="55" t="s">
        <v>94</v>
      </c>
      <c r="H4" s="47" t="s">
        <v>5</v>
      </c>
      <c r="I4" s="61">
        <v>9</v>
      </c>
      <c r="J4" s="30"/>
      <c r="K4" s="36">
        <f>J4-(SUM(M4:AA4))</f>
        <v>0</v>
      </c>
      <c r="L4" s="37" t="str">
        <f t="shared" ref="L4:L46" si="0">IF(K4&lt;0,"ATENÇÃO","OK")</f>
        <v>OK</v>
      </c>
      <c r="M4" s="49"/>
      <c r="N4" s="49"/>
      <c r="O4" s="50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</row>
    <row r="5" spans="1:27" ht="15" customHeight="1" x14ac:dyDescent="0.25">
      <c r="A5" s="117"/>
      <c r="B5" s="127"/>
      <c r="C5" s="60">
        <v>2</v>
      </c>
      <c r="D5" s="111"/>
      <c r="E5" s="47" t="s">
        <v>42</v>
      </c>
      <c r="F5" s="55" t="s">
        <v>93</v>
      </c>
      <c r="G5" s="55" t="s">
        <v>94</v>
      </c>
      <c r="H5" s="47" t="s">
        <v>5</v>
      </c>
      <c r="I5" s="61">
        <v>42</v>
      </c>
      <c r="J5" s="30"/>
      <c r="K5" s="36">
        <f t="shared" ref="K5:K46" si="1">J5-(SUM(M5:AA5))</f>
        <v>0</v>
      </c>
      <c r="L5" s="37" t="str">
        <f t="shared" si="0"/>
        <v>OK</v>
      </c>
      <c r="M5" s="49"/>
      <c r="N5" s="49"/>
      <c r="O5" s="50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1:27" ht="15" customHeight="1" x14ac:dyDescent="0.25">
      <c r="A6" s="117"/>
      <c r="B6" s="127"/>
      <c r="C6" s="60">
        <v>3</v>
      </c>
      <c r="D6" s="111"/>
      <c r="E6" s="47" t="s">
        <v>43</v>
      </c>
      <c r="F6" s="55" t="s">
        <v>93</v>
      </c>
      <c r="G6" s="55" t="s">
        <v>94</v>
      </c>
      <c r="H6" s="47" t="s">
        <v>5</v>
      </c>
      <c r="I6" s="61">
        <v>55</v>
      </c>
      <c r="J6" s="30">
        <v>10</v>
      </c>
      <c r="K6" s="36">
        <f t="shared" si="1"/>
        <v>10</v>
      </c>
      <c r="L6" s="37" t="str">
        <f t="shared" si="0"/>
        <v>OK</v>
      </c>
      <c r="M6" s="51"/>
      <c r="N6" s="49"/>
      <c r="O6" s="52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1:27" ht="15" customHeight="1" x14ac:dyDescent="0.25">
      <c r="A7" s="117"/>
      <c r="B7" s="127"/>
      <c r="C7" s="60">
        <v>4</v>
      </c>
      <c r="D7" s="111"/>
      <c r="E7" s="47" t="s">
        <v>44</v>
      </c>
      <c r="F7" s="55" t="s">
        <v>93</v>
      </c>
      <c r="G7" s="55" t="s">
        <v>94</v>
      </c>
      <c r="H7" s="47" t="s">
        <v>5</v>
      </c>
      <c r="I7" s="61">
        <v>50</v>
      </c>
      <c r="J7" s="30"/>
      <c r="K7" s="36">
        <f t="shared" si="1"/>
        <v>0</v>
      </c>
      <c r="L7" s="37" t="str">
        <f t="shared" si="0"/>
        <v>OK</v>
      </c>
      <c r="M7" s="49"/>
      <c r="N7" s="49"/>
      <c r="O7" s="50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</row>
    <row r="8" spans="1:27" ht="15" customHeight="1" x14ac:dyDescent="0.25">
      <c r="A8" s="117"/>
      <c r="B8" s="127"/>
      <c r="C8" s="60">
        <v>5</v>
      </c>
      <c r="D8" s="111"/>
      <c r="E8" s="47" t="s">
        <v>45</v>
      </c>
      <c r="F8" s="55" t="s">
        <v>93</v>
      </c>
      <c r="G8" s="55" t="s">
        <v>94</v>
      </c>
      <c r="H8" s="47" t="s">
        <v>5</v>
      </c>
      <c r="I8" s="61">
        <v>75</v>
      </c>
      <c r="J8" s="30">
        <v>6</v>
      </c>
      <c r="K8" s="36">
        <f t="shared" si="1"/>
        <v>6</v>
      </c>
      <c r="L8" s="37" t="str">
        <f t="shared" si="0"/>
        <v>OK</v>
      </c>
      <c r="M8" s="49"/>
      <c r="N8" s="51"/>
      <c r="O8" s="50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</row>
    <row r="9" spans="1:27" ht="15" customHeight="1" x14ac:dyDescent="0.25">
      <c r="A9" s="117"/>
      <c r="B9" s="127"/>
      <c r="C9" s="60">
        <v>6</v>
      </c>
      <c r="D9" s="111"/>
      <c r="E9" s="47" t="s">
        <v>46</v>
      </c>
      <c r="F9" s="55" t="s">
        <v>93</v>
      </c>
      <c r="G9" s="55" t="s">
        <v>94</v>
      </c>
      <c r="H9" s="47" t="s">
        <v>5</v>
      </c>
      <c r="I9" s="61">
        <v>30</v>
      </c>
      <c r="J9" s="30"/>
      <c r="K9" s="36">
        <f t="shared" si="1"/>
        <v>0</v>
      </c>
      <c r="L9" s="37" t="str">
        <f t="shared" si="0"/>
        <v>OK</v>
      </c>
      <c r="M9" s="49"/>
      <c r="N9" s="49"/>
      <c r="O9" s="50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</row>
    <row r="10" spans="1:27" ht="15" customHeight="1" x14ac:dyDescent="0.25">
      <c r="A10" s="117"/>
      <c r="B10" s="127"/>
      <c r="C10" s="60">
        <v>7</v>
      </c>
      <c r="D10" s="111"/>
      <c r="E10" s="47" t="s">
        <v>47</v>
      </c>
      <c r="F10" s="55" t="s">
        <v>93</v>
      </c>
      <c r="G10" s="55" t="s">
        <v>94</v>
      </c>
      <c r="H10" s="47" t="s">
        <v>5</v>
      </c>
      <c r="I10" s="61">
        <v>90</v>
      </c>
      <c r="J10" s="30"/>
      <c r="K10" s="36">
        <f t="shared" si="1"/>
        <v>0</v>
      </c>
      <c r="L10" s="37" t="str">
        <f t="shared" si="0"/>
        <v>OK</v>
      </c>
      <c r="M10" s="49"/>
      <c r="N10" s="49"/>
      <c r="O10" s="50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</row>
    <row r="11" spans="1:27" ht="15" customHeight="1" x14ac:dyDescent="0.25">
      <c r="A11" s="117"/>
      <c r="B11" s="127"/>
      <c r="C11" s="60">
        <v>8</v>
      </c>
      <c r="D11" s="111"/>
      <c r="E11" s="47" t="s">
        <v>48</v>
      </c>
      <c r="F11" s="55" t="s">
        <v>93</v>
      </c>
      <c r="G11" s="55" t="s">
        <v>94</v>
      </c>
      <c r="H11" s="47" t="s">
        <v>70</v>
      </c>
      <c r="I11" s="61">
        <v>50</v>
      </c>
      <c r="J11" s="30"/>
      <c r="K11" s="36">
        <f t="shared" si="1"/>
        <v>0</v>
      </c>
      <c r="L11" s="37" t="str">
        <f t="shared" si="0"/>
        <v>OK</v>
      </c>
      <c r="M11" s="49"/>
      <c r="N11" s="49"/>
      <c r="O11" s="50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</row>
    <row r="12" spans="1:27" ht="15" customHeight="1" x14ac:dyDescent="0.25">
      <c r="A12" s="117"/>
      <c r="B12" s="127"/>
      <c r="C12" s="60">
        <v>9</v>
      </c>
      <c r="D12" s="111"/>
      <c r="E12" s="47" t="s">
        <v>49</v>
      </c>
      <c r="F12" s="55" t="s">
        <v>93</v>
      </c>
      <c r="G12" s="55" t="s">
        <v>94</v>
      </c>
      <c r="H12" s="47" t="s">
        <v>5</v>
      </c>
      <c r="I12" s="61">
        <v>35</v>
      </c>
      <c r="J12" s="30"/>
      <c r="K12" s="36">
        <f t="shared" si="1"/>
        <v>0</v>
      </c>
      <c r="L12" s="37" t="str">
        <f t="shared" si="0"/>
        <v>OK</v>
      </c>
      <c r="M12" s="49"/>
      <c r="N12" s="49"/>
      <c r="O12" s="50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</row>
    <row r="13" spans="1:27" ht="15" customHeight="1" x14ac:dyDescent="0.25">
      <c r="A13" s="117"/>
      <c r="B13" s="127"/>
      <c r="C13" s="60">
        <v>10</v>
      </c>
      <c r="D13" s="111"/>
      <c r="E13" s="47" t="s">
        <v>50</v>
      </c>
      <c r="F13" s="55" t="s">
        <v>93</v>
      </c>
      <c r="G13" s="55" t="s">
        <v>94</v>
      </c>
      <c r="H13" s="47" t="s">
        <v>5</v>
      </c>
      <c r="I13" s="61">
        <v>43</v>
      </c>
      <c r="J13" s="30">
        <v>6</v>
      </c>
      <c r="K13" s="36">
        <f t="shared" si="1"/>
        <v>6</v>
      </c>
      <c r="L13" s="37" t="str">
        <f t="shared" si="0"/>
        <v>OK</v>
      </c>
      <c r="M13" s="49"/>
      <c r="N13" s="49"/>
      <c r="O13" s="50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</row>
    <row r="14" spans="1:27" ht="15" customHeight="1" x14ac:dyDescent="0.25">
      <c r="A14" s="117"/>
      <c r="B14" s="127"/>
      <c r="C14" s="60">
        <v>11</v>
      </c>
      <c r="D14" s="111"/>
      <c r="E14" s="47" t="s">
        <v>51</v>
      </c>
      <c r="F14" s="55" t="s">
        <v>93</v>
      </c>
      <c r="G14" s="55" t="s">
        <v>94</v>
      </c>
      <c r="H14" s="47" t="s">
        <v>5</v>
      </c>
      <c r="I14" s="61">
        <v>40</v>
      </c>
      <c r="J14" s="30">
        <v>10</v>
      </c>
      <c r="K14" s="36">
        <f t="shared" si="1"/>
        <v>10</v>
      </c>
      <c r="L14" s="37" t="str">
        <f t="shared" si="0"/>
        <v>OK</v>
      </c>
      <c r="M14" s="49"/>
      <c r="N14" s="49"/>
      <c r="O14" s="50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ht="15" customHeight="1" x14ac:dyDescent="0.25">
      <c r="A15" s="117"/>
      <c r="B15" s="127"/>
      <c r="C15" s="60">
        <v>12</v>
      </c>
      <c r="D15" s="112"/>
      <c r="E15" s="43" t="s">
        <v>72</v>
      </c>
      <c r="F15" s="55" t="s">
        <v>93</v>
      </c>
      <c r="G15" s="55" t="s">
        <v>94</v>
      </c>
      <c r="H15" s="47" t="s">
        <v>5</v>
      </c>
      <c r="I15" s="61">
        <v>20</v>
      </c>
      <c r="J15" s="30"/>
      <c r="K15" s="36">
        <f t="shared" si="1"/>
        <v>0</v>
      </c>
      <c r="L15" s="37" t="str">
        <f t="shared" si="0"/>
        <v>OK</v>
      </c>
      <c r="M15" s="49"/>
      <c r="N15" s="49"/>
      <c r="O15" s="50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ht="15" customHeight="1" x14ac:dyDescent="0.25">
      <c r="A16" s="117"/>
      <c r="B16" s="127"/>
      <c r="C16" s="60">
        <v>13</v>
      </c>
      <c r="D16" s="113" t="s">
        <v>95</v>
      </c>
      <c r="E16" s="47" t="s">
        <v>52</v>
      </c>
      <c r="F16" s="55" t="s">
        <v>93</v>
      </c>
      <c r="G16" s="55" t="s">
        <v>94</v>
      </c>
      <c r="H16" s="47" t="s">
        <v>70</v>
      </c>
      <c r="I16" s="61">
        <v>69</v>
      </c>
      <c r="J16" s="30"/>
      <c r="K16" s="36">
        <f t="shared" si="1"/>
        <v>0</v>
      </c>
      <c r="L16" s="37" t="str">
        <f t="shared" si="0"/>
        <v>OK</v>
      </c>
      <c r="M16" s="49"/>
      <c r="N16" s="49"/>
      <c r="O16" s="50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</row>
    <row r="17" spans="1:27" ht="15" customHeight="1" x14ac:dyDescent="0.25">
      <c r="A17" s="117"/>
      <c r="B17" s="127"/>
      <c r="C17" s="60">
        <v>14</v>
      </c>
      <c r="D17" s="113"/>
      <c r="E17" s="47" t="s">
        <v>53</v>
      </c>
      <c r="F17" s="55" t="s">
        <v>93</v>
      </c>
      <c r="G17" s="55" t="s">
        <v>94</v>
      </c>
      <c r="H17" s="47" t="s">
        <v>5</v>
      </c>
      <c r="I17" s="61">
        <v>50</v>
      </c>
      <c r="J17" s="30"/>
      <c r="K17" s="36">
        <f t="shared" si="1"/>
        <v>0</v>
      </c>
      <c r="L17" s="37" t="str">
        <f t="shared" si="0"/>
        <v>OK</v>
      </c>
      <c r="M17" s="44"/>
      <c r="N17" s="44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</row>
    <row r="18" spans="1:27" ht="15" customHeight="1" x14ac:dyDescent="0.25">
      <c r="A18" s="117"/>
      <c r="B18" s="128"/>
      <c r="C18" s="60">
        <v>15</v>
      </c>
      <c r="D18" s="113"/>
      <c r="E18" s="47" t="s">
        <v>54</v>
      </c>
      <c r="F18" s="55" t="s">
        <v>93</v>
      </c>
      <c r="G18" s="55" t="s">
        <v>94</v>
      </c>
      <c r="H18" s="47" t="s">
        <v>5</v>
      </c>
      <c r="I18" s="61">
        <v>14.97</v>
      </c>
      <c r="J18" s="30"/>
      <c r="K18" s="36">
        <f t="shared" si="1"/>
        <v>0</v>
      </c>
      <c r="L18" s="37" t="str">
        <f t="shared" si="0"/>
        <v>OK</v>
      </c>
      <c r="M18" s="44"/>
      <c r="N18" s="44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</row>
    <row r="19" spans="1:27" ht="90" x14ac:dyDescent="0.25">
      <c r="A19" s="62">
        <v>2</v>
      </c>
      <c r="B19" s="89" t="s">
        <v>109</v>
      </c>
      <c r="C19" s="63">
        <v>16</v>
      </c>
      <c r="D19" s="48" t="s">
        <v>96</v>
      </c>
      <c r="E19" s="48" t="s">
        <v>55</v>
      </c>
      <c r="F19" s="56" t="s">
        <v>93</v>
      </c>
      <c r="G19" s="56" t="s">
        <v>94</v>
      </c>
      <c r="H19" s="48" t="s">
        <v>70</v>
      </c>
      <c r="I19" s="64">
        <v>48.84</v>
      </c>
      <c r="J19" s="30"/>
      <c r="K19" s="36">
        <f t="shared" si="1"/>
        <v>0</v>
      </c>
      <c r="L19" s="37" t="str">
        <f t="shared" si="0"/>
        <v>OK</v>
      </c>
      <c r="M19" s="44"/>
      <c r="N19" s="44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</row>
    <row r="20" spans="1:27" ht="135" x14ac:dyDescent="0.25">
      <c r="A20" s="65">
        <v>3</v>
      </c>
      <c r="B20" s="90" t="s">
        <v>109</v>
      </c>
      <c r="C20" s="60">
        <v>17</v>
      </c>
      <c r="D20" s="47" t="s">
        <v>34</v>
      </c>
      <c r="E20" s="66" t="s">
        <v>56</v>
      </c>
      <c r="F20" s="67" t="s">
        <v>93</v>
      </c>
      <c r="G20" s="67" t="s">
        <v>94</v>
      </c>
      <c r="H20" s="66" t="s">
        <v>70</v>
      </c>
      <c r="I20" s="61">
        <v>49.81</v>
      </c>
      <c r="J20" s="30"/>
      <c r="K20" s="36">
        <f t="shared" si="1"/>
        <v>0</v>
      </c>
      <c r="L20" s="37" t="str">
        <f t="shared" si="0"/>
        <v>OK</v>
      </c>
      <c r="M20" s="44"/>
      <c r="N20" s="44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</row>
    <row r="21" spans="1:27" ht="15" customHeight="1" x14ac:dyDescent="0.25">
      <c r="A21" s="138">
        <v>4</v>
      </c>
      <c r="B21" s="131" t="s">
        <v>109</v>
      </c>
      <c r="C21" s="63">
        <v>18</v>
      </c>
      <c r="D21" s="114" t="s">
        <v>97</v>
      </c>
      <c r="E21" s="48" t="s">
        <v>57</v>
      </c>
      <c r="F21" s="56" t="s">
        <v>93</v>
      </c>
      <c r="G21" s="56" t="s">
        <v>94</v>
      </c>
      <c r="H21" s="48" t="s">
        <v>5</v>
      </c>
      <c r="I21" s="64">
        <v>320</v>
      </c>
      <c r="J21" s="30"/>
      <c r="K21" s="36">
        <f t="shared" si="1"/>
        <v>0</v>
      </c>
      <c r="L21" s="37" t="str">
        <f t="shared" si="0"/>
        <v>OK</v>
      </c>
      <c r="M21" s="44"/>
      <c r="N21" s="44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</row>
    <row r="22" spans="1:27" ht="15" customHeight="1" x14ac:dyDescent="0.25">
      <c r="A22" s="140"/>
      <c r="B22" s="144"/>
      <c r="C22" s="63">
        <v>19</v>
      </c>
      <c r="D22" s="115"/>
      <c r="E22" s="48" t="s">
        <v>58</v>
      </c>
      <c r="F22" s="56" t="s">
        <v>93</v>
      </c>
      <c r="G22" s="56" t="s">
        <v>94</v>
      </c>
      <c r="H22" s="48" t="s">
        <v>5</v>
      </c>
      <c r="I22" s="64">
        <v>1050</v>
      </c>
      <c r="J22" s="30"/>
      <c r="K22" s="36">
        <f t="shared" si="1"/>
        <v>0</v>
      </c>
      <c r="L22" s="37" t="str">
        <f t="shared" si="0"/>
        <v>OK</v>
      </c>
      <c r="M22" s="44"/>
      <c r="N22" s="44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5" customHeight="1" x14ac:dyDescent="0.25">
      <c r="A23" s="140"/>
      <c r="B23" s="144"/>
      <c r="C23" s="63">
        <v>20</v>
      </c>
      <c r="D23" s="115"/>
      <c r="E23" s="48" t="s">
        <v>59</v>
      </c>
      <c r="F23" s="56" t="s">
        <v>93</v>
      </c>
      <c r="G23" s="56" t="s">
        <v>94</v>
      </c>
      <c r="H23" s="48" t="s">
        <v>5</v>
      </c>
      <c r="I23" s="64">
        <v>1189.26</v>
      </c>
      <c r="J23" s="30"/>
      <c r="K23" s="36">
        <f t="shared" si="1"/>
        <v>0</v>
      </c>
      <c r="L23" s="37" t="str">
        <f t="shared" si="0"/>
        <v>OK</v>
      </c>
      <c r="M23" s="44"/>
      <c r="N23" s="44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</row>
    <row r="24" spans="1:27" ht="15" customHeight="1" x14ac:dyDescent="0.25">
      <c r="A24" s="139"/>
      <c r="B24" s="132"/>
      <c r="C24" s="63">
        <v>21</v>
      </c>
      <c r="D24" s="116"/>
      <c r="E24" s="48" t="s">
        <v>73</v>
      </c>
      <c r="F24" s="56" t="s">
        <v>93</v>
      </c>
      <c r="G24" s="56" t="s">
        <v>94</v>
      </c>
      <c r="H24" s="48" t="s">
        <v>5</v>
      </c>
      <c r="I24" s="64">
        <v>300</v>
      </c>
      <c r="J24" s="30"/>
      <c r="K24" s="36">
        <f t="shared" si="1"/>
        <v>0</v>
      </c>
      <c r="L24" s="37" t="str">
        <f t="shared" si="0"/>
        <v>OK</v>
      </c>
      <c r="M24" s="44"/>
      <c r="N24" s="44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</row>
    <row r="25" spans="1:27" x14ac:dyDescent="0.25">
      <c r="A25" s="130">
        <v>5</v>
      </c>
      <c r="B25" s="136" t="s">
        <v>110</v>
      </c>
      <c r="C25" s="68">
        <v>22</v>
      </c>
      <c r="D25" s="121" t="s">
        <v>98</v>
      </c>
      <c r="E25" s="43" t="s">
        <v>60</v>
      </c>
      <c r="F25" s="57" t="s">
        <v>93</v>
      </c>
      <c r="G25" s="57" t="s">
        <v>94</v>
      </c>
      <c r="H25" s="43" t="s">
        <v>5</v>
      </c>
      <c r="I25" s="69">
        <v>0.51</v>
      </c>
      <c r="J25" s="30"/>
      <c r="K25" s="36">
        <f t="shared" si="1"/>
        <v>0</v>
      </c>
      <c r="L25" s="37" t="str">
        <f t="shared" si="0"/>
        <v>OK</v>
      </c>
      <c r="M25" s="44"/>
      <c r="N25" s="44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" customHeight="1" x14ac:dyDescent="0.25">
      <c r="A26" s="130"/>
      <c r="B26" s="145"/>
      <c r="C26" s="68">
        <v>23</v>
      </c>
      <c r="D26" s="122"/>
      <c r="E26" s="43" t="s">
        <v>63</v>
      </c>
      <c r="F26" s="57" t="s">
        <v>93</v>
      </c>
      <c r="G26" s="57" t="s">
        <v>94</v>
      </c>
      <c r="H26" s="43" t="s">
        <v>70</v>
      </c>
      <c r="I26" s="69">
        <v>31.37</v>
      </c>
      <c r="J26" s="30"/>
      <c r="K26" s="36">
        <f t="shared" si="1"/>
        <v>0</v>
      </c>
      <c r="L26" s="37" t="str">
        <f t="shared" si="0"/>
        <v>OK</v>
      </c>
      <c r="M26" s="44"/>
      <c r="N26" s="44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</row>
    <row r="27" spans="1:27" ht="15" customHeight="1" x14ac:dyDescent="0.25">
      <c r="A27" s="130"/>
      <c r="B27" s="145"/>
      <c r="C27" s="68">
        <v>24</v>
      </c>
      <c r="D27" s="122"/>
      <c r="E27" s="43" t="s">
        <v>75</v>
      </c>
      <c r="F27" s="57" t="s">
        <v>93</v>
      </c>
      <c r="G27" s="57" t="s">
        <v>94</v>
      </c>
      <c r="H27" s="43" t="s">
        <v>74</v>
      </c>
      <c r="I27" s="69">
        <v>20.02</v>
      </c>
      <c r="J27" s="30"/>
      <c r="K27" s="36">
        <f t="shared" si="1"/>
        <v>0</v>
      </c>
      <c r="L27" s="37" t="str">
        <f t="shared" si="0"/>
        <v>OK</v>
      </c>
      <c r="M27" s="44"/>
      <c r="N27" s="44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</row>
    <row r="28" spans="1:27" ht="15" customHeight="1" x14ac:dyDescent="0.25">
      <c r="A28" s="130"/>
      <c r="B28" s="145"/>
      <c r="C28" s="68">
        <v>25</v>
      </c>
      <c r="D28" s="123"/>
      <c r="E28" s="43" t="s">
        <v>76</v>
      </c>
      <c r="F28" s="57" t="s">
        <v>93</v>
      </c>
      <c r="G28" s="57" t="s">
        <v>94</v>
      </c>
      <c r="H28" s="43" t="s">
        <v>74</v>
      </c>
      <c r="I28" s="69">
        <v>25.93</v>
      </c>
      <c r="J28" s="30"/>
      <c r="K28" s="36">
        <f t="shared" si="1"/>
        <v>0</v>
      </c>
      <c r="L28" s="37" t="str">
        <f t="shared" si="0"/>
        <v>OK</v>
      </c>
      <c r="M28" s="44"/>
      <c r="N28" s="44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</row>
    <row r="29" spans="1:27" ht="15" customHeight="1" x14ac:dyDescent="0.25">
      <c r="A29" s="130"/>
      <c r="B29" s="145"/>
      <c r="C29" s="68">
        <v>26</v>
      </c>
      <c r="D29" s="124" t="s">
        <v>99</v>
      </c>
      <c r="E29" s="43" t="s">
        <v>61</v>
      </c>
      <c r="F29" s="57" t="s">
        <v>93</v>
      </c>
      <c r="G29" s="57" t="s">
        <v>94</v>
      </c>
      <c r="H29" s="43" t="s">
        <v>5</v>
      </c>
      <c r="I29" s="69">
        <v>1.1299999999999999</v>
      </c>
      <c r="J29" s="30">
        <v>500</v>
      </c>
      <c r="K29" s="36">
        <f t="shared" si="1"/>
        <v>500</v>
      </c>
      <c r="L29" s="37" t="str">
        <f t="shared" si="0"/>
        <v>OK</v>
      </c>
      <c r="M29" s="44"/>
      <c r="N29" s="44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</row>
    <row r="30" spans="1:27" ht="15" customHeight="1" x14ac:dyDescent="0.25">
      <c r="A30" s="130"/>
      <c r="B30" s="145"/>
      <c r="C30" s="68">
        <v>27</v>
      </c>
      <c r="D30" s="124"/>
      <c r="E30" s="43" t="s">
        <v>62</v>
      </c>
      <c r="F30" s="57" t="s">
        <v>93</v>
      </c>
      <c r="G30" s="57" t="s">
        <v>94</v>
      </c>
      <c r="H30" s="43" t="s">
        <v>5</v>
      </c>
      <c r="I30" s="69">
        <v>2.77</v>
      </c>
      <c r="J30" s="30"/>
      <c r="K30" s="36">
        <f t="shared" si="1"/>
        <v>0</v>
      </c>
      <c r="L30" s="37" t="str">
        <f t="shared" si="0"/>
        <v>OK</v>
      </c>
      <c r="M30" s="44"/>
      <c r="N30" s="44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</row>
    <row r="31" spans="1:27" ht="15" customHeight="1" x14ac:dyDescent="0.25">
      <c r="A31" s="130"/>
      <c r="B31" s="145"/>
      <c r="C31" s="68">
        <v>28</v>
      </c>
      <c r="D31" s="43" t="s">
        <v>35</v>
      </c>
      <c r="E31" s="43" t="s">
        <v>62</v>
      </c>
      <c r="F31" s="57" t="s">
        <v>93</v>
      </c>
      <c r="G31" s="57" t="s">
        <v>94</v>
      </c>
      <c r="H31" s="43" t="s">
        <v>5</v>
      </c>
      <c r="I31" s="69">
        <v>3.07</v>
      </c>
      <c r="J31" s="30"/>
      <c r="K31" s="36">
        <f t="shared" si="1"/>
        <v>0</v>
      </c>
      <c r="L31" s="37" t="str">
        <f t="shared" si="0"/>
        <v>OK</v>
      </c>
      <c r="M31" s="44"/>
      <c r="N31" s="44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</row>
    <row r="32" spans="1:27" ht="15" customHeight="1" x14ac:dyDescent="0.25">
      <c r="A32" s="130"/>
      <c r="B32" s="137"/>
      <c r="C32" s="68">
        <v>29</v>
      </c>
      <c r="D32" s="58" t="s">
        <v>36</v>
      </c>
      <c r="E32" s="70" t="s">
        <v>56</v>
      </c>
      <c r="F32" s="71" t="s">
        <v>93</v>
      </c>
      <c r="G32" s="57" t="s">
        <v>94</v>
      </c>
      <c r="H32" s="70" t="s">
        <v>70</v>
      </c>
      <c r="I32" s="69">
        <v>35.42</v>
      </c>
      <c r="J32" s="30"/>
      <c r="K32" s="36">
        <f t="shared" si="1"/>
        <v>0</v>
      </c>
      <c r="L32" s="37" t="str">
        <f t="shared" si="0"/>
        <v>OK</v>
      </c>
      <c r="M32" s="44"/>
      <c r="N32" s="44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</row>
    <row r="33" spans="1:27" ht="90" x14ac:dyDescent="0.25">
      <c r="A33" s="125">
        <v>6</v>
      </c>
      <c r="B33" s="131" t="s">
        <v>111</v>
      </c>
      <c r="C33" s="63">
        <v>30</v>
      </c>
      <c r="D33" s="48" t="s">
        <v>100</v>
      </c>
      <c r="E33" s="48" t="s">
        <v>64</v>
      </c>
      <c r="F33" s="56" t="s">
        <v>93</v>
      </c>
      <c r="G33" s="56" t="s">
        <v>94</v>
      </c>
      <c r="H33" s="48" t="s">
        <v>5</v>
      </c>
      <c r="I33" s="64">
        <v>7.44</v>
      </c>
      <c r="J33" s="30">
        <v>100</v>
      </c>
      <c r="K33" s="36">
        <f t="shared" si="1"/>
        <v>100</v>
      </c>
      <c r="L33" s="37" t="str">
        <f t="shared" si="0"/>
        <v>OK</v>
      </c>
      <c r="M33" s="44"/>
      <c r="N33" s="44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</row>
    <row r="34" spans="1:27" ht="45" x14ac:dyDescent="0.25">
      <c r="A34" s="125"/>
      <c r="B34" s="132"/>
      <c r="C34" s="63">
        <v>31</v>
      </c>
      <c r="D34" s="48" t="s">
        <v>37</v>
      </c>
      <c r="E34" s="48" t="s">
        <v>65</v>
      </c>
      <c r="F34" s="56" t="s">
        <v>93</v>
      </c>
      <c r="G34" s="56" t="s">
        <v>94</v>
      </c>
      <c r="H34" s="48" t="s">
        <v>5</v>
      </c>
      <c r="I34" s="64">
        <v>5.34</v>
      </c>
      <c r="J34" s="30">
        <v>100</v>
      </c>
      <c r="K34" s="36">
        <f t="shared" si="1"/>
        <v>100</v>
      </c>
      <c r="L34" s="37" t="str">
        <f t="shared" si="0"/>
        <v>OK</v>
      </c>
      <c r="M34" s="44"/>
      <c r="N34" s="44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</row>
    <row r="35" spans="1:27" ht="75" customHeight="1" x14ac:dyDescent="0.25">
      <c r="A35" s="130">
        <v>7</v>
      </c>
      <c r="B35" s="136" t="s">
        <v>109</v>
      </c>
      <c r="C35" s="68">
        <v>32</v>
      </c>
      <c r="D35" s="43" t="s">
        <v>101</v>
      </c>
      <c r="E35" s="43" t="s">
        <v>66</v>
      </c>
      <c r="F35" s="57" t="s">
        <v>93</v>
      </c>
      <c r="G35" s="57" t="s">
        <v>94</v>
      </c>
      <c r="H35" s="43" t="s">
        <v>5</v>
      </c>
      <c r="I35" s="69">
        <v>217.58</v>
      </c>
      <c r="J35" s="30">
        <f>5-1-3</f>
        <v>1</v>
      </c>
      <c r="K35" s="36">
        <f t="shared" si="1"/>
        <v>1</v>
      </c>
      <c r="L35" s="37" t="str">
        <f t="shared" si="0"/>
        <v>OK</v>
      </c>
      <c r="M35" s="44"/>
      <c r="N35" s="44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</row>
    <row r="36" spans="1:27" ht="105" x14ac:dyDescent="0.25">
      <c r="A36" s="130"/>
      <c r="B36" s="145"/>
      <c r="C36" s="68">
        <v>33</v>
      </c>
      <c r="D36" s="59" t="s">
        <v>38</v>
      </c>
      <c r="E36" s="70" t="s">
        <v>67</v>
      </c>
      <c r="F36" s="71" t="s">
        <v>93</v>
      </c>
      <c r="G36" s="57" t="s">
        <v>94</v>
      </c>
      <c r="H36" s="70" t="s">
        <v>5</v>
      </c>
      <c r="I36" s="69">
        <v>9.57</v>
      </c>
      <c r="J36" s="30">
        <v>50</v>
      </c>
      <c r="K36" s="36">
        <f t="shared" si="1"/>
        <v>50</v>
      </c>
      <c r="L36" s="37" t="str">
        <f t="shared" si="0"/>
        <v>OK</v>
      </c>
      <c r="M36" s="44"/>
      <c r="N36" s="44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</row>
    <row r="37" spans="1:27" ht="75" customHeight="1" x14ac:dyDescent="0.25">
      <c r="A37" s="130"/>
      <c r="B37" s="137"/>
      <c r="C37" s="68">
        <v>34</v>
      </c>
      <c r="D37" s="59" t="s">
        <v>39</v>
      </c>
      <c r="E37" s="70" t="s">
        <v>68</v>
      </c>
      <c r="F37" s="71" t="s">
        <v>93</v>
      </c>
      <c r="G37" s="57" t="s">
        <v>94</v>
      </c>
      <c r="H37" s="70" t="s">
        <v>5</v>
      </c>
      <c r="I37" s="69">
        <v>21.76</v>
      </c>
      <c r="J37" s="30"/>
      <c r="K37" s="36">
        <f t="shared" si="1"/>
        <v>0</v>
      </c>
      <c r="L37" s="37" t="str">
        <f t="shared" si="0"/>
        <v>OK</v>
      </c>
      <c r="M37" s="44"/>
      <c r="N37" s="44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</row>
    <row r="38" spans="1:27" ht="45" x14ac:dyDescent="0.25">
      <c r="A38" s="125">
        <v>8</v>
      </c>
      <c r="B38" s="131" t="s">
        <v>109</v>
      </c>
      <c r="C38" s="63">
        <v>35</v>
      </c>
      <c r="D38" s="48" t="s">
        <v>102</v>
      </c>
      <c r="E38" s="48" t="s">
        <v>69</v>
      </c>
      <c r="F38" s="56" t="s">
        <v>93</v>
      </c>
      <c r="G38" s="56" t="s">
        <v>94</v>
      </c>
      <c r="H38" s="48" t="s">
        <v>5</v>
      </c>
      <c r="I38" s="64">
        <v>44</v>
      </c>
      <c r="J38" s="30">
        <v>50</v>
      </c>
      <c r="K38" s="36">
        <f t="shared" si="1"/>
        <v>50</v>
      </c>
      <c r="L38" s="37" t="str">
        <f t="shared" si="0"/>
        <v>OK</v>
      </c>
      <c r="M38" s="44"/>
      <c r="N38" s="44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</row>
    <row r="39" spans="1:27" ht="45" x14ac:dyDescent="0.25">
      <c r="A39" s="125"/>
      <c r="B39" s="132"/>
      <c r="C39" s="63">
        <v>36</v>
      </c>
      <c r="D39" s="48" t="s">
        <v>103</v>
      </c>
      <c r="E39" s="48" t="s">
        <v>69</v>
      </c>
      <c r="F39" s="56" t="s">
        <v>93</v>
      </c>
      <c r="G39" s="56" t="s">
        <v>94</v>
      </c>
      <c r="H39" s="48" t="s">
        <v>5</v>
      </c>
      <c r="I39" s="64">
        <v>37</v>
      </c>
      <c r="J39" s="30">
        <v>50</v>
      </c>
      <c r="K39" s="36">
        <f t="shared" si="1"/>
        <v>50</v>
      </c>
      <c r="L39" s="37" t="str">
        <f t="shared" si="0"/>
        <v>OK</v>
      </c>
      <c r="M39" s="44"/>
      <c r="N39" s="44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</row>
    <row r="40" spans="1:27" ht="30" customHeight="1" x14ac:dyDescent="0.25">
      <c r="A40" s="141">
        <v>9</v>
      </c>
      <c r="B40" s="133" t="s">
        <v>109</v>
      </c>
      <c r="C40" s="72">
        <v>37</v>
      </c>
      <c r="D40" s="124" t="s">
        <v>104</v>
      </c>
      <c r="E40" s="43" t="s">
        <v>77</v>
      </c>
      <c r="F40" s="57" t="s">
        <v>93</v>
      </c>
      <c r="G40" s="57" t="s">
        <v>94</v>
      </c>
      <c r="H40" s="43" t="s">
        <v>5</v>
      </c>
      <c r="I40" s="73">
        <v>108</v>
      </c>
      <c r="J40" s="30"/>
      <c r="K40" s="36">
        <f t="shared" si="1"/>
        <v>0</v>
      </c>
      <c r="L40" s="37" t="str">
        <f t="shared" si="0"/>
        <v>OK</v>
      </c>
      <c r="M40" s="44"/>
      <c r="N40" s="44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</row>
    <row r="41" spans="1:27" x14ac:dyDescent="0.25">
      <c r="A41" s="142"/>
      <c r="B41" s="134"/>
      <c r="C41" s="72">
        <v>38</v>
      </c>
      <c r="D41" s="124"/>
      <c r="E41" s="43" t="s">
        <v>78</v>
      </c>
      <c r="F41" s="71" t="s">
        <v>93</v>
      </c>
      <c r="G41" s="57" t="s">
        <v>94</v>
      </c>
      <c r="H41" s="70" t="s">
        <v>5</v>
      </c>
      <c r="I41" s="73">
        <v>262.2</v>
      </c>
      <c r="J41" s="30"/>
      <c r="K41" s="36">
        <f t="shared" si="1"/>
        <v>0</v>
      </c>
      <c r="L41" s="37" t="str">
        <f t="shared" si="0"/>
        <v>OK</v>
      </c>
      <c r="M41" s="44"/>
      <c r="N41" s="44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</row>
    <row r="42" spans="1:27" ht="15" customHeight="1" x14ac:dyDescent="0.25">
      <c r="A42" s="143"/>
      <c r="B42" s="135"/>
      <c r="C42" s="72">
        <v>39</v>
      </c>
      <c r="D42" s="124"/>
      <c r="E42" s="43" t="s">
        <v>79</v>
      </c>
      <c r="F42" s="71" t="s">
        <v>93</v>
      </c>
      <c r="G42" s="57" t="s">
        <v>94</v>
      </c>
      <c r="H42" s="70" t="s">
        <v>80</v>
      </c>
      <c r="I42" s="73">
        <v>20</v>
      </c>
      <c r="J42" s="30"/>
      <c r="K42" s="36">
        <f t="shared" si="1"/>
        <v>0</v>
      </c>
      <c r="L42" s="37" t="str">
        <f t="shared" si="0"/>
        <v>OK</v>
      </c>
      <c r="M42" s="44"/>
      <c r="N42" s="44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</row>
    <row r="43" spans="1:27" ht="15" customHeight="1" x14ac:dyDescent="0.25">
      <c r="A43" s="138">
        <v>10</v>
      </c>
      <c r="B43" s="131" t="s">
        <v>109</v>
      </c>
      <c r="C43" s="63">
        <v>40</v>
      </c>
      <c r="D43" s="114" t="s">
        <v>81</v>
      </c>
      <c r="E43" s="48" t="s">
        <v>82</v>
      </c>
      <c r="F43" s="56" t="s">
        <v>93</v>
      </c>
      <c r="G43" s="56" t="s">
        <v>94</v>
      </c>
      <c r="H43" s="48" t="s">
        <v>5</v>
      </c>
      <c r="I43" s="74">
        <v>33.86</v>
      </c>
      <c r="J43" s="30"/>
      <c r="K43" s="36">
        <f t="shared" si="1"/>
        <v>0</v>
      </c>
      <c r="L43" s="37" t="str">
        <f t="shared" si="0"/>
        <v>OK</v>
      </c>
      <c r="M43" s="44"/>
      <c r="N43" s="44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</row>
    <row r="44" spans="1:27" ht="15" customHeight="1" x14ac:dyDescent="0.25">
      <c r="A44" s="139"/>
      <c r="B44" s="132"/>
      <c r="C44" s="63">
        <v>41</v>
      </c>
      <c r="D44" s="116"/>
      <c r="E44" s="48" t="s">
        <v>83</v>
      </c>
      <c r="F44" s="56" t="s">
        <v>93</v>
      </c>
      <c r="G44" s="56" t="s">
        <v>94</v>
      </c>
      <c r="H44" s="48" t="s">
        <v>5</v>
      </c>
      <c r="I44" s="74">
        <v>27.09</v>
      </c>
      <c r="J44" s="30"/>
      <c r="K44" s="36">
        <f t="shared" si="1"/>
        <v>0</v>
      </c>
      <c r="L44" s="37" t="str">
        <f t="shared" si="0"/>
        <v>OK</v>
      </c>
      <c r="M44" s="44"/>
      <c r="N44" s="44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</row>
    <row r="45" spans="1:27" ht="15" customHeight="1" x14ac:dyDescent="0.25">
      <c r="A45" s="130">
        <v>11</v>
      </c>
      <c r="B45" s="136" t="s">
        <v>110</v>
      </c>
      <c r="C45" s="68">
        <v>42</v>
      </c>
      <c r="D45" s="43" t="s">
        <v>105</v>
      </c>
      <c r="E45" s="43" t="s">
        <v>106</v>
      </c>
      <c r="F45" s="57" t="s">
        <v>93</v>
      </c>
      <c r="G45" s="57" t="s">
        <v>94</v>
      </c>
      <c r="H45" s="70" t="s">
        <v>70</v>
      </c>
      <c r="I45" s="73">
        <v>88.1</v>
      </c>
      <c r="J45" s="30"/>
      <c r="K45" s="36">
        <f t="shared" si="1"/>
        <v>0</v>
      </c>
      <c r="L45" s="37" t="str">
        <f t="shared" si="0"/>
        <v>OK</v>
      </c>
      <c r="M45" s="44"/>
      <c r="N45" s="44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5" customHeight="1" x14ac:dyDescent="0.25">
      <c r="A46" s="130"/>
      <c r="B46" s="137"/>
      <c r="C46" s="68">
        <v>43</v>
      </c>
      <c r="D46" s="43" t="s">
        <v>107</v>
      </c>
      <c r="E46" s="43" t="s">
        <v>106</v>
      </c>
      <c r="F46" s="71" t="s">
        <v>93</v>
      </c>
      <c r="G46" s="57" t="s">
        <v>94</v>
      </c>
      <c r="H46" s="70" t="s">
        <v>80</v>
      </c>
      <c r="I46" s="73">
        <v>96.65</v>
      </c>
      <c r="J46" s="30"/>
      <c r="K46" s="36">
        <f t="shared" si="1"/>
        <v>0</v>
      </c>
      <c r="L46" s="37" t="str">
        <f t="shared" si="0"/>
        <v>OK</v>
      </c>
      <c r="M46" s="44"/>
      <c r="N46" s="44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x14ac:dyDescent="0.25">
      <c r="M47" s="46"/>
    </row>
  </sheetData>
  <mergeCells count="44">
    <mergeCell ref="B45:B46"/>
    <mergeCell ref="D40:D42"/>
    <mergeCell ref="A43:A44"/>
    <mergeCell ref="D43:D44"/>
    <mergeCell ref="B4:B18"/>
    <mergeCell ref="B21:B24"/>
    <mergeCell ref="B25:B32"/>
    <mergeCell ref="B33:B34"/>
    <mergeCell ref="B35:B37"/>
    <mergeCell ref="B38:B39"/>
    <mergeCell ref="B40:B42"/>
    <mergeCell ref="B43:B44"/>
    <mergeCell ref="A33:A34"/>
    <mergeCell ref="A35:A37"/>
    <mergeCell ref="A45:A46"/>
    <mergeCell ref="A38:A39"/>
    <mergeCell ref="A40:A42"/>
    <mergeCell ref="N1:N2"/>
    <mergeCell ref="O1:O2"/>
    <mergeCell ref="P1:P2"/>
    <mergeCell ref="A25:A32"/>
    <mergeCell ref="D25:D28"/>
    <mergeCell ref="D29:D30"/>
    <mergeCell ref="S1:S2"/>
    <mergeCell ref="T1:T2"/>
    <mergeCell ref="U1:U2"/>
    <mergeCell ref="V1:V2"/>
    <mergeCell ref="W1:W2"/>
    <mergeCell ref="AA1:AA2"/>
    <mergeCell ref="A2:L2"/>
    <mergeCell ref="D4:D15"/>
    <mergeCell ref="D16:D18"/>
    <mergeCell ref="D21:D24"/>
    <mergeCell ref="Q1:Q2"/>
    <mergeCell ref="R1:R2"/>
    <mergeCell ref="A21:A24"/>
    <mergeCell ref="M1:M2"/>
    <mergeCell ref="A1:D1"/>
    <mergeCell ref="E1:I1"/>
    <mergeCell ref="J1:L1"/>
    <mergeCell ref="X1:X2"/>
    <mergeCell ref="Y1:Y2"/>
    <mergeCell ref="Z1:Z2"/>
    <mergeCell ref="A4:A18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zoomScale="80" zoomScaleNormal="80" workbookViewId="0">
      <selection activeCell="B3" sqref="B3:B46"/>
    </sheetView>
  </sheetViews>
  <sheetFormatPr defaultColWidth="9.7109375" defaultRowHeight="15" x14ac:dyDescent="0.25"/>
  <cols>
    <col min="1" max="1" width="7.7109375" style="1" customWidth="1"/>
    <col min="2" max="2" width="22" style="1" customWidth="1"/>
    <col min="3" max="3" width="5.5703125" style="1" bestFit="1" customWidth="1"/>
    <col min="4" max="4" width="44.42578125" style="38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1" bestFit="1" customWidth="1"/>
    <col min="10" max="10" width="13.28515625" style="19" customWidth="1"/>
    <col min="11" max="11" width="13.28515625" style="39" customWidth="1"/>
    <col min="12" max="12" width="12.5703125" style="17" customWidth="1"/>
    <col min="13" max="14" width="13.7109375" style="18" customWidth="1"/>
    <col min="15" max="27" width="13.7109375" style="15" customWidth="1"/>
    <col min="28" max="16384" width="9.7109375" style="15"/>
  </cols>
  <sheetData>
    <row r="1" spans="1:27" ht="34.5" customHeight="1" x14ac:dyDescent="0.25">
      <c r="A1" s="109" t="s">
        <v>85</v>
      </c>
      <c r="B1" s="109"/>
      <c r="C1" s="109"/>
      <c r="D1" s="109"/>
      <c r="E1" s="109" t="s">
        <v>33</v>
      </c>
      <c r="F1" s="109"/>
      <c r="G1" s="109"/>
      <c r="H1" s="109"/>
      <c r="I1" s="109"/>
      <c r="J1" s="109" t="s">
        <v>86</v>
      </c>
      <c r="K1" s="109"/>
      <c r="L1" s="109"/>
      <c r="M1" s="108" t="s">
        <v>88</v>
      </c>
      <c r="N1" s="108" t="s">
        <v>88</v>
      </c>
      <c r="O1" s="108" t="s">
        <v>88</v>
      </c>
      <c r="P1" s="108" t="s">
        <v>88</v>
      </c>
      <c r="Q1" s="108" t="s">
        <v>88</v>
      </c>
      <c r="R1" s="108" t="s">
        <v>88</v>
      </c>
      <c r="S1" s="108" t="s">
        <v>88</v>
      </c>
      <c r="T1" s="108" t="s">
        <v>88</v>
      </c>
      <c r="U1" s="108" t="s">
        <v>88</v>
      </c>
      <c r="V1" s="108" t="s">
        <v>88</v>
      </c>
      <c r="W1" s="108" t="s">
        <v>88</v>
      </c>
      <c r="X1" s="108" t="s">
        <v>88</v>
      </c>
      <c r="Y1" s="108" t="s">
        <v>88</v>
      </c>
      <c r="Z1" s="108" t="s">
        <v>88</v>
      </c>
      <c r="AA1" s="108" t="s">
        <v>88</v>
      </c>
    </row>
    <row r="2" spans="1:27" ht="34.5" customHeight="1" x14ac:dyDescent="0.25">
      <c r="A2" s="109" t="s">
        <v>87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</row>
    <row r="3" spans="1:27" s="16" customFormat="1" ht="45" x14ac:dyDescent="0.2">
      <c r="A3" s="53" t="s">
        <v>6</v>
      </c>
      <c r="B3" s="53" t="s">
        <v>112</v>
      </c>
      <c r="C3" s="53" t="s">
        <v>4</v>
      </c>
      <c r="D3" s="53" t="s">
        <v>89</v>
      </c>
      <c r="E3" s="54" t="s">
        <v>40</v>
      </c>
      <c r="F3" s="54" t="s">
        <v>90</v>
      </c>
      <c r="G3" s="54" t="s">
        <v>91</v>
      </c>
      <c r="H3" s="54" t="s">
        <v>5</v>
      </c>
      <c r="I3" s="32" t="s">
        <v>2</v>
      </c>
      <c r="J3" s="33" t="s">
        <v>24</v>
      </c>
      <c r="K3" s="34" t="s">
        <v>0</v>
      </c>
      <c r="L3" s="31" t="s">
        <v>3</v>
      </c>
      <c r="M3" s="35" t="s">
        <v>1</v>
      </c>
      <c r="N3" s="35" t="s">
        <v>1</v>
      </c>
      <c r="O3" s="35" t="s">
        <v>1</v>
      </c>
      <c r="P3" s="35" t="s">
        <v>1</v>
      </c>
      <c r="Q3" s="35" t="s">
        <v>1</v>
      </c>
      <c r="R3" s="35" t="s">
        <v>1</v>
      </c>
      <c r="S3" s="35" t="s">
        <v>1</v>
      </c>
      <c r="T3" s="35" t="s">
        <v>1</v>
      </c>
      <c r="U3" s="35" t="s">
        <v>1</v>
      </c>
      <c r="V3" s="35" t="s">
        <v>1</v>
      </c>
      <c r="W3" s="35" t="s">
        <v>1</v>
      </c>
      <c r="X3" s="35" t="s">
        <v>1</v>
      </c>
      <c r="Y3" s="35" t="s">
        <v>1</v>
      </c>
      <c r="Z3" s="35" t="s">
        <v>1</v>
      </c>
      <c r="AA3" s="35" t="s">
        <v>1</v>
      </c>
    </row>
    <row r="4" spans="1:27" ht="15" customHeight="1" x14ac:dyDescent="0.25">
      <c r="A4" s="117">
        <v>1</v>
      </c>
      <c r="B4" s="126" t="s">
        <v>109</v>
      </c>
      <c r="C4" s="60">
        <v>1</v>
      </c>
      <c r="D4" s="110" t="s">
        <v>92</v>
      </c>
      <c r="E4" s="47" t="s">
        <v>41</v>
      </c>
      <c r="F4" s="55" t="s">
        <v>93</v>
      </c>
      <c r="G4" s="55" t="s">
        <v>94</v>
      </c>
      <c r="H4" s="47" t="s">
        <v>5</v>
      </c>
      <c r="I4" s="61">
        <v>9</v>
      </c>
      <c r="J4" s="30"/>
      <c r="K4" s="36">
        <f>J4-(SUM(M4:AA4))</f>
        <v>0</v>
      </c>
      <c r="L4" s="37" t="str">
        <f t="shared" ref="L4:L46" si="0">IF(K4&lt;0,"ATENÇÃO","OK")</f>
        <v>OK</v>
      </c>
      <c r="M4" s="49"/>
      <c r="N4" s="49"/>
      <c r="O4" s="50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</row>
    <row r="5" spans="1:27" ht="15" customHeight="1" x14ac:dyDescent="0.25">
      <c r="A5" s="117"/>
      <c r="B5" s="127"/>
      <c r="C5" s="60">
        <v>2</v>
      </c>
      <c r="D5" s="111"/>
      <c r="E5" s="47" t="s">
        <v>42</v>
      </c>
      <c r="F5" s="55" t="s">
        <v>93</v>
      </c>
      <c r="G5" s="55" t="s">
        <v>94</v>
      </c>
      <c r="H5" s="47" t="s">
        <v>5</v>
      </c>
      <c r="I5" s="61">
        <v>42</v>
      </c>
      <c r="J5" s="30"/>
      <c r="K5" s="36">
        <f t="shared" ref="K5:K46" si="1">J5-(SUM(M5:AA5))</f>
        <v>0</v>
      </c>
      <c r="L5" s="37" t="str">
        <f t="shared" si="0"/>
        <v>OK</v>
      </c>
      <c r="M5" s="49"/>
      <c r="N5" s="49"/>
      <c r="O5" s="50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1:27" ht="15" customHeight="1" x14ac:dyDescent="0.25">
      <c r="A6" s="117"/>
      <c r="B6" s="127"/>
      <c r="C6" s="60">
        <v>3</v>
      </c>
      <c r="D6" s="111"/>
      <c r="E6" s="47" t="s">
        <v>43</v>
      </c>
      <c r="F6" s="55" t="s">
        <v>93</v>
      </c>
      <c r="G6" s="55" t="s">
        <v>94</v>
      </c>
      <c r="H6" s="47" t="s">
        <v>5</v>
      </c>
      <c r="I6" s="61">
        <v>55</v>
      </c>
      <c r="J6" s="30">
        <v>70</v>
      </c>
      <c r="K6" s="36">
        <f t="shared" si="1"/>
        <v>70</v>
      </c>
      <c r="L6" s="37" t="str">
        <f t="shared" si="0"/>
        <v>OK</v>
      </c>
      <c r="M6" s="51"/>
      <c r="N6" s="49"/>
      <c r="O6" s="52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1:27" ht="15" customHeight="1" x14ac:dyDescent="0.25">
      <c r="A7" s="117"/>
      <c r="B7" s="127"/>
      <c r="C7" s="60">
        <v>4</v>
      </c>
      <c r="D7" s="111"/>
      <c r="E7" s="47" t="s">
        <v>44</v>
      </c>
      <c r="F7" s="55" t="s">
        <v>93</v>
      </c>
      <c r="G7" s="55" t="s">
        <v>94</v>
      </c>
      <c r="H7" s="47" t="s">
        <v>5</v>
      </c>
      <c r="I7" s="61">
        <v>50</v>
      </c>
      <c r="J7" s="30"/>
      <c r="K7" s="36">
        <f t="shared" si="1"/>
        <v>0</v>
      </c>
      <c r="L7" s="37" t="str">
        <f t="shared" si="0"/>
        <v>OK</v>
      </c>
      <c r="M7" s="49"/>
      <c r="N7" s="49"/>
      <c r="O7" s="50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</row>
    <row r="8" spans="1:27" ht="15" customHeight="1" x14ac:dyDescent="0.25">
      <c r="A8" s="117"/>
      <c r="B8" s="127"/>
      <c r="C8" s="60">
        <v>5</v>
      </c>
      <c r="D8" s="111"/>
      <c r="E8" s="47" t="s">
        <v>45</v>
      </c>
      <c r="F8" s="55" t="s">
        <v>93</v>
      </c>
      <c r="G8" s="55" t="s">
        <v>94</v>
      </c>
      <c r="H8" s="47" t="s">
        <v>5</v>
      </c>
      <c r="I8" s="61">
        <v>75</v>
      </c>
      <c r="J8" s="30">
        <v>5</v>
      </c>
      <c r="K8" s="36">
        <f t="shared" si="1"/>
        <v>5</v>
      </c>
      <c r="L8" s="37" t="str">
        <f t="shared" si="0"/>
        <v>OK</v>
      </c>
      <c r="M8" s="49"/>
      <c r="N8" s="51"/>
      <c r="O8" s="50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</row>
    <row r="9" spans="1:27" ht="15" customHeight="1" x14ac:dyDescent="0.25">
      <c r="A9" s="117"/>
      <c r="B9" s="127"/>
      <c r="C9" s="60">
        <v>6</v>
      </c>
      <c r="D9" s="111"/>
      <c r="E9" s="47" t="s">
        <v>46</v>
      </c>
      <c r="F9" s="55" t="s">
        <v>93</v>
      </c>
      <c r="G9" s="55" t="s">
        <v>94</v>
      </c>
      <c r="H9" s="47" t="s">
        <v>5</v>
      </c>
      <c r="I9" s="61">
        <v>30</v>
      </c>
      <c r="J9" s="30"/>
      <c r="K9" s="36">
        <f t="shared" si="1"/>
        <v>0</v>
      </c>
      <c r="L9" s="37" t="str">
        <f t="shared" si="0"/>
        <v>OK</v>
      </c>
      <c r="M9" s="49"/>
      <c r="N9" s="49"/>
      <c r="O9" s="50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</row>
    <row r="10" spans="1:27" ht="15" customHeight="1" x14ac:dyDescent="0.25">
      <c r="A10" s="117"/>
      <c r="B10" s="127"/>
      <c r="C10" s="60">
        <v>7</v>
      </c>
      <c r="D10" s="111"/>
      <c r="E10" s="47" t="s">
        <v>47</v>
      </c>
      <c r="F10" s="55" t="s">
        <v>93</v>
      </c>
      <c r="G10" s="55" t="s">
        <v>94</v>
      </c>
      <c r="H10" s="47" t="s">
        <v>5</v>
      </c>
      <c r="I10" s="61">
        <v>90</v>
      </c>
      <c r="J10" s="30"/>
      <c r="K10" s="36">
        <f t="shared" si="1"/>
        <v>0</v>
      </c>
      <c r="L10" s="37" t="str">
        <f t="shared" si="0"/>
        <v>OK</v>
      </c>
      <c r="M10" s="49"/>
      <c r="N10" s="49"/>
      <c r="O10" s="50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</row>
    <row r="11" spans="1:27" ht="15" customHeight="1" x14ac:dyDescent="0.25">
      <c r="A11" s="117"/>
      <c r="B11" s="127"/>
      <c r="C11" s="60">
        <v>8</v>
      </c>
      <c r="D11" s="111"/>
      <c r="E11" s="47" t="s">
        <v>48</v>
      </c>
      <c r="F11" s="55" t="s">
        <v>93</v>
      </c>
      <c r="G11" s="55" t="s">
        <v>94</v>
      </c>
      <c r="H11" s="47" t="s">
        <v>70</v>
      </c>
      <c r="I11" s="61">
        <v>50</v>
      </c>
      <c r="J11" s="30">
        <v>20</v>
      </c>
      <c r="K11" s="36">
        <f t="shared" si="1"/>
        <v>20</v>
      </c>
      <c r="L11" s="37" t="str">
        <f t="shared" si="0"/>
        <v>OK</v>
      </c>
      <c r="M11" s="49"/>
      <c r="N11" s="49"/>
      <c r="O11" s="50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</row>
    <row r="12" spans="1:27" ht="15" customHeight="1" x14ac:dyDescent="0.25">
      <c r="A12" s="117"/>
      <c r="B12" s="127"/>
      <c r="C12" s="60">
        <v>9</v>
      </c>
      <c r="D12" s="111"/>
      <c r="E12" s="47" t="s">
        <v>49</v>
      </c>
      <c r="F12" s="55" t="s">
        <v>93</v>
      </c>
      <c r="G12" s="55" t="s">
        <v>94</v>
      </c>
      <c r="H12" s="47" t="s">
        <v>5</v>
      </c>
      <c r="I12" s="61">
        <v>35</v>
      </c>
      <c r="J12" s="30"/>
      <c r="K12" s="36">
        <f t="shared" si="1"/>
        <v>0</v>
      </c>
      <c r="L12" s="37" t="str">
        <f t="shared" si="0"/>
        <v>OK</v>
      </c>
      <c r="M12" s="49"/>
      <c r="N12" s="49"/>
      <c r="O12" s="50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</row>
    <row r="13" spans="1:27" ht="15" customHeight="1" x14ac:dyDescent="0.25">
      <c r="A13" s="117"/>
      <c r="B13" s="127"/>
      <c r="C13" s="60">
        <v>10</v>
      </c>
      <c r="D13" s="111"/>
      <c r="E13" s="47" t="s">
        <v>50</v>
      </c>
      <c r="F13" s="55" t="s">
        <v>93</v>
      </c>
      <c r="G13" s="55" t="s">
        <v>94</v>
      </c>
      <c r="H13" s="47" t="s">
        <v>5</v>
      </c>
      <c r="I13" s="61">
        <v>43</v>
      </c>
      <c r="J13" s="30"/>
      <c r="K13" s="36">
        <f t="shared" si="1"/>
        <v>0</v>
      </c>
      <c r="L13" s="37" t="str">
        <f t="shared" si="0"/>
        <v>OK</v>
      </c>
      <c r="M13" s="49"/>
      <c r="N13" s="49"/>
      <c r="O13" s="50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</row>
    <row r="14" spans="1:27" ht="15" customHeight="1" x14ac:dyDescent="0.25">
      <c r="A14" s="117"/>
      <c r="B14" s="127"/>
      <c r="C14" s="60">
        <v>11</v>
      </c>
      <c r="D14" s="111"/>
      <c r="E14" s="47" t="s">
        <v>51</v>
      </c>
      <c r="F14" s="55" t="s">
        <v>93</v>
      </c>
      <c r="G14" s="55" t="s">
        <v>94</v>
      </c>
      <c r="H14" s="47" t="s">
        <v>5</v>
      </c>
      <c r="I14" s="61">
        <v>40</v>
      </c>
      <c r="J14" s="30">
        <v>60</v>
      </c>
      <c r="K14" s="36">
        <f t="shared" si="1"/>
        <v>60</v>
      </c>
      <c r="L14" s="37" t="str">
        <f t="shared" si="0"/>
        <v>OK</v>
      </c>
      <c r="M14" s="49"/>
      <c r="N14" s="49"/>
      <c r="O14" s="50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ht="15" customHeight="1" x14ac:dyDescent="0.25">
      <c r="A15" s="117"/>
      <c r="B15" s="127"/>
      <c r="C15" s="60">
        <v>12</v>
      </c>
      <c r="D15" s="112"/>
      <c r="E15" s="43" t="s">
        <v>72</v>
      </c>
      <c r="F15" s="55" t="s">
        <v>93</v>
      </c>
      <c r="G15" s="55" t="s">
        <v>94</v>
      </c>
      <c r="H15" s="47" t="s">
        <v>5</v>
      </c>
      <c r="I15" s="61">
        <v>20</v>
      </c>
      <c r="J15" s="30"/>
      <c r="K15" s="36">
        <f t="shared" si="1"/>
        <v>0</v>
      </c>
      <c r="L15" s="37" t="str">
        <f t="shared" si="0"/>
        <v>OK</v>
      </c>
      <c r="M15" s="49"/>
      <c r="N15" s="49"/>
      <c r="O15" s="50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ht="15" customHeight="1" x14ac:dyDescent="0.25">
      <c r="A16" s="117"/>
      <c r="B16" s="127"/>
      <c r="C16" s="60">
        <v>13</v>
      </c>
      <c r="D16" s="113" t="s">
        <v>95</v>
      </c>
      <c r="E16" s="47" t="s">
        <v>52</v>
      </c>
      <c r="F16" s="55" t="s">
        <v>93</v>
      </c>
      <c r="G16" s="55" t="s">
        <v>94</v>
      </c>
      <c r="H16" s="47" t="s">
        <v>70</v>
      </c>
      <c r="I16" s="61">
        <v>69</v>
      </c>
      <c r="J16" s="30">
        <v>1</v>
      </c>
      <c r="K16" s="36">
        <f t="shared" si="1"/>
        <v>1</v>
      </c>
      <c r="L16" s="37" t="str">
        <f t="shared" si="0"/>
        <v>OK</v>
      </c>
      <c r="M16" s="49"/>
      <c r="N16" s="49"/>
      <c r="O16" s="50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</row>
    <row r="17" spans="1:27" ht="15" customHeight="1" x14ac:dyDescent="0.25">
      <c r="A17" s="117"/>
      <c r="B17" s="127"/>
      <c r="C17" s="60">
        <v>14</v>
      </c>
      <c r="D17" s="113"/>
      <c r="E17" s="47" t="s">
        <v>53</v>
      </c>
      <c r="F17" s="55" t="s">
        <v>93</v>
      </c>
      <c r="G17" s="55" t="s">
        <v>94</v>
      </c>
      <c r="H17" s="47" t="s">
        <v>5</v>
      </c>
      <c r="I17" s="61">
        <v>50</v>
      </c>
      <c r="J17" s="30"/>
      <c r="K17" s="36">
        <f t="shared" si="1"/>
        <v>0</v>
      </c>
      <c r="L17" s="37" t="str">
        <f t="shared" si="0"/>
        <v>OK</v>
      </c>
      <c r="M17" s="44"/>
      <c r="N17" s="44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</row>
    <row r="18" spans="1:27" ht="15" customHeight="1" x14ac:dyDescent="0.25">
      <c r="A18" s="117"/>
      <c r="B18" s="128"/>
      <c r="C18" s="60">
        <v>15</v>
      </c>
      <c r="D18" s="113"/>
      <c r="E18" s="47" t="s">
        <v>54</v>
      </c>
      <c r="F18" s="55" t="s">
        <v>93</v>
      </c>
      <c r="G18" s="55" t="s">
        <v>94</v>
      </c>
      <c r="H18" s="47" t="s">
        <v>5</v>
      </c>
      <c r="I18" s="61">
        <v>14.97</v>
      </c>
      <c r="J18" s="30">
        <v>2</v>
      </c>
      <c r="K18" s="36">
        <f t="shared" si="1"/>
        <v>2</v>
      </c>
      <c r="L18" s="37" t="str">
        <f t="shared" si="0"/>
        <v>OK</v>
      </c>
      <c r="M18" s="44"/>
      <c r="N18" s="44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</row>
    <row r="19" spans="1:27" ht="90" x14ac:dyDescent="0.25">
      <c r="A19" s="62">
        <v>2</v>
      </c>
      <c r="B19" s="89" t="s">
        <v>109</v>
      </c>
      <c r="C19" s="63">
        <v>16</v>
      </c>
      <c r="D19" s="48" t="s">
        <v>96</v>
      </c>
      <c r="E19" s="48" t="s">
        <v>55</v>
      </c>
      <c r="F19" s="56" t="s">
        <v>93</v>
      </c>
      <c r="G19" s="56" t="s">
        <v>94</v>
      </c>
      <c r="H19" s="48" t="s">
        <v>70</v>
      </c>
      <c r="I19" s="64">
        <v>48.84</v>
      </c>
      <c r="J19" s="30"/>
      <c r="K19" s="36">
        <f t="shared" si="1"/>
        <v>0</v>
      </c>
      <c r="L19" s="37" t="str">
        <f t="shared" si="0"/>
        <v>OK</v>
      </c>
      <c r="M19" s="44"/>
      <c r="N19" s="44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</row>
    <row r="20" spans="1:27" ht="135" x14ac:dyDescent="0.25">
      <c r="A20" s="65">
        <v>3</v>
      </c>
      <c r="B20" s="90" t="s">
        <v>109</v>
      </c>
      <c r="C20" s="60">
        <v>17</v>
      </c>
      <c r="D20" s="47" t="s">
        <v>34</v>
      </c>
      <c r="E20" s="66" t="s">
        <v>56</v>
      </c>
      <c r="F20" s="67" t="s">
        <v>93</v>
      </c>
      <c r="G20" s="67" t="s">
        <v>94</v>
      </c>
      <c r="H20" s="66" t="s">
        <v>70</v>
      </c>
      <c r="I20" s="61">
        <v>49.81</v>
      </c>
      <c r="J20" s="30"/>
      <c r="K20" s="36">
        <f t="shared" si="1"/>
        <v>0</v>
      </c>
      <c r="L20" s="37" t="str">
        <f t="shared" si="0"/>
        <v>OK</v>
      </c>
      <c r="M20" s="44"/>
      <c r="N20" s="44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</row>
    <row r="21" spans="1:27" ht="15" customHeight="1" x14ac:dyDescent="0.25">
      <c r="A21" s="138">
        <v>4</v>
      </c>
      <c r="B21" s="131" t="s">
        <v>109</v>
      </c>
      <c r="C21" s="63">
        <v>18</v>
      </c>
      <c r="D21" s="114" t="s">
        <v>97</v>
      </c>
      <c r="E21" s="48" t="s">
        <v>57</v>
      </c>
      <c r="F21" s="56" t="s">
        <v>93</v>
      </c>
      <c r="G21" s="56" t="s">
        <v>94</v>
      </c>
      <c r="H21" s="48" t="s">
        <v>5</v>
      </c>
      <c r="I21" s="64">
        <v>320</v>
      </c>
      <c r="J21" s="30"/>
      <c r="K21" s="36">
        <f t="shared" si="1"/>
        <v>0</v>
      </c>
      <c r="L21" s="37" t="str">
        <f t="shared" si="0"/>
        <v>OK</v>
      </c>
      <c r="M21" s="44"/>
      <c r="N21" s="44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</row>
    <row r="22" spans="1:27" ht="15" customHeight="1" x14ac:dyDescent="0.25">
      <c r="A22" s="140"/>
      <c r="B22" s="144"/>
      <c r="C22" s="63">
        <v>19</v>
      </c>
      <c r="D22" s="115"/>
      <c r="E22" s="48" t="s">
        <v>58</v>
      </c>
      <c r="F22" s="56" t="s">
        <v>93</v>
      </c>
      <c r="G22" s="56" t="s">
        <v>94</v>
      </c>
      <c r="H22" s="48" t="s">
        <v>5</v>
      </c>
      <c r="I22" s="64">
        <v>1050</v>
      </c>
      <c r="J22" s="30"/>
      <c r="K22" s="36">
        <f t="shared" si="1"/>
        <v>0</v>
      </c>
      <c r="L22" s="37" t="str">
        <f t="shared" si="0"/>
        <v>OK</v>
      </c>
      <c r="M22" s="44"/>
      <c r="N22" s="44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5" customHeight="1" x14ac:dyDescent="0.25">
      <c r="A23" s="140"/>
      <c r="B23" s="144"/>
      <c r="C23" s="63">
        <v>20</v>
      </c>
      <c r="D23" s="115"/>
      <c r="E23" s="48" t="s">
        <v>59</v>
      </c>
      <c r="F23" s="56" t="s">
        <v>93</v>
      </c>
      <c r="G23" s="56" t="s">
        <v>94</v>
      </c>
      <c r="H23" s="48" t="s">
        <v>5</v>
      </c>
      <c r="I23" s="64">
        <v>1189.26</v>
      </c>
      <c r="J23" s="30"/>
      <c r="K23" s="36">
        <f t="shared" si="1"/>
        <v>0</v>
      </c>
      <c r="L23" s="37" t="str">
        <f t="shared" si="0"/>
        <v>OK</v>
      </c>
      <c r="M23" s="44"/>
      <c r="N23" s="44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</row>
    <row r="24" spans="1:27" ht="15" customHeight="1" x14ac:dyDescent="0.25">
      <c r="A24" s="139"/>
      <c r="B24" s="132"/>
      <c r="C24" s="63">
        <v>21</v>
      </c>
      <c r="D24" s="116"/>
      <c r="E24" s="48" t="s">
        <v>73</v>
      </c>
      <c r="F24" s="56" t="s">
        <v>93</v>
      </c>
      <c r="G24" s="56" t="s">
        <v>94</v>
      </c>
      <c r="H24" s="48" t="s">
        <v>5</v>
      </c>
      <c r="I24" s="64">
        <v>300</v>
      </c>
      <c r="J24" s="30"/>
      <c r="K24" s="36">
        <f t="shared" si="1"/>
        <v>0</v>
      </c>
      <c r="L24" s="37" t="str">
        <f t="shared" si="0"/>
        <v>OK</v>
      </c>
      <c r="M24" s="44"/>
      <c r="N24" s="44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</row>
    <row r="25" spans="1:27" x14ac:dyDescent="0.25">
      <c r="A25" s="130">
        <v>5</v>
      </c>
      <c r="B25" s="136" t="s">
        <v>110</v>
      </c>
      <c r="C25" s="68">
        <v>22</v>
      </c>
      <c r="D25" s="121" t="s">
        <v>98</v>
      </c>
      <c r="E25" s="43" t="s">
        <v>60</v>
      </c>
      <c r="F25" s="57" t="s">
        <v>93</v>
      </c>
      <c r="G25" s="57" t="s">
        <v>94</v>
      </c>
      <c r="H25" s="43" t="s">
        <v>5</v>
      </c>
      <c r="I25" s="69">
        <v>0.51</v>
      </c>
      <c r="J25" s="30">
        <v>1000</v>
      </c>
      <c r="K25" s="36">
        <f t="shared" si="1"/>
        <v>1000</v>
      </c>
      <c r="L25" s="37" t="str">
        <f t="shared" si="0"/>
        <v>OK</v>
      </c>
      <c r="M25" s="44"/>
      <c r="N25" s="44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" customHeight="1" x14ac:dyDescent="0.25">
      <c r="A26" s="130"/>
      <c r="B26" s="145"/>
      <c r="C26" s="68">
        <v>23</v>
      </c>
      <c r="D26" s="122"/>
      <c r="E26" s="43" t="s">
        <v>63</v>
      </c>
      <c r="F26" s="57" t="s">
        <v>93</v>
      </c>
      <c r="G26" s="57" t="s">
        <v>94</v>
      </c>
      <c r="H26" s="43" t="s">
        <v>70</v>
      </c>
      <c r="I26" s="69">
        <v>31.37</v>
      </c>
      <c r="J26" s="30">
        <v>5</v>
      </c>
      <c r="K26" s="36">
        <f t="shared" si="1"/>
        <v>5</v>
      </c>
      <c r="L26" s="37" t="str">
        <f t="shared" si="0"/>
        <v>OK</v>
      </c>
      <c r="M26" s="44"/>
      <c r="N26" s="44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</row>
    <row r="27" spans="1:27" ht="15" customHeight="1" x14ac:dyDescent="0.25">
      <c r="A27" s="130"/>
      <c r="B27" s="145"/>
      <c r="C27" s="68">
        <v>24</v>
      </c>
      <c r="D27" s="122"/>
      <c r="E27" s="43" t="s">
        <v>75</v>
      </c>
      <c r="F27" s="57" t="s">
        <v>93</v>
      </c>
      <c r="G27" s="57" t="s">
        <v>94</v>
      </c>
      <c r="H27" s="43" t="s">
        <v>74</v>
      </c>
      <c r="I27" s="69">
        <v>20.02</v>
      </c>
      <c r="J27" s="30">
        <v>2</v>
      </c>
      <c r="K27" s="36">
        <f t="shared" si="1"/>
        <v>2</v>
      </c>
      <c r="L27" s="37" t="str">
        <f t="shared" si="0"/>
        <v>OK</v>
      </c>
      <c r="M27" s="44"/>
      <c r="N27" s="44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</row>
    <row r="28" spans="1:27" ht="15" customHeight="1" x14ac:dyDescent="0.25">
      <c r="A28" s="130"/>
      <c r="B28" s="145"/>
      <c r="C28" s="68">
        <v>25</v>
      </c>
      <c r="D28" s="123"/>
      <c r="E28" s="43" t="s">
        <v>76</v>
      </c>
      <c r="F28" s="57" t="s">
        <v>93</v>
      </c>
      <c r="G28" s="57" t="s">
        <v>94</v>
      </c>
      <c r="H28" s="43" t="s">
        <v>74</v>
      </c>
      <c r="I28" s="69">
        <v>25.93</v>
      </c>
      <c r="J28" s="30">
        <v>2</v>
      </c>
      <c r="K28" s="36">
        <f t="shared" si="1"/>
        <v>2</v>
      </c>
      <c r="L28" s="37" t="str">
        <f t="shared" si="0"/>
        <v>OK</v>
      </c>
      <c r="M28" s="44"/>
      <c r="N28" s="44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</row>
    <row r="29" spans="1:27" ht="15" customHeight="1" x14ac:dyDescent="0.25">
      <c r="A29" s="130"/>
      <c r="B29" s="145"/>
      <c r="C29" s="68">
        <v>26</v>
      </c>
      <c r="D29" s="124" t="s">
        <v>99</v>
      </c>
      <c r="E29" s="43" t="s">
        <v>61</v>
      </c>
      <c r="F29" s="57" t="s">
        <v>93</v>
      </c>
      <c r="G29" s="57" t="s">
        <v>94</v>
      </c>
      <c r="H29" s="43" t="s">
        <v>5</v>
      </c>
      <c r="I29" s="69">
        <v>1.1299999999999999</v>
      </c>
      <c r="J29" s="30">
        <v>100</v>
      </c>
      <c r="K29" s="36">
        <f t="shared" si="1"/>
        <v>100</v>
      </c>
      <c r="L29" s="37" t="str">
        <f t="shared" si="0"/>
        <v>OK</v>
      </c>
      <c r="M29" s="44"/>
      <c r="N29" s="44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</row>
    <row r="30" spans="1:27" ht="15" customHeight="1" x14ac:dyDescent="0.25">
      <c r="A30" s="130"/>
      <c r="B30" s="145"/>
      <c r="C30" s="68">
        <v>27</v>
      </c>
      <c r="D30" s="124"/>
      <c r="E30" s="43" t="s">
        <v>62</v>
      </c>
      <c r="F30" s="57" t="s">
        <v>93</v>
      </c>
      <c r="G30" s="57" t="s">
        <v>94</v>
      </c>
      <c r="H30" s="43" t="s">
        <v>5</v>
      </c>
      <c r="I30" s="69">
        <v>2.77</v>
      </c>
      <c r="J30" s="30">
        <v>5</v>
      </c>
      <c r="K30" s="36">
        <f t="shared" si="1"/>
        <v>5</v>
      </c>
      <c r="L30" s="37" t="str">
        <f t="shared" si="0"/>
        <v>OK</v>
      </c>
      <c r="M30" s="44"/>
      <c r="N30" s="44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</row>
    <row r="31" spans="1:27" ht="15" customHeight="1" x14ac:dyDescent="0.25">
      <c r="A31" s="130"/>
      <c r="B31" s="145"/>
      <c r="C31" s="68">
        <v>28</v>
      </c>
      <c r="D31" s="43" t="s">
        <v>35</v>
      </c>
      <c r="E31" s="43" t="s">
        <v>62</v>
      </c>
      <c r="F31" s="57" t="s">
        <v>93</v>
      </c>
      <c r="G31" s="57" t="s">
        <v>94</v>
      </c>
      <c r="H31" s="43" t="s">
        <v>5</v>
      </c>
      <c r="I31" s="69">
        <v>3.07</v>
      </c>
      <c r="J31" s="30"/>
      <c r="K31" s="36">
        <f t="shared" si="1"/>
        <v>0</v>
      </c>
      <c r="L31" s="37" t="str">
        <f t="shared" si="0"/>
        <v>OK</v>
      </c>
      <c r="M31" s="44"/>
      <c r="N31" s="44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</row>
    <row r="32" spans="1:27" ht="15" customHeight="1" x14ac:dyDescent="0.25">
      <c r="A32" s="130"/>
      <c r="B32" s="137"/>
      <c r="C32" s="68">
        <v>29</v>
      </c>
      <c r="D32" s="58" t="s">
        <v>36</v>
      </c>
      <c r="E32" s="70" t="s">
        <v>56</v>
      </c>
      <c r="F32" s="71" t="s">
        <v>93</v>
      </c>
      <c r="G32" s="57" t="s">
        <v>94</v>
      </c>
      <c r="H32" s="70" t="s">
        <v>70</v>
      </c>
      <c r="I32" s="69">
        <v>35.42</v>
      </c>
      <c r="J32" s="30">
        <v>20</v>
      </c>
      <c r="K32" s="36">
        <f t="shared" si="1"/>
        <v>20</v>
      </c>
      <c r="L32" s="37" t="str">
        <f t="shared" si="0"/>
        <v>OK</v>
      </c>
      <c r="M32" s="44"/>
      <c r="N32" s="44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</row>
    <row r="33" spans="1:27" ht="90" x14ac:dyDescent="0.25">
      <c r="A33" s="125">
        <v>6</v>
      </c>
      <c r="B33" s="131" t="s">
        <v>111</v>
      </c>
      <c r="C33" s="63">
        <v>30</v>
      </c>
      <c r="D33" s="48" t="s">
        <v>100</v>
      </c>
      <c r="E33" s="48" t="s">
        <v>64</v>
      </c>
      <c r="F33" s="56" t="s">
        <v>93</v>
      </c>
      <c r="G33" s="56" t="s">
        <v>94</v>
      </c>
      <c r="H33" s="48" t="s">
        <v>5</v>
      </c>
      <c r="I33" s="64">
        <v>7.44</v>
      </c>
      <c r="J33" s="30">
        <v>230</v>
      </c>
      <c r="K33" s="36">
        <f t="shared" si="1"/>
        <v>230</v>
      </c>
      <c r="L33" s="37" t="str">
        <f t="shared" si="0"/>
        <v>OK</v>
      </c>
      <c r="M33" s="44"/>
      <c r="N33" s="44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</row>
    <row r="34" spans="1:27" ht="45" x14ac:dyDescent="0.25">
      <c r="A34" s="125"/>
      <c r="B34" s="132"/>
      <c r="C34" s="63">
        <v>31</v>
      </c>
      <c r="D34" s="48" t="s">
        <v>37</v>
      </c>
      <c r="E34" s="48" t="s">
        <v>65</v>
      </c>
      <c r="F34" s="56" t="s">
        <v>93</v>
      </c>
      <c r="G34" s="56" t="s">
        <v>94</v>
      </c>
      <c r="H34" s="48" t="s">
        <v>5</v>
      </c>
      <c r="I34" s="64">
        <v>5.34</v>
      </c>
      <c r="J34" s="30">
        <v>230</v>
      </c>
      <c r="K34" s="36">
        <f t="shared" si="1"/>
        <v>230</v>
      </c>
      <c r="L34" s="37" t="str">
        <f t="shared" si="0"/>
        <v>OK</v>
      </c>
      <c r="M34" s="44"/>
      <c r="N34" s="44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</row>
    <row r="35" spans="1:27" ht="75" customHeight="1" x14ac:dyDescent="0.25">
      <c r="A35" s="130">
        <v>7</v>
      </c>
      <c r="B35" s="136" t="s">
        <v>109</v>
      </c>
      <c r="C35" s="68">
        <v>32</v>
      </c>
      <c r="D35" s="43" t="s">
        <v>101</v>
      </c>
      <c r="E35" s="43" t="s">
        <v>66</v>
      </c>
      <c r="F35" s="57" t="s">
        <v>93</v>
      </c>
      <c r="G35" s="57" t="s">
        <v>94</v>
      </c>
      <c r="H35" s="43" t="s">
        <v>5</v>
      </c>
      <c r="I35" s="69">
        <v>217.58</v>
      </c>
      <c r="J35" s="30"/>
      <c r="K35" s="36">
        <f t="shared" si="1"/>
        <v>0</v>
      </c>
      <c r="L35" s="37" t="str">
        <f t="shared" si="0"/>
        <v>OK</v>
      </c>
      <c r="M35" s="44"/>
      <c r="N35" s="44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</row>
    <row r="36" spans="1:27" ht="105" x14ac:dyDescent="0.25">
      <c r="A36" s="130"/>
      <c r="B36" s="145"/>
      <c r="C36" s="68">
        <v>33</v>
      </c>
      <c r="D36" s="59" t="s">
        <v>38</v>
      </c>
      <c r="E36" s="70" t="s">
        <v>67</v>
      </c>
      <c r="F36" s="71" t="s">
        <v>93</v>
      </c>
      <c r="G36" s="57" t="s">
        <v>94</v>
      </c>
      <c r="H36" s="70" t="s">
        <v>5</v>
      </c>
      <c r="I36" s="69">
        <v>9.57</v>
      </c>
      <c r="J36" s="30"/>
      <c r="K36" s="36">
        <f t="shared" si="1"/>
        <v>0</v>
      </c>
      <c r="L36" s="37" t="str">
        <f t="shared" si="0"/>
        <v>OK</v>
      </c>
      <c r="M36" s="44"/>
      <c r="N36" s="44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</row>
    <row r="37" spans="1:27" ht="75" customHeight="1" x14ac:dyDescent="0.25">
      <c r="A37" s="130"/>
      <c r="B37" s="137"/>
      <c r="C37" s="68">
        <v>34</v>
      </c>
      <c r="D37" s="59" t="s">
        <v>39</v>
      </c>
      <c r="E37" s="70" t="s">
        <v>68</v>
      </c>
      <c r="F37" s="71" t="s">
        <v>93</v>
      </c>
      <c r="G37" s="57" t="s">
        <v>94</v>
      </c>
      <c r="H37" s="70" t="s">
        <v>5</v>
      </c>
      <c r="I37" s="69">
        <v>21.76</v>
      </c>
      <c r="J37" s="30"/>
      <c r="K37" s="36">
        <f t="shared" si="1"/>
        <v>0</v>
      </c>
      <c r="L37" s="37" t="str">
        <f t="shared" si="0"/>
        <v>OK</v>
      </c>
      <c r="M37" s="44"/>
      <c r="N37" s="44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</row>
    <row r="38" spans="1:27" ht="45" x14ac:dyDescent="0.25">
      <c r="A38" s="125">
        <v>8</v>
      </c>
      <c r="B38" s="131" t="s">
        <v>109</v>
      </c>
      <c r="C38" s="63">
        <v>35</v>
      </c>
      <c r="D38" s="48" t="s">
        <v>102</v>
      </c>
      <c r="E38" s="48" t="s">
        <v>69</v>
      </c>
      <c r="F38" s="56" t="s">
        <v>93</v>
      </c>
      <c r="G38" s="56" t="s">
        <v>94</v>
      </c>
      <c r="H38" s="48" t="s">
        <v>5</v>
      </c>
      <c r="I38" s="64">
        <v>44</v>
      </c>
      <c r="J38" s="30"/>
      <c r="K38" s="36">
        <f t="shared" si="1"/>
        <v>0</v>
      </c>
      <c r="L38" s="37" t="str">
        <f t="shared" si="0"/>
        <v>OK</v>
      </c>
      <c r="M38" s="44"/>
      <c r="N38" s="44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</row>
    <row r="39" spans="1:27" ht="45" x14ac:dyDescent="0.25">
      <c r="A39" s="125"/>
      <c r="B39" s="132"/>
      <c r="C39" s="63">
        <v>36</v>
      </c>
      <c r="D39" s="48" t="s">
        <v>103</v>
      </c>
      <c r="E39" s="48" t="s">
        <v>69</v>
      </c>
      <c r="F39" s="56" t="s">
        <v>93</v>
      </c>
      <c r="G39" s="56" t="s">
        <v>94</v>
      </c>
      <c r="H39" s="48" t="s">
        <v>5</v>
      </c>
      <c r="I39" s="64">
        <v>37</v>
      </c>
      <c r="J39" s="30"/>
      <c r="K39" s="36">
        <f t="shared" si="1"/>
        <v>0</v>
      </c>
      <c r="L39" s="37" t="str">
        <f t="shared" si="0"/>
        <v>OK</v>
      </c>
      <c r="M39" s="44"/>
      <c r="N39" s="44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</row>
    <row r="40" spans="1:27" ht="30" customHeight="1" x14ac:dyDescent="0.25">
      <c r="A40" s="141">
        <v>9</v>
      </c>
      <c r="B40" s="133" t="s">
        <v>109</v>
      </c>
      <c r="C40" s="72">
        <v>37</v>
      </c>
      <c r="D40" s="124" t="s">
        <v>104</v>
      </c>
      <c r="E40" s="43" t="s">
        <v>77</v>
      </c>
      <c r="F40" s="57" t="s">
        <v>93</v>
      </c>
      <c r="G40" s="57" t="s">
        <v>94</v>
      </c>
      <c r="H40" s="43" t="s">
        <v>5</v>
      </c>
      <c r="I40" s="73">
        <v>108</v>
      </c>
      <c r="J40" s="30"/>
      <c r="K40" s="36">
        <f t="shared" si="1"/>
        <v>0</v>
      </c>
      <c r="L40" s="37" t="str">
        <f t="shared" si="0"/>
        <v>OK</v>
      </c>
      <c r="M40" s="44"/>
      <c r="N40" s="44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</row>
    <row r="41" spans="1:27" x14ac:dyDescent="0.25">
      <c r="A41" s="142"/>
      <c r="B41" s="134"/>
      <c r="C41" s="72">
        <v>38</v>
      </c>
      <c r="D41" s="124"/>
      <c r="E41" s="43" t="s">
        <v>78</v>
      </c>
      <c r="F41" s="71" t="s">
        <v>93</v>
      </c>
      <c r="G41" s="57" t="s">
        <v>94</v>
      </c>
      <c r="H41" s="70" t="s">
        <v>5</v>
      </c>
      <c r="I41" s="73">
        <v>262.2</v>
      </c>
      <c r="J41" s="30"/>
      <c r="K41" s="36">
        <f t="shared" si="1"/>
        <v>0</v>
      </c>
      <c r="L41" s="37" t="str">
        <f t="shared" si="0"/>
        <v>OK</v>
      </c>
      <c r="M41" s="44"/>
      <c r="N41" s="44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</row>
    <row r="42" spans="1:27" ht="15" customHeight="1" x14ac:dyDescent="0.25">
      <c r="A42" s="143"/>
      <c r="B42" s="135"/>
      <c r="C42" s="72">
        <v>39</v>
      </c>
      <c r="D42" s="124"/>
      <c r="E42" s="43" t="s">
        <v>79</v>
      </c>
      <c r="F42" s="71" t="s">
        <v>93</v>
      </c>
      <c r="G42" s="57" t="s">
        <v>94</v>
      </c>
      <c r="H42" s="70" t="s">
        <v>80</v>
      </c>
      <c r="I42" s="73">
        <v>20</v>
      </c>
      <c r="J42" s="30"/>
      <c r="K42" s="36">
        <f t="shared" si="1"/>
        <v>0</v>
      </c>
      <c r="L42" s="37" t="str">
        <f t="shared" si="0"/>
        <v>OK</v>
      </c>
      <c r="M42" s="44"/>
      <c r="N42" s="44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</row>
    <row r="43" spans="1:27" ht="15" customHeight="1" x14ac:dyDescent="0.25">
      <c r="A43" s="138">
        <v>10</v>
      </c>
      <c r="B43" s="131" t="s">
        <v>109</v>
      </c>
      <c r="C43" s="63">
        <v>40</v>
      </c>
      <c r="D43" s="114" t="s">
        <v>81</v>
      </c>
      <c r="E43" s="48" t="s">
        <v>82</v>
      </c>
      <c r="F43" s="56" t="s">
        <v>93</v>
      </c>
      <c r="G43" s="56" t="s">
        <v>94</v>
      </c>
      <c r="H43" s="48" t="s">
        <v>5</v>
      </c>
      <c r="I43" s="74">
        <v>33.86</v>
      </c>
      <c r="J43" s="30"/>
      <c r="K43" s="36">
        <f t="shared" si="1"/>
        <v>0</v>
      </c>
      <c r="L43" s="37" t="str">
        <f t="shared" si="0"/>
        <v>OK</v>
      </c>
      <c r="M43" s="44"/>
      <c r="N43" s="44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</row>
    <row r="44" spans="1:27" ht="15" customHeight="1" x14ac:dyDescent="0.25">
      <c r="A44" s="139"/>
      <c r="B44" s="132"/>
      <c r="C44" s="63">
        <v>41</v>
      </c>
      <c r="D44" s="116"/>
      <c r="E44" s="48" t="s">
        <v>83</v>
      </c>
      <c r="F44" s="56" t="s">
        <v>93</v>
      </c>
      <c r="G44" s="56" t="s">
        <v>94</v>
      </c>
      <c r="H44" s="48" t="s">
        <v>5</v>
      </c>
      <c r="I44" s="74">
        <v>27.09</v>
      </c>
      <c r="J44" s="30"/>
      <c r="K44" s="36">
        <f t="shared" si="1"/>
        <v>0</v>
      </c>
      <c r="L44" s="37" t="str">
        <f t="shared" si="0"/>
        <v>OK</v>
      </c>
      <c r="M44" s="44"/>
      <c r="N44" s="44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</row>
    <row r="45" spans="1:27" ht="15" customHeight="1" x14ac:dyDescent="0.25">
      <c r="A45" s="130">
        <v>11</v>
      </c>
      <c r="B45" s="136" t="s">
        <v>110</v>
      </c>
      <c r="C45" s="68">
        <v>42</v>
      </c>
      <c r="D45" s="43" t="s">
        <v>105</v>
      </c>
      <c r="E45" s="43" t="s">
        <v>106</v>
      </c>
      <c r="F45" s="57" t="s">
        <v>93</v>
      </c>
      <c r="G45" s="57" t="s">
        <v>94</v>
      </c>
      <c r="H45" s="70" t="s">
        <v>70</v>
      </c>
      <c r="I45" s="73">
        <v>88.1</v>
      </c>
      <c r="J45" s="30"/>
      <c r="K45" s="36">
        <f t="shared" si="1"/>
        <v>0</v>
      </c>
      <c r="L45" s="37" t="str">
        <f t="shared" si="0"/>
        <v>OK</v>
      </c>
      <c r="M45" s="44"/>
      <c r="N45" s="44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5" customHeight="1" x14ac:dyDescent="0.25">
      <c r="A46" s="130"/>
      <c r="B46" s="137"/>
      <c r="C46" s="68">
        <v>43</v>
      </c>
      <c r="D46" s="43" t="s">
        <v>107</v>
      </c>
      <c r="E46" s="43" t="s">
        <v>106</v>
      </c>
      <c r="F46" s="71" t="s">
        <v>93</v>
      </c>
      <c r="G46" s="57" t="s">
        <v>94</v>
      </c>
      <c r="H46" s="70" t="s">
        <v>80</v>
      </c>
      <c r="I46" s="73">
        <v>96.65</v>
      </c>
      <c r="J46" s="30"/>
      <c r="K46" s="36">
        <f t="shared" si="1"/>
        <v>0</v>
      </c>
      <c r="L46" s="37" t="str">
        <f t="shared" si="0"/>
        <v>OK</v>
      </c>
      <c r="M46" s="44"/>
      <c r="N46" s="44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x14ac:dyDescent="0.25">
      <c r="M47" s="46"/>
    </row>
  </sheetData>
  <mergeCells count="44">
    <mergeCell ref="B35:B37"/>
    <mergeCell ref="B38:B39"/>
    <mergeCell ref="B40:B42"/>
    <mergeCell ref="B43:B44"/>
    <mergeCell ref="B45:B46"/>
    <mergeCell ref="A45:A46"/>
    <mergeCell ref="A40:A42"/>
    <mergeCell ref="D40:D42"/>
    <mergeCell ref="A43:A44"/>
    <mergeCell ref="D43:D44"/>
    <mergeCell ref="A33:A34"/>
    <mergeCell ref="A35:A37"/>
    <mergeCell ref="A38:A39"/>
    <mergeCell ref="Z1:Z2"/>
    <mergeCell ref="A4:A18"/>
    <mergeCell ref="R1:R2"/>
    <mergeCell ref="P1:P2"/>
    <mergeCell ref="Q1:Q2"/>
    <mergeCell ref="A1:D1"/>
    <mergeCell ref="M1:M2"/>
    <mergeCell ref="N1:N2"/>
    <mergeCell ref="O1:O2"/>
    <mergeCell ref="B4:B18"/>
    <mergeCell ref="B21:B24"/>
    <mergeCell ref="B25:B32"/>
    <mergeCell ref="B33:B34"/>
    <mergeCell ref="E1:I1"/>
    <mergeCell ref="J1:L1"/>
    <mergeCell ref="AA1:AA2"/>
    <mergeCell ref="A2:L2"/>
    <mergeCell ref="D4:D15"/>
    <mergeCell ref="Y1:Y2"/>
    <mergeCell ref="S1:S2"/>
    <mergeCell ref="T1:T2"/>
    <mergeCell ref="U1:U2"/>
    <mergeCell ref="X1:X2"/>
    <mergeCell ref="V1:V2"/>
    <mergeCell ref="W1:W2"/>
    <mergeCell ref="D16:D18"/>
    <mergeCell ref="D21:D24"/>
    <mergeCell ref="A25:A32"/>
    <mergeCell ref="D25:D28"/>
    <mergeCell ref="D29:D30"/>
    <mergeCell ref="A21:A24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2"/>
  <sheetViews>
    <sheetView topLeftCell="B46" zoomScale="80" zoomScaleNormal="80" workbookViewId="0">
      <selection activeCell="H60" sqref="H60"/>
    </sheetView>
  </sheetViews>
  <sheetFormatPr defaultColWidth="9.7109375" defaultRowHeight="15" x14ac:dyDescent="0.25"/>
  <cols>
    <col min="1" max="1" width="20.5703125" style="15" customWidth="1"/>
    <col min="2" max="2" width="6.85546875" style="1" customWidth="1"/>
    <col min="3" max="3" width="5.5703125" style="1" bestFit="1" customWidth="1"/>
    <col min="4" max="4" width="54.85546875" style="38" customWidth="1"/>
    <col min="5" max="5" width="30.42578125" style="1" customWidth="1"/>
    <col min="6" max="6" width="10.85546875" style="1" customWidth="1"/>
    <col min="7" max="7" width="11.140625" style="1" customWidth="1"/>
    <col min="8" max="8" width="11" style="1" bestFit="1" customWidth="1"/>
    <col min="9" max="9" width="12.7109375" style="1" bestFit="1" customWidth="1"/>
    <col min="10" max="10" width="13.28515625" style="39" customWidth="1"/>
    <col min="11" max="11" width="12.5703125" style="17" customWidth="1"/>
    <col min="12" max="12" width="13.85546875" style="27" customWidth="1"/>
    <col min="13" max="13" width="17.28515625" style="15" customWidth="1"/>
    <col min="14" max="14" width="19.7109375" style="15" customWidth="1"/>
    <col min="15" max="16384" width="9.7109375" style="15"/>
  </cols>
  <sheetData>
    <row r="1" spans="1:14" ht="33" customHeight="1" x14ac:dyDescent="0.25">
      <c r="A1" s="158" t="s">
        <v>85</v>
      </c>
      <c r="B1" s="158"/>
      <c r="C1" s="158"/>
      <c r="D1" s="159"/>
      <c r="E1" s="118" t="s">
        <v>33</v>
      </c>
      <c r="F1" s="119"/>
      <c r="G1" s="119"/>
      <c r="H1" s="119"/>
      <c r="I1" s="147" t="s">
        <v>86</v>
      </c>
      <c r="J1" s="148"/>
      <c r="K1" s="148"/>
      <c r="L1" s="148"/>
      <c r="M1" s="148"/>
      <c r="N1" s="148"/>
    </row>
    <row r="2" spans="1:14" ht="45" x14ac:dyDescent="0.25">
      <c r="A2" s="88" t="s">
        <v>108</v>
      </c>
      <c r="B2" s="53" t="s">
        <v>6</v>
      </c>
      <c r="C2" s="53" t="s">
        <v>4</v>
      </c>
      <c r="D2" s="53" t="s">
        <v>89</v>
      </c>
      <c r="E2" s="54" t="s">
        <v>40</v>
      </c>
      <c r="F2" s="54" t="s">
        <v>90</v>
      </c>
      <c r="G2" s="54" t="s">
        <v>91</v>
      </c>
      <c r="H2" s="54" t="s">
        <v>5</v>
      </c>
      <c r="I2" s="32" t="s">
        <v>2</v>
      </c>
      <c r="J2" s="40" t="s">
        <v>24</v>
      </c>
      <c r="K2" s="34" t="s">
        <v>25</v>
      </c>
      <c r="L2" s="41" t="s">
        <v>26</v>
      </c>
      <c r="M2" s="42" t="s">
        <v>27</v>
      </c>
      <c r="N2" s="42" t="s">
        <v>28</v>
      </c>
    </row>
    <row r="3" spans="1:14" ht="24.75" customHeight="1" x14ac:dyDescent="0.25">
      <c r="A3" s="126" t="s">
        <v>109</v>
      </c>
      <c r="B3" s="117">
        <v>1</v>
      </c>
      <c r="C3" s="60">
        <v>1</v>
      </c>
      <c r="D3" s="113" t="s">
        <v>92</v>
      </c>
      <c r="E3" s="47" t="s">
        <v>41</v>
      </c>
      <c r="F3" s="55" t="s">
        <v>93</v>
      </c>
      <c r="G3" s="55" t="s">
        <v>94</v>
      </c>
      <c r="H3" s="47" t="s">
        <v>5</v>
      </c>
      <c r="I3" s="61">
        <v>9</v>
      </c>
      <c r="J3" s="23">
        <f>Reitoria!J4+PROEX!J4+Museu!J4+ESAG!J4+CEART!J4+FAED!J4+CEAD!J4+CEFID!J4+CERES!J4+CESFI!J4+CCT!J4+CAV!J4+CEPLAN!J4+CEAVI!J4</f>
        <v>51</v>
      </c>
      <c r="K3" s="24">
        <f>(Reitoria!J4-Reitoria!K4)+(PROEX!J4-PROEX!K4)+(Museu!J4-Museu!K4)+(ESAG!J4-ESAG!K4)+(CEART!J4-CEART!K4)+(FAED!J4-FAED!K4)+(CEAD!J4-CEAD!K4)+(CEFID!J4-CEFID!K4)+(CERES!J4-CERES!K4)+(CESFI!J4-CESFI!K4)+(CCT!J4-CCT!K4)+(CAV!J4-CAV!K4)+(CEPLAN!J4-CEPLAN!K4)+(CEAVI!J4-CEAVI!K4)</f>
        <v>12</v>
      </c>
      <c r="L3" s="28">
        <f>J3-K3</f>
        <v>39</v>
      </c>
      <c r="M3" s="25">
        <f>I3*J3</f>
        <v>459</v>
      </c>
      <c r="N3" s="29">
        <f>I3*K3</f>
        <v>108</v>
      </c>
    </row>
    <row r="4" spans="1:14" ht="15" customHeight="1" x14ac:dyDescent="0.25">
      <c r="A4" s="127"/>
      <c r="B4" s="117"/>
      <c r="C4" s="60">
        <v>2</v>
      </c>
      <c r="D4" s="113"/>
      <c r="E4" s="47" t="s">
        <v>42</v>
      </c>
      <c r="F4" s="55" t="s">
        <v>93</v>
      </c>
      <c r="G4" s="55" t="s">
        <v>94</v>
      </c>
      <c r="H4" s="47" t="s">
        <v>5</v>
      </c>
      <c r="I4" s="61">
        <v>42</v>
      </c>
      <c r="J4" s="23">
        <f>Reitoria!J5+PROEX!J5+Museu!J5+ESAG!J5+CEART!J5+FAED!J5+CEAD!J5+CEFID!J5+CERES!J5+CESFI!J5+CCT!J5+CAV!J5+CEPLAN!J5+CEAVI!J5</f>
        <v>128</v>
      </c>
      <c r="K4" s="24">
        <f>(Reitoria!J5-Reitoria!K5)+(PROEX!J5-PROEX!K5)+(Museu!J5-Museu!K5)+(ESAG!J5-ESAG!K5)+(CEART!J5-CEART!K5)+(FAED!J5-FAED!K5)+(CEAD!J5-CEAD!K5)+(CEFID!J5-CEFID!K5)+(CERES!J5-CERES!K5)+(CESFI!J5-CESFI!K5)+(CCT!J5-CCT!K5)+(CAV!J5-CAV!K5)+(CEPLAN!J5-CEPLAN!K5)+(CEAVI!J5-CEAVI!K5)</f>
        <v>28</v>
      </c>
      <c r="L4" s="28">
        <f t="shared" ref="L4:L45" si="0">J4-K4</f>
        <v>100</v>
      </c>
      <c r="M4" s="25">
        <f t="shared" ref="M4:M45" si="1">I4*J4</f>
        <v>5376</v>
      </c>
      <c r="N4" s="29">
        <f t="shared" ref="N4:N45" si="2">I4*K4</f>
        <v>1176</v>
      </c>
    </row>
    <row r="5" spans="1:14" s="20" customFormat="1" ht="15" customHeight="1" x14ac:dyDescent="0.25">
      <c r="A5" s="127"/>
      <c r="B5" s="117"/>
      <c r="C5" s="60">
        <v>3</v>
      </c>
      <c r="D5" s="113"/>
      <c r="E5" s="47" t="s">
        <v>43</v>
      </c>
      <c r="F5" s="55" t="s">
        <v>93</v>
      </c>
      <c r="G5" s="55" t="s">
        <v>94</v>
      </c>
      <c r="H5" s="47" t="s">
        <v>5</v>
      </c>
      <c r="I5" s="61">
        <v>55</v>
      </c>
      <c r="J5" s="23">
        <f>Reitoria!J6+PROEX!J6+Museu!J6+ESAG!J6+CEART!J6+FAED!J6+CEAD!J6+CEFID!J6+CERES!J6+CESFI!J6+CCT!J6+CAV!J6+CEPLAN!J6+CEAVI!J6</f>
        <v>770</v>
      </c>
      <c r="K5" s="24">
        <f>(Reitoria!J6-Reitoria!K6)+(PROEX!J6-PROEX!K6)+(Museu!J6-Museu!K6)+(ESAG!J6-ESAG!K6)+(CEART!J6-CEART!K6)+(FAED!J6-FAED!K6)+(CEAD!J6-CEAD!K6)+(CEFID!J6-CEFID!K6)+(CERES!J6-CERES!K6)+(CESFI!J6-CESFI!K6)+(CCT!J6-CCT!K6)+(CAV!J6-CAV!K6)+(CEPLAN!J6-CEPLAN!K6)+(CEAVI!J6-CEAVI!K6)</f>
        <v>512</v>
      </c>
      <c r="L5" s="28">
        <f t="shared" si="0"/>
        <v>258</v>
      </c>
      <c r="M5" s="25">
        <f t="shared" si="1"/>
        <v>42350</v>
      </c>
      <c r="N5" s="29">
        <f t="shared" si="2"/>
        <v>28160</v>
      </c>
    </row>
    <row r="6" spans="1:14" s="20" customFormat="1" ht="15" customHeight="1" x14ac:dyDescent="0.25">
      <c r="A6" s="127"/>
      <c r="B6" s="117"/>
      <c r="C6" s="60">
        <v>4</v>
      </c>
      <c r="D6" s="113"/>
      <c r="E6" s="47" t="s">
        <v>44</v>
      </c>
      <c r="F6" s="55" t="s">
        <v>93</v>
      </c>
      <c r="G6" s="55" t="s">
        <v>94</v>
      </c>
      <c r="H6" s="47" t="s">
        <v>5</v>
      </c>
      <c r="I6" s="61">
        <v>50</v>
      </c>
      <c r="J6" s="23">
        <f>Reitoria!J7+PROEX!J7+Museu!J7+ESAG!J7+CEART!J7+FAED!J7+CEAD!J7+CEFID!J7+CERES!J7+CESFI!J7+CCT!J7+CAV!J7+CEPLAN!J7+CEAVI!J7</f>
        <v>52</v>
      </c>
      <c r="K6" s="24">
        <f>(Reitoria!J7-Reitoria!K7)+(PROEX!J7-PROEX!K7)+(Museu!J7-Museu!K7)+(ESAG!J7-ESAG!K7)+(CEART!J7-CEART!K7)+(FAED!J7-FAED!K7)+(CEAD!J7-CEAD!K7)+(CEFID!J7-CEFID!K7)+(CERES!J7-CERES!K7)+(CESFI!J7-CESFI!K7)+(CCT!J7-CCT!K7)+(CAV!J7-CAV!K7)+(CEPLAN!J7-CEPLAN!K7)+(CEAVI!J7-CEAVI!K7)</f>
        <v>10</v>
      </c>
      <c r="L6" s="28">
        <f t="shared" si="0"/>
        <v>42</v>
      </c>
      <c r="M6" s="25">
        <f t="shared" si="1"/>
        <v>2600</v>
      </c>
      <c r="N6" s="29">
        <f t="shared" si="2"/>
        <v>500</v>
      </c>
    </row>
    <row r="7" spans="1:14" s="20" customFormat="1" ht="15" customHeight="1" x14ac:dyDescent="0.25">
      <c r="A7" s="127"/>
      <c r="B7" s="117"/>
      <c r="C7" s="60">
        <v>5</v>
      </c>
      <c r="D7" s="113"/>
      <c r="E7" s="47" t="s">
        <v>45</v>
      </c>
      <c r="F7" s="55" t="s">
        <v>93</v>
      </c>
      <c r="G7" s="55" t="s">
        <v>94</v>
      </c>
      <c r="H7" s="47" t="s">
        <v>5</v>
      </c>
      <c r="I7" s="61">
        <v>75</v>
      </c>
      <c r="J7" s="23">
        <f>Reitoria!J8+PROEX!J8+Museu!J8+ESAG!J8+CEART!J8+FAED!J8+CEAD!J8+CEFID!J8+CERES!J8+CESFI!J8+CCT!J8+CAV!J8+CEPLAN!J8+CEAVI!J8</f>
        <v>88</v>
      </c>
      <c r="K7" s="24">
        <f>(Reitoria!J8-Reitoria!K8)+(PROEX!J8-PROEX!K8)+(Museu!J8-Museu!K8)+(ESAG!J8-ESAG!K8)+(CEART!J8-CEART!K8)+(FAED!J8-FAED!K8)+(CEAD!J8-CEAD!K8)+(CEFID!J8-CEFID!K8)+(CERES!J8-CERES!K8)+(CESFI!J8-CESFI!K8)+(CCT!J8-CCT!K8)+(CAV!J8-CAV!K8)+(CEPLAN!J8-CEPLAN!K8)+(CEAVI!J8-CEAVI!K8)</f>
        <v>51</v>
      </c>
      <c r="L7" s="28">
        <f t="shared" si="0"/>
        <v>37</v>
      </c>
      <c r="M7" s="25">
        <f t="shared" si="1"/>
        <v>6600</v>
      </c>
      <c r="N7" s="29">
        <f t="shared" si="2"/>
        <v>3825</v>
      </c>
    </row>
    <row r="8" spans="1:14" s="20" customFormat="1" ht="15" customHeight="1" x14ac:dyDescent="0.25">
      <c r="A8" s="127"/>
      <c r="B8" s="117"/>
      <c r="C8" s="60">
        <v>6</v>
      </c>
      <c r="D8" s="113"/>
      <c r="E8" s="47" t="s">
        <v>46</v>
      </c>
      <c r="F8" s="55" t="s">
        <v>93</v>
      </c>
      <c r="G8" s="55" t="s">
        <v>94</v>
      </c>
      <c r="H8" s="47" t="s">
        <v>5</v>
      </c>
      <c r="I8" s="61">
        <v>30</v>
      </c>
      <c r="J8" s="23">
        <f>Reitoria!J9+PROEX!J9+Museu!J9+ESAG!J9+CEART!J9+FAED!J9+CEAD!J9+CEFID!J9+CERES!J9+CESFI!J9+CCT!J9+CAV!J9+CEPLAN!J9+CEAVI!J9</f>
        <v>35</v>
      </c>
      <c r="K8" s="24">
        <f>(Reitoria!J9-Reitoria!K9)+(PROEX!J9-PROEX!K9)+(Museu!J9-Museu!K9)+(ESAG!J9-ESAG!K9)+(CEART!J9-CEART!K9)+(FAED!J9-FAED!K9)+(CEAD!J9-CEAD!K9)+(CEFID!J9-CEFID!K9)+(CERES!J9-CERES!K9)+(CESFI!J9-CESFI!K9)+(CCT!J9-CCT!K9)+(CAV!J9-CAV!K9)+(CEPLAN!J9-CEPLAN!K9)+(CEAVI!J9-CEAVI!K9)</f>
        <v>14</v>
      </c>
      <c r="L8" s="28">
        <f t="shared" si="0"/>
        <v>21</v>
      </c>
      <c r="M8" s="25">
        <f t="shared" si="1"/>
        <v>1050</v>
      </c>
      <c r="N8" s="29">
        <f t="shared" si="2"/>
        <v>420</v>
      </c>
    </row>
    <row r="9" spans="1:14" s="20" customFormat="1" ht="46.5" customHeight="1" x14ac:dyDescent="0.25">
      <c r="A9" s="127"/>
      <c r="B9" s="117"/>
      <c r="C9" s="60">
        <v>7</v>
      </c>
      <c r="D9" s="113"/>
      <c r="E9" s="47" t="s">
        <v>47</v>
      </c>
      <c r="F9" s="55" t="s">
        <v>93</v>
      </c>
      <c r="G9" s="55" t="s">
        <v>94</v>
      </c>
      <c r="H9" s="47" t="s">
        <v>5</v>
      </c>
      <c r="I9" s="61">
        <v>90</v>
      </c>
      <c r="J9" s="23">
        <f>Reitoria!J10+PROEX!J10+Museu!J10+ESAG!J10+CEART!J10+FAED!J10+CEAD!J10+CEFID!J10+CERES!J10+CESFI!J10+CCT!J10+CAV!J10+CEPLAN!J10+CEAVI!J10</f>
        <v>36</v>
      </c>
      <c r="K9" s="24">
        <f>(Reitoria!J10-Reitoria!K10)+(PROEX!J10-PROEX!K10)+(Museu!J10-Museu!K10)+(ESAG!J10-ESAG!K10)+(CEART!J10-CEART!K10)+(FAED!J10-FAED!K10)+(CEAD!J10-CEAD!K10)+(CEFID!J10-CEFID!K10)+(CERES!J10-CERES!K10)+(CESFI!J10-CESFI!K10)+(CCT!J10-CCT!K10)+(CAV!J10-CAV!K10)+(CEPLAN!J10-CEPLAN!K10)+(CEAVI!J10-CEAVI!K10)</f>
        <v>5</v>
      </c>
      <c r="L9" s="28">
        <f t="shared" si="0"/>
        <v>31</v>
      </c>
      <c r="M9" s="25">
        <f t="shared" si="1"/>
        <v>3240</v>
      </c>
      <c r="N9" s="29">
        <f t="shared" si="2"/>
        <v>450</v>
      </c>
    </row>
    <row r="10" spans="1:14" s="20" customFormat="1" ht="15" customHeight="1" x14ac:dyDescent="0.25">
      <c r="A10" s="127"/>
      <c r="B10" s="117"/>
      <c r="C10" s="60">
        <v>8</v>
      </c>
      <c r="D10" s="113"/>
      <c r="E10" s="47" t="s">
        <v>48</v>
      </c>
      <c r="F10" s="55" t="s">
        <v>93</v>
      </c>
      <c r="G10" s="55" t="s">
        <v>94</v>
      </c>
      <c r="H10" s="47" t="s">
        <v>70</v>
      </c>
      <c r="I10" s="61">
        <v>50</v>
      </c>
      <c r="J10" s="23">
        <f>Reitoria!J11+PROEX!J11+Museu!J11+ESAG!J11+CEART!J11+FAED!J11+CEAD!J11+CEFID!J11+CERES!J11+CESFI!J11+CCT!J11+CAV!J11+CEPLAN!J11+CEAVI!J11</f>
        <v>132</v>
      </c>
      <c r="K10" s="24">
        <f>(Reitoria!J11-Reitoria!K11)+(PROEX!J11-PROEX!K11)+(Museu!J11-Museu!K11)+(ESAG!J11-ESAG!K11)+(CEART!J11-CEART!K11)+(FAED!J11-FAED!K11)+(CEAD!J11-CEAD!K11)+(CEFID!J11-CEFID!K11)+(CERES!J11-CERES!K11)+(CESFI!J11-CESFI!K11)+(CCT!J11-CCT!K11)+(CAV!J11-CAV!K11)+(CEPLAN!J11-CEPLAN!K11)+(CEAVI!J11-CEAVI!K11)</f>
        <v>30</v>
      </c>
      <c r="L10" s="28">
        <f t="shared" si="0"/>
        <v>102</v>
      </c>
      <c r="M10" s="25">
        <f t="shared" si="1"/>
        <v>6600</v>
      </c>
      <c r="N10" s="29">
        <f t="shared" si="2"/>
        <v>1500</v>
      </c>
    </row>
    <row r="11" spans="1:14" s="20" customFormat="1" ht="15" customHeight="1" x14ac:dyDescent="0.25">
      <c r="A11" s="127"/>
      <c r="B11" s="117"/>
      <c r="C11" s="60">
        <v>9</v>
      </c>
      <c r="D11" s="113"/>
      <c r="E11" s="47" t="s">
        <v>49</v>
      </c>
      <c r="F11" s="55" t="s">
        <v>93</v>
      </c>
      <c r="G11" s="55" t="s">
        <v>94</v>
      </c>
      <c r="H11" s="47" t="s">
        <v>5</v>
      </c>
      <c r="I11" s="61">
        <v>35</v>
      </c>
      <c r="J11" s="23">
        <f>Reitoria!J12+PROEX!J12+Museu!J12+ESAG!J12+CEART!J12+FAED!J12+CEAD!J12+CEFID!J12+CERES!J12+CESFI!J12+CCT!J12+CAV!J12+CEPLAN!J12+CEAVI!J12</f>
        <v>39</v>
      </c>
      <c r="K11" s="24">
        <f>(Reitoria!J12-Reitoria!K12)+(PROEX!J12-PROEX!K12)+(Museu!J12-Museu!K12)+(ESAG!J12-ESAG!K12)+(CEART!J12-CEART!K12)+(FAED!J12-FAED!K12)+(CEAD!J12-CEAD!K12)+(CEFID!J12-CEFID!K12)+(CERES!J12-CERES!K12)+(CESFI!J12-CESFI!K12)+(CCT!J12-CCT!K12)+(CAV!J12-CAV!K12)+(CEPLAN!J12-CEPLAN!K12)+(CEAVI!J12-CEAVI!K12)</f>
        <v>17</v>
      </c>
      <c r="L11" s="28">
        <f t="shared" si="0"/>
        <v>22</v>
      </c>
      <c r="M11" s="25">
        <f t="shared" si="1"/>
        <v>1365</v>
      </c>
      <c r="N11" s="29">
        <f t="shared" si="2"/>
        <v>595</v>
      </c>
    </row>
    <row r="12" spans="1:14" s="20" customFormat="1" ht="15" customHeight="1" x14ac:dyDescent="0.25">
      <c r="A12" s="127"/>
      <c r="B12" s="117"/>
      <c r="C12" s="60">
        <v>10</v>
      </c>
      <c r="D12" s="113"/>
      <c r="E12" s="47" t="s">
        <v>50</v>
      </c>
      <c r="F12" s="55" t="s">
        <v>93</v>
      </c>
      <c r="G12" s="55" t="s">
        <v>94</v>
      </c>
      <c r="H12" s="47" t="s">
        <v>5</v>
      </c>
      <c r="I12" s="61">
        <v>43</v>
      </c>
      <c r="J12" s="23">
        <f>Reitoria!J13+PROEX!J13+Museu!J13+ESAG!J13+CEART!J13+FAED!J13+CEAD!J13+CEFID!J13+CERES!J13+CESFI!J13+CCT!J13+CAV!J13+CEPLAN!J13+CEAVI!J13</f>
        <v>144</v>
      </c>
      <c r="K12" s="24">
        <f>(Reitoria!J13-Reitoria!K13)+(PROEX!J13-PROEX!K13)+(Museu!J13-Museu!K13)+(ESAG!J13-ESAG!K13)+(CEART!J13-CEART!K13)+(FAED!J13-FAED!K13)+(CEAD!J13-CEAD!K13)+(CEFID!J13-CEFID!K13)+(CERES!J13-CERES!K13)+(CESFI!J13-CESFI!K13)+(CCT!J13-CCT!K13)+(CAV!J13-CAV!K13)+(CEPLAN!J13-CEPLAN!K13)+(CEAVI!J13-CEAVI!K13)</f>
        <v>20</v>
      </c>
      <c r="L12" s="28">
        <f t="shared" si="0"/>
        <v>124</v>
      </c>
      <c r="M12" s="25">
        <f t="shared" si="1"/>
        <v>6192</v>
      </c>
      <c r="N12" s="29">
        <f t="shared" si="2"/>
        <v>860</v>
      </c>
    </row>
    <row r="13" spans="1:14" s="20" customFormat="1" ht="15" customHeight="1" x14ac:dyDescent="0.25">
      <c r="A13" s="127"/>
      <c r="B13" s="117"/>
      <c r="C13" s="60">
        <v>11</v>
      </c>
      <c r="D13" s="113"/>
      <c r="E13" s="47" t="s">
        <v>51</v>
      </c>
      <c r="F13" s="55" t="s">
        <v>93</v>
      </c>
      <c r="G13" s="55" t="s">
        <v>94</v>
      </c>
      <c r="H13" s="47" t="s">
        <v>5</v>
      </c>
      <c r="I13" s="61">
        <v>40</v>
      </c>
      <c r="J13" s="23">
        <f>Reitoria!J14+PROEX!J14+Museu!J14+ESAG!J14+CEART!J14+FAED!J14+CEAD!J14+CEFID!J14+CERES!J14+CESFI!J14+CCT!J14+CAV!J14+CEPLAN!J14+CEAVI!J14</f>
        <v>142</v>
      </c>
      <c r="K13" s="24">
        <f>(Reitoria!J14-Reitoria!K14)+(PROEX!J14-PROEX!K14)+(Museu!J14-Museu!K14)+(ESAG!J14-ESAG!K14)+(CEART!J14-CEART!K14)+(FAED!J14-FAED!K14)+(CEAD!J14-CEAD!K14)+(CEFID!J14-CEFID!K14)+(CERES!J14-CERES!K14)+(CESFI!J14-CESFI!K14)+(CCT!J14-CCT!K14)+(CAV!J14-CAV!K14)+(CEPLAN!J14-CEPLAN!K14)+(CEAVI!J14-CEAVI!K14)</f>
        <v>32</v>
      </c>
      <c r="L13" s="28">
        <f t="shared" si="0"/>
        <v>110</v>
      </c>
      <c r="M13" s="25">
        <f t="shared" si="1"/>
        <v>5680</v>
      </c>
      <c r="N13" s="29">
        <f t="shared" si="2"/>
        <v>1280</v>
      </c>
    </row>
    <row r="14" spans="1:14" s="20" customFormat="1" ht="38.25" customHeight="1" x14ac:dyDescent="0.25">
      <c r="A14" s="127"/>
      <c r="B14" s="117"/>
      <c r="C14" s="60">
        <v>12</v>
      </c>
      <c r="D14" s="113"/>
      <c r="E14" s="43" t="s">
        <v>72</v>
      </c>
      <c r="F14" s="55" t="s">
        <v>93</v>
      </c>
      <c r="G14" s="55" t="s">
        <v>94</v>
      </c>
      <c r="H14" s="47" t="s">
        <v>5</v>
      </c>
      <c r="I14" s="61">
        <v>20</v>
      </c>
      <c r="J14" s="23">
        <f>Reitoria!J15+PROEX!J15+Museu!J15+ESAG!J15+CEART!J15+FAED!J15+CEAD!J15+CEFID!J15+CERES!J15+CESFI!J15+CCT!J15+CAV!J15+CEPLAN!J15+CEAVI!J15</f>
        <v>41</v>
      </c>
      <c r="K14" s="24">
        <f>(Reitoria!J15-Reitoria!K15)+(PROEX!J15-PROEX!K15)+(Museu!J15-Museu!K15)+(ESAG!J15-ESAG!K15)+(CEART!J15-CEART!K15)+(FAED!J15-FAED!K15)+(CEAD!J15-CEAD!K15)+(CEFID!J15-CEFID!K15)+(CERES!J15-CERES!K15)+(CESFI!J15-CESFI!K15)+(CCT!J15-CCT!K15)+(CAV!J15-CAV!K15)+(CEPLAN!J15-CEPLAN!K15)+(CEAVI!J15-CEAVI!K15)</f>
        <v>33</v>
      </c>
      <c r="L14" s="28">
        <f t="shared" si="0"/>
        <v>8</v>
      </c>
      <c r="M14" s="25">
        <f t="shared" si="1"/>
        <v>820</v>
      </c>
      <c r="N14" s="29">
        <f t="shared" si="2"/>
        <v>660</v>
      </c>
    </row>
    <row r="15" spans="1:14" s="20" customFormat="1" ht="38.25" customHeight="1" x14ac:dyDescent="0.25">
      <c r="A15" s="127"/>
      <c r="B15" s="117"/>
      <c r="C15" s="60">
        <v>13</v>
      </c>
      <c r="D15" s="113" t="s">
        <v>95</v>
      </c>
      <c r="E15" s="47" t="s">
        <v>52</v>
      </c>
      <c r="F15" s="55" t="s">
        <v>93</v>
      </c>
      <c r="G15" s="55" t="s">
        <v>94</v>
      </c>
      <c r="H15" s="47" t="s">
        <v>70</v>
      </c>
      <c r="I15" s="61">
        <v>69</v>
      </c>
      <c r="J15" s="23">
        <f>Reitoria!J16+PROEX!J16+Museu!J16+ESAG!J16+CEART!J16+FAED!J16+CEAD!J16+CEFID!J16+CERES!J16+CESFI!J16+CCT!J16+CAV!J16+CEPLAN!J16+CEAVI!J16</f>
        <v>31</v>
      </c>
      <c r="K15" s="24">
        <f>(Reitoria!J16-Reitoria!K16)+(PROEX!J16-PROEX!K16)+(Museu!J16-Museu!K16)+(ESAG!J16-ESAG!K16)+(CEART!J16-CEART!K16)+(FAED!J16-FAED!K16)+(CEAD!J16-CEAD!K16)+(CEFID!J16-CEFID!K16)+(CERES!J16-CERES!K16)+(CESFI!J16-CESFI!K16)+(CCT!J16-CCT!K16)+(CAV!J16-CAV!K16)+(CEPLAN!J16-CEPLAN!K16)+(CEAVI!J16-CEAVI!K16)</f>
        <v>0</v>
      </c>
      <c r="L15" s="28">
        <f t="shared" si="0"/>
        <v>31</v>
      </c>
      <c r="M15" s="25">
        <f t="shared" si="1"/>
        <v>2139</v>
      </c>
      <c r="N15" s="29">
        <f t="shared" si="2"/>
        <v>0</v>
      </c>
    </row>
    <row r="16" spans="1:14" s="20" customFormat="1" ht="38.25" customHeight="1" x14ac:dyDescent="0.25">
      <c r="A16" s="127"/>
      <c r="B16" s="117"/>
      <c r="C16" s="60">
        <v>14</v>
      </c>
      <c r="D16" s="113"/>
      <c r="E16" s="47" t="s">
        <v>53</v>
      </c>
      <c r="F16" s="55" t="s">
        <v>93</v>
      </c>
      <c r="G16" s="55" t="s">
        <v>94</v>
      </c>
      <c r="H16" s="47" t="s">
        <v>5</v>
      </c>
      <c r="I16" s="61">
        <v>50</v>
      </c>
      <c r="J16" s="23">
        <f>Reitoria!J17+PROEX!J17+Museu!J17+ESAG!J17+CEART!J17+FAED!J17+CEAD!J17+CEFID!J17+CERES!J17+CESFI!J17+CCT!J17+CAV!J17+CEPLAN!J17+CEAVI!J17</f>
        <v>2</v>
      </c>
      <c r="K16" s="24">
        <f>(Reitoria!J17-Reitoria!K17)+(PROEX!J17-PROEX!K17)+(Museu!J17-Museu!K17)+(ESAG!J17-ESAG!K17)+(CEART!J17-CEART!K17)+(FAED!J17-FAED!K17)+(CEAD!J17-CEAD!K17)+(CEFID!J17-CEFID!K17)+(CERES!J17-CERES!K17)+(CESFI!J17-CESFI!K17)+(CCT!J17-CCT!K17)+(CAV!J17-CAV!K17)+(CEPLAN!J17-CEPLAN!K17)+(CEAVI!J17-CEAVI!K17)</f>
        <v>0</v>
      </c>
      <c r="L16" s="28">
        <f t="shared" si="0"/>
        <v>2</v>
      </c>
      <c r="M16" s="25">
        <f t="shared" si="1"/>
        <v>100</v>
      </c>
      <c r="N16" s="29">
        <f t="shared" si="2"/>
        <v>0</v>
      </c>
    </row>
    <row r="17" spans="1:14" s="20" customFormat="1" ht="15" customHeight="1" x14ac:dyDescent="0.25">
      <c r="A17" s="128"/>
      <c r="B17" s="117"/>
      <c r="C17" s="60">
        <v>15</v>
      </c>
      <c r="D17" s="113"/>
      <c r="E17" s="47" t="s">
        <v>54</v>
      </c>
      <c r="F17" s="55" t="s">
        <v>93</v>
      </c>
      <c r="G17" s="55" t="s">
        <v>94</v>
      </c>
      <c r="H17" s="47" t="s">
        <v>5</v>
      </c>
      <c r="I17" s="61">
        <v>14.97</v>
      </c>
      <c r="J17" s="23">
        <f>Reitoria!J18+PROEX!J18+Museu!J18+ESAG!J18+CEART!J18+FAED!J18+CEAD!J18+CEFID!J18+CERES!J18+CESFI!J18+CCT!J18+CAV!J18+CEPLAN!J18+CEAVI!J18</f>
        <v>34</v>
      </c>
      <c r="K17" s="24">
        <f>(Reitoria!J18-Reitoria!K18)+(PROEX!J18-PROEX!K18)+(Museu!J18-Museu!K18)+(ESAG!J18-ESAG!K18)+(CEART!J18-CEART!K18)+(FAED!J18-FAED!K18)+(CEAD!J18-CEAD!K18)+(CEFID!J18-CEFID!K18)+(CERES!J18-CERES!K18)+(CESFI!J18-CESFI!K18)+(CCT!J18-CCT!K18)+(CAV!J18-CAV!K18)+(CEPLAN!J18-CEPLAN!K18)+(CEAVI!J18-CEAVI!K18)</f>
        <v>30</v>
      </c>
      <c r="L17" s="28">
        <f t="shared" si="0"/>
        <v>4</v>
      </c>
      <c r="M17" s="25">
        <f t="shared" si="1"/>
        <v>508.98</v>
      </c>
      <c r="N17" s="29">
        <f t="shared" si="2"/>
        <v>449.1</v>
      </c>
    </row>
    <row r="18" spans="1:14" s="20" customFormat="1" ht="75" x14ac:dyDescent="0.25">
      <c r="A18" s="89" t="s">
        <v>109</v>
      </c>
      <c r="B18" s="62">
        <v>2</v>
      </c>
      <c r="C18" s="63">
        <v>16</v>
      </c>
      <c r="D18" s="48" t="s">
        <v>96</v>
      </c>
      <c r="E18" s="48" t="s">
        <v>55</v>
      </c>
      <c r="F18" s="56" t="s">
        <v>93</v>
      </c>
      <c r="G18" s="56" t="s">
        <v>94</v>
      </c>
      <c r="H18" s="48" t="s">
        <v>70</v>
      </c>
      <c r="I18" s="64">
        <v>48.84</v>
      </c>
      <c r="J18" s="23">
        <f>Reitoria!J19+PROEX!J19+Museu!J19+ESAG!J19+CEART!J19+FAED!J19+CEAD!J19+CEFID!J19+CERES!J19+CESFI!J19+CCT!J19+CAV!J19+CEPLAN!J19+CEAVI!J19</f>
        <v>70</v>
      </c>
      <c r="K18" s="24">
        <f>(Reitoria!J19-Reitoria!K19)+(PROEX!J19-PROEX!K19)+(Museu!J19-Museu!K19)+(ESAG!J19-ESAG!K19)+(CEART!J19-CEART!K19)+(FAED!J19-FAED!K19)+(CEAD!J19-CEAD!K19)+(CEFID!J19-CEFID!K19)+(CERES!J19-CERES!K19)+(CESFI!J19-CESFI!K19)+(CCT!J19-CCT!K19)+(CAV!J19-CAV!K19)+(CEPLAN!J19-CEPLAN!K19)+(CEAVI!J19-CEAVI!K19)</f>
        <v>0</v>
      </c>
      <c r="L18" s="28">
        <f t="shared" si="0"/>
        <v>70</v>
      </c>
      <c r="M18" s="25">
        <f t="shared" si="1"/>
        <v>3418.8</v>
      </c>
      <c r="N18" s="29">
        <f t="shared" si="2"/>
        <v>0</v>
      </c>
    </row>
    <row r="19" spans="1:14" s="20" customFormat="1" ht="15" customHeight="1" x14ac:dyDescent="0.25">
      <c r="A19" s="90" t="s">
        <v>109</v>
      </c>
      <c r="B19" s="65">
        <v>3</v>
      </c>
      <c r="C19" s="60">
        <v>17</v>
      </c>
      <c r="D19" s="47" t="s">
        <v>34</v>
      </c>
      <c r="E19" s="66" t="s">
        <v>56</v>
      </c>
      <c r="F19" s="67" t="s">
        <v>93</v>
      </c>
      <c r="G19" s="67" t="s">
        <v>94</v>
      </c>
      <c r="H19" s="66" t="s">
        <v>70</v>
      </c>
      <c r="I19" s="61">
        <v>49.81</v>
      </c>
      <c r="J19" s="23">
        <f>Reitoria!J20+PROEX!J20+Museu!J20+ESAG!J20+CEART!J20+FAED!J20+CEAD!J20+CEFID!J20+CERES!J20+CESFI!J20+CCT!J20+CAV!J20+CEPLAN!J20+CEAVI!J20</f>
        <v>65</v>
      </c>
      <c r="K19" s="24">
        <f>(Reitoria!J20-Reitoria!K20)+(PROEX!J20-PROEX!K20)+(Museu!J20-Museu!K20)+(ESAG!J20-ESAG!K20)+(CEART!J20-CEART!K20)+(FAED!J20-FAED!K20)+(CEAD!J20-CEAD!K20)+(CEFID!J20-CEFID!K20)+(CERES!J20-CERES!K20)+(CESFI!J20-CESFI!K20)+(CCT!J20-CCT!K20)+(CAV!J20-CAV!K20)+(CEPLAN!J20-CEPLAN!K20)+(CEAVI!J20-CEAVI!K20)</f>
        <v>30.6</v>
      </c>
      <c r="L19" s="28">
        <f t="shared" si="0"/>
        <v>34.4</v>
      </c>
      <c r="M19" s="25">
        <f t="shared" si="1"/>
        <v>3237.65</v>
      </c>
      <c r="N19" s="29">
        <f t="shared" si="2"/>
        <v>1524.1860000000001</v>
      </c>
    </row>
    <row r="20" spans="1:14" s="20" customFormat="1" ht="15" customHeight="1" x14ac:dyDescent="0.25">
      <c r="A20" s="131" t="s">
        <v>109</v>
      </c>
      <c r="B20" s="125">
        <v>4</v>
      </c>
      <c r="C20" s="63">
        <v>18</v>
      </c>
      <c r="D20" s="146" t="s">
        <v>97</v>
      </c>
      <c r="E20" s="48" t="s">
        <v>57</v>
      </c>
      <c r="F20" s="56" t="s">
        <v>93</v>
      </c>
      <c r="G20" s="56" t="s">
        <v>94</v>
      </c>
      <c r="H20" s="48" t="s">
        <v>5</v>
      </c>
      <c r="I20" s="64">
        <v>320</v>
      </c>
      <c r="J20" s="23">
        <f>Reitoria!J21+PROEX!J21+Museu!J21+ESAG!J21+CEART!J21+FAED!J21+CEAD!J21+CEFID!J21+CERES!J21+CESFI!J21+CCT!J21+CAV!J21+CEPLAN!J21+CEAVI!J21</f>
        <v>17</v>
      </c>
      <c r="K20" s="24">
        <f>(Reitoria!J21-Reitoria!K21)+(PROEX!J21-PROEX!K21)+(Museu!J21-Museu!K21)+(ESAG!J21-ESAG!K21)+(CEART!J21-CEART!K21)+(FAED!J21-FAED!K21)+(CEAD!J21-CEAD!K21)+(CEFID!J21-CEFID!K21)+(CERES!J21-CERES!K21)+(CESFI!J21-CESFI!K21)+(CCT!J21-CCT!K21)+(CAV!J21-CAV!K21)+(CEPLAN!J21-CEPLAN!K21)+(CEAVI!J21-CEAVI!K21)</f>
        <v>0</v>
      </c>
      <c r="L20" s="28">
        <f t="shared" si="0"/>
        <v>17</v>
      </c>
      <c r="M20" s="25">
        <f t="shared" si="1"/>
        <v>5440</v>
      </c>
      <c r="N20" s="29">
        <f t="shared" si="2"/>
        <v>0</v>
      </c>
    </row>
    <row r="21" spans="1:14" s="20" customFormat="1" ht="15" customHeight="1" x14ac:dyDescent="0.25">
      <c r="A21" s="144"/>
      <c r="B21" s="125"/>
      <c r="C21" s="63">
        <v>19</v>
      </c>
      <c r="D21" s="146"/>
      <c r="E21" s="48" t="s">
        <v>58</v>
      </c>
      <c r="F21" s="56" t="s">
        <v>93</v>
      </c>
      <c r="G21" s="56" t="s">
        <v>94</v>
      </c>
      <c r="H21" s="48" t="s">
        <v>5</v>
      </c>
      <c r="I21" s="64">
        <v>1050</v>
      </c>
      <c r="J21" s="23">
        <f>Reitoria!J22+PROEX!J22+Museu!J22+ESAG!J22+CEART!J22+FAED!J22+CEAD!J22+CEFID!J22+CERES!J22+CESFI!J22+CCT!J22+CAV!J22+CEPLAN!J22+CEAVI!J22</f>
        <v>19</v>
      </c>
      <c r="K21" s="24">
        <f>(Reitoria!J22-Reitoria!K22)+(PROEX!J22-PROEX!K22)+(Museu!J22-Museu!K22)+(ESAG!J22-ESAG!K22)+(CEART!J22-CEART!K22)+(FAED!J22-FAED!K22)+(CEAD!J22-CEAD!K22)+(CEFID!J22-CEFID!K22)+(CERES!J22-CERES!K22)+(CESFI!J22-CESFI!K22)+(CCT!J22-CCT!K22)+(CAV!J22-CAV!K22)+(CEPLAN!J22-CEPLAN!K22)+(CEAVI!J22-CEAVI!K22)</f>
        <v>14</v>
      </c>
      <c r="L21" s="28">
        <f t="shared" si="0"/>
        <v>5</v>
      </c>
      <c r="M21" s="25">
        <f t="shared" si="1"/>
        <v>19950</v>
      </c>
      <c r="N21" s="29">
        <f t="shared" si="2"/>
        <v>14700</v>
      </c>
    </row>
    <row r="22" spans="1:14" s="20" customFormat="1" ht="15" customHeight="1" x14ac:dyDescent="0.25">
      <c r="A22" s="144"/>
      <c r="B22" s="125"/>
      <c r="C22" s="63">
        <v>20</v>
      </c>
      <c r="D22" s="146"/>
      <c r="E22" s="48" t="s">
        <v>59</v>
      </c>
      <c r="F22" s="56" t="s">
        <v>93</v>
      </c>
      <c r="G22" s="56" t="s">
        <v>94</v>
      </c>
      <c r="H22" s="48" t="s">
        <v>5</v>
      </c>
      <c r="I22" s="64">
        <v>1189.26</v>
      </c>
      <c r="J22" s="23">
        <f>Reitoria!J23+PROEX!J23+Museu!J23+ESAG!J23+CEART!J23+FAED!J23+CEAD!J23+CEFID!J23+CERES!J23+CESFI!J23+CCT!J23+CAV!J23+CEPLAN!J23+CEAVI!J23</f>
        <v>41</v>
      </c>
      <c r="K22" s="24">
        <f>(Reitoria!J23-Reitoria!K23)+(PROEX!J23-PROEX!K23)+(Museu!J23-Museu!K23)+(ESAG!J23-ESAG!K23)+(CEART!J23-CEART!K23)+(FAED!J23-FAED!K23)+(CEAD!J23-CEAD!K23)+(CEFID!J23-CEFID!K23)+(CERES!J23-CERES!K23)+(CESFI!J23-CESFI!K23)+(CCT!J23-CCT!K23)+(CAV!J23-CAV!K23)+(CEPLAN!J23-CEPLAN!K23)+(CEAVI!J23-CEAVI!K23)</f>
        <v>29</v>
      </c>
      <c r="L22" s="28">
        <f t="shared" si="0"/>
        <v>12</v>
      </c>
      <c r="M22" s="25">
        <f t="shared" si="1"/>
        <v>48759.659999999996</v>
      </c>
      <c r="N22" s="29">
        <f t="shared" si="2"/>
        <v>34488.54</v>
      </c>
    </row>
    <row r="23" spans="1:14" s="20" customFormat="1" ht="45" customHeight="1" x14ac:dyDescent="0.25">
      <c r="A23" s="132"/>
      <c r="B23" s="125"/>
      <c r="C23" s="63">
        <v>21</v>
      </c>
      <c r="D23" s="146"/>
      <c r="E23" s="48" t="s">
        <v>73</v>
      </c>
      <c r="F23" s="56" t="s">
        <v>93</v>
      </c>
      <c r="G23" s="56" t="s">
        <v>94</v>
      </c>
      <c r="H23" s="48" t="s">
        <v>5</v>
      </c>
      <c r="I23" s="64">
        <v>300</v>
      </c>
      <c r="J23" s="23">
        <f>Reitoria!J24+PROEX!J24+Museu!J24+ESAG!J24+CEART!J24+FAED!J24+CEAD!J24+CEFID!J24+CERES!J24+CESFI!J24+CCT!J24+CAV!J24+CEPLAN!J24+CEAVI!J24</f>
        <v>2</v>
      </c>
      <c r="K23" s="24">
        <f>(Reitoria!J24-Reitoria!K24)+(PROEX!J24-PROEX!K24)+(Museu!J24-Museu!K24)+(ESAG!J24-ESAG!K24)+(CEART!J24-CEART!K24)+(FAED!J24-FAED!K24)+(CEAD!J24-CEAD!K24)+(CEFID!J24-CEFID!K24)+(CERES!J24-CERES!K24)+(CESFI!J24-CESFI!K24)+(CCT!J24-CCT!K24)+(CAV!J24-CAV!K24)+(CEPLAN!J24-CEPLAN!K24)+(CEAVI!J24-CEAVI!K24)</f>
        <v>0</v>
      </c>
      <c r="L23" s="28">
        <f t="shared" si="0"/>
        <v>2</v>
      </c>
      <c r="M23" s="25">
        <f t="shared" si="1"/>
        <v>600</v>
      </c>
      <c r="N23" s="29">
        <f t="shared" si="2"/>
        <v>0</v>
      </c>
    </row>
    <row r="24" spans="1:14" s="20" customFormat="1" ht="15" customHeight="1" x14ac:dyDescent="0.25">
      <c r="A24" s="136" t="s">
        <v>110</v>
      </c>
      <c r="B24" s="130">
        <v>5</v>
      </c>
      <c r="C24" s="68">
        <v>22</v>
      </c>
      <c r="D24" s="124" t="s">
        <v>98</v>
      </c>
      <c r="E24" s="43" t="s">
        <v>60</v>
      </c>
      <c r="F24" s="57" t="s">
        <v>93</v>
      </c>
      <c r="G24" s="57" t="s">
        <v>94</v>
      </c>
      <c r="H24" s="43" t="s">
        <v>5</v>
      </c>
      <c r="I24" s="69">
        <v>0.51</v>
      </c>
      <c r="J24" s="23">
        <f>Reitoria!J25+PROEX!J25+Museu!J25+ESAG!J25+CEART!J25+FAED!J25+CEAD!J25+CEFID!J25+CERES!J25+CESFI!J25+CCT!J25+CAV!J25+CEPLAN!J25+CEAVI!J25</f>
        <v>5700</v>
      </c>
      <c r="K24" s="24">
        <f>(Reitoria!J25-Reitoria!K25)+(PROEX!J25-PROEX!K25)+(Museu!J25-Museu!K25)+(ESAG!J25-ESAG!K25)+(CEART!J25-CEART!K25)+(FAED!J25-FAED!K25)+(CEAD!J25-CEAD!K25)+(CEFID!J25-CEFID!K25)+(CERES!J25-CERES!K25)+(CESFI!J25-CESFI!K25)+(CCT!J25-CCT!K25)+(CAV!J25-CAV!K25)+(CEPLAN!J25-CEPLAN!K25)+(CEAVI!J25-CEAVI!K25)</f>
        <v>0</v>
      </c>
      <c r="L24" s="28">
        <f t="shared" si="0"/>
        <v>5700</v>
      </c>
      <c r="M24" s="25">
        <f t="shared" si="1"/>
        <v>2907</v>
      </c>
      <c r="N24" s="29">
        <f t="shared" si="2"/>
        <v>0</v>
      </c>
    </row>
    <row r="25" spans="1:14" s="20" customFormat="1" ht="15" customHeight="1" x14ac:dyDescent="0.25">
      <c r="A25" s="145"/>
      <c r="B25" s="130"/>
      <c r="C25" s="68">
        <v>23</v>
      </c>
      <c r="D25" s="124"/>
      <c r="E25" s="43" t="s">
        <v>63</v>
      </c>
      <c r="F25" s="57" t="s">
        <v>93</v>
      </c>
      <c r="G25" s="57" t="s">
        <v>94</v>
      </c>
      <c r="H25" s="43" t="s">
        <v>70</v>
      </c>
      <c r="I25" s="69">
        <v>31.37</v>
      </c>
      <c r="J25" s="23">
        <f>Reitoria!J26+PROEX!J26+Museu!J26+ESAG!J26+CEART!J26+FAED!J26+CEAD!J26+CEFID!J26+CERES!J26+CESFI!J26+CCT!J26+CAV!J26+CEPLAN!J26+CEAVI!J26</f>
        <v>174</v>
      </c>
      <c r="K25" s="24">
        <f>(Reitoria!J26-Reitoria!K26)+(PROEX!J26-PROEX!K26)+(Museu!J26-Museu!K26)+(ESAG!J26-ESAG!K26)+(CEART!J26-CEART!K26)+(FAED!J26-FAED!K26)+(CEAD!J26-CEAD!K26)+(CEFID!J26-CEFID!K26)+(CERES!J26-CERES!K26)+(CESFI!J26-CESFI!K26)+(CCT!J26-CCT!K26)+(CAV!J26-CAV!K26)+(CEPLAN!J26-CEPLAN!K26)+(CEAVI!J26-CEAVI!K26)</f>
        <v>0</v>
      </c>
      <c r="L25" s="28">
        <f t="shared" si="0"/>
        <v>174</v>
      </c>
      <c r="M25" s="25">
        <f t="shared" si="1"/>
        <v>5458.38</v>
      </c>
      <c r="N25" s="29">
        <f t="shared" si="2"/>
        <v>0</v>
      </c>
    </row>
    <row r="26" spans="1:14" s="20" customFormat="1" ht="15" customHeight="1" x14ac:dyDescent="0.25">
      <c r="A26" s="145"/>
      <c r="B26" s="130"/>
      <c r="C26" s="68">
        <v>24</v>
      </c>
      <c r="D26" s="124"/>
      <c r="E26" s="43" t="s">
        <v>75</v>
      </c>
      <c r="F26" s="57" t="s">
        <v>93</v>
      </c>
      <c r="G26" s="57" t="s">
        <v>94</v>
      </c>
      <c r="H26" s="43" t="s">
        <v>74</v>
      </c>
      <c r="I26" s="69">
        <v>20.02</v>
      </c>
      <c r="J26" s="23">
        <f>Reitoria!J27+PROEX!J27+Museu!J27+ESAG!J27+CEART!J27+FAED!J27+CEAD!J27+CEFID!J27+CERES!J27+CESFI!J27+CCT!J27+CAV!J27+CEPLAN!J27+CEAVI!J27</f>
        <v>2</v>
      </c>
      <c r="K26" s="24">
        <f>(Reitoria!J27-Reitoria!K27)+(PROEX!J27-PROEX!K27)+(Museu!J27-Museu!K27)+(ESAG!J27-ESAG!K27)+(CEART!J27-CEART!K27)+(FAED!J27-FAED!K27)+(CEAD!J27-CEAD!K27)+(CEFID!J27-CEFID!K27)+(CERES!J27-CERES!K27)+(CESFI!J27-CESFI!K27)+(CCT!J27-CCT!K27)+(CAV!J27-CAV!K27)+(CEPLAN!J27-CEPLAN!K27)+(CEAVI!J27-CEAVI!K27)</f>
        <v>0</v>
      </c>
      <c r="L26" s="28">
        <f t="shared" si="0"/>
        <v>2</v>
      </c>
      <c r="M26" s="25">
        <f t="shared" si="1"/>
        <v>40.04</v>
      </c>
      <c r="N26" s="29">
        <f t="shared" si="2"/>
        <v>0</v>
      </c>
    </row>
    <row r="27" spans="1:14" s="20" customFormat="1" ht="15" customHeight="1" x14ac:dyDescent="0.25">
      <c r="A27" s="145"/>
      <c r="B27" s="130"/>
      <c r="C27" s="68">
        <v>25</v>
      </c>
      <c r="D27" s="124"/>
      <c r="E27" s="43" t="s">
        <v>76</v>
      </c>
      <c r="F27" s="57" t="s">
        <v>93</v>
      </c>
      <c r="G27" s="57" t="s">
        <v>94</v>
      </c>
      <c r="H27" s="43" t="s">
        <v>74</v>
      </c>
      <c r="I27" s="69">
        <v>25.93</v>
      </c>
      <c r="J27" s="23">
        <f>Reitoria!J28+PROEX!J28+Museu!J28+ESAG!J28+CEART!J28+FAED!J28+CEAD!J28+CEFID!J28+CERES!J28+CESFI!J28+CCT!J28+CAV!J28+CEPLAN!J28+CEAVI!J28</f>
        <v>2</v>
      </c>
      <c r="K27" s="24">
        <f>(Reitoria!J28-Reitoria!K28)+(PROEX!J28-PROEX!K28)+(Museu!J28-Museu!K28)+(ESAG!J28-ESAG!K28)+(CEART!J28-CEART!K28)+(FAED!J28-FAED!K28)+(CEAD!J28-CEAD!K28)+(CEFID!J28-CEFID!K28)+(CERES!J28-CERES!K28)+(CESFI!J28-CESFI!K28)+(CCT!J28-CCT!K28)+(CAV!J28-CAV!K28)+(CEPLAN!J28-CEPLAN!K28)+(CEAVI!J28-CEAVI!K28)</f>
        <v>0</v>
      </c>
      <c r="L27" s="28">
        <f t="shared" si="0"/>
        <v>2</v>
      </c>
      <c r="M27" s="25">
        <f t="shared" si="1"/>
        <v>51.86</v>
      </c>
      <c r="N27" s="29">
        <f t="shared" si="2"/>
        <v>0</v>
      </c>
    </row>
    <row r="28" spans="1:14" s="20" customFormat="1" ht="15" customHeight="1" x14ac:dyDescent="0.25">
      <c r="A28" s="145"/>
      <c r="B28" s="130"/>
      <c r="C28" s="68">
        <v>26</v>
      </c>
      <c r="D28" s="124" t="s">
        <v>99</v>
      </c>
      <c r="E28" s="43" t="s">
        <v>61</v>
      </c>
      <c r="F28" s="57" t="s">
        <v>93</v>
      </c>
      <c r="G28" s="57" t="s">
        <v>94</v>
      </c>
      <c r="H28" s="43" t="s">
        <v>5</v>
      </c>
      <c r="I28" s="69">
        <v>1.1299999999999999</v>
      </c>
      <c r="J28" s="23">
        <f>Reitoria!J29+PROEX!J29+Museu!J29+ESAG!J29+CEART!J29+FAED!J29+CEAD!J29+CEFID!J29+CERES!J29+CESFI!J29+CCT!J29+CAV!J29+CEPLAN!J29+CEAVI!J29</f>
        <v>742</v>
      </c>
      <c r="K28" s="24">
        <f>(Reitoria!J29-Reitoria!K29)+(PROEX!J29-PROEX!K29)+(Museu!J29-Museu!K29)+(ESAG!J29-ESAG!K29)+(CEART!J29-CEART!K29)+(FAED!J29-FAED!K29)+(CEAD!J29-CEAD!K29)+(CEFID!J29-CEFID!K29)+(CERES!J29-CERES!K29)+(CESFI!J29-CESFI!K29)+(CCT!J29-CCT!K29)+(CAV!J29-CAV!K29)+(CEPLAN!J29-CEPLAN!K29)+(CEAVI!J29-CEAVI!K29)</f>
        <v>0</v>
      </c>
      <c r="L28" s="28">
        <f t="shared" si="0"/>
        <v>742</v>
      </c>
      <c r="M28" s="25">
        <f t="shared" si="1"/>
        <v>838.45999999999992</v>
      </c>
      <c r="N28" s="29">
        <f t="shared" si="2"/>
        <v>0</v>
      </c>
    </row>
    <row r="29" spans="1:14" s="20" customFormat="1" ht="15" customHeight="1" x14ac:dyDescent="0.25">
      <c r="A29" s="145"/>
      <c r="B29" s="130"/>
      <c r="C29" s="68">
        <v>27</v>
      </c>
      <c r="D29" s="124"/>
      <c r="E29" s="43" t="s">
        <v>62</v>
      </c>
      <c r="F29" s="57" t="s">
        <v>93</v>
      </c>
      <c r="G29" s="57" t="s">
        <v>94</v>
      </c>
      <c r="H29" s="43" t="s">
        <v>5</v>
      </c>
      <c r="I29" s="69">
        <v>2.77</v>
      </c>
      <c r="J29" s="23">
        <f>Reitoria!J30+PROEX!J30+Museu!J30+ESAG!J30+CEART!J30+FAED!J30+CEAD!J30+CEFID!J30+CERES!J30+CESFI!J30+CCT!J30+CAV!J30+CEPLAN!J30+CEAVI!J30</f>
        <v>107</v>
      </c>
      <c r="K29" s="24">
        <f>(Reitoria!J30-Reitoria!K30)+(PROEX!J30-PROEX!K30)+(Museu!J30-Museu!K30)+(ESAG!J30-ESAG!K30)+(CEART!J30-CEART!K30)+(FAED!J30-FAED!K30)+(CEAD!J30-CEAD!K30)+(CEFID!J30-CEFID!K30)+(CERES!J30-CERES!K30)+(CESFI!J30-CESFI!K30)+(CCT!J30-CCT!K30)+(CAV!J30-CAV!K30)+(CEPLAN!J30-CEPLAN!K30)+(CEAVI!J30-CEAVI!K30)</f>
        <v>0</v>
      </c>
      <c r="L29" s="28">
        <f t="shared" si="0"/>
        <v>107</v>
      </c>
      <c r="M29" s="25">
        <f t="shared" si="1"/>
        <v>296.39</v>
      </c>
      <c r="N29" s="29">
        <f t="shared" si="2"/>
        <v>0</v>
      </c>
    </row>
    <row r="30" spans="1:14" s="20" customFormat="1" ht="15" customHeight="1" x14ac:dyDescent="0.25">
      <c r="A30" s="145"/>
      <c r="B30" s="130"/>
      <c r="C30" s="68">
        <v>28</v>
      </c>
      <c r="D30" s="43" t="s">
        <v>35</v>
      </c>
      <c r="E30" s="43" t="s">
        <v>62</v>
      </c>
      <c r="F30" s="57" t="s">
        <v>93</v>
      </c>
      <c r="G30" s="57" t="s">
        <v>94</v>
      </c>
      <c r="H30" s="43" t="s">
        <v>5</v>
      </c>
      <c r="I30" s="69">
        <v>3.07</v>
      </c>
      <c r="J30" s="23">
        <f>Reitoria!J31+PROEX!J31+Museu!J31+ESAG!J31+CEART!J31+FAED!J31+CEAD!J31+CEFID!J31+CERES!J31+CESFI!J31+CCT!J31+CAV!J31+CEPLAN!J31+CEAVI!J31</f>
        <v>100</v>
      </c>
      <c r="K30" s="24">
        <f>(Reitoria!J31-Reitoria!K31)+(PROEX!J31-PROEX!K31)+(Museu!J31-Museu!K31)+(ESAG!J31-ESAG!K31)+(CEART!J31-CEART!K31)+(FAED!J31-FAED!K31)+(CEAD!J31-CEAD!K31)+(CEFID!J31-CEFID!K31)+(CERES!J31-CERES!K31)+(CESFI!J31-CESFI!K31)+(CCT!J31-CCT!K31)+(CAV!J31-CAV!K31)+(CEPLAN!J31-CEPLAN!K31)+(CEAVI!J31-CEAVI!K31)</f>
        <v>0</v>
      </c>
      <c r="L30" s="28">
        <f t="shared" si="0"/>
        <v>100</v>
      </c>
      <c r="M30" s="25">
        <f t="shared" si="1"/>
        <v>307</v>
      </c>
      <c r="N30" s="29">
        <f t="shared" si="2"/>
        <v>0</v>
      </c>
    </row>
    <row r="31" spans="1:14" s="20" customFormat="1" ht="15" customHeight="1" x14ac:dyDescent="0.25">
      <c r="A31" s="137"/>
      <c r="B31" s="130"/>
      <c r="C31" s="68">
        <v>29</v>
      </c>
      <c r="D31" s="58" t="s">
        <v>36</v>
      </c>
      <c r="E31" s="70" t="s">
        <v>56</v>
      </c>
      <c r="F31" s="71" t="s">
        <v>93</v>
      </c>
      <c r="G31" s="57" t="s">
        <v>94</v>
      </c>
      <c r="H31" s="70" t="s">
        <v>70</v>
      </c>
      <c r="I31" s="69">
        <v>35.42</v>
      </c>
      <c r="J31" s="23">
        <f>Reitoria!J32+PROEX!J32+Museu!J32+ESAG!J32+CEART!J32+FAED!J32+CEAD!J32+CEFID!J32+CERES!J32+CESFI!J32+CCT!J32+CAV!J32+CEPLAN!J32+CEAVI!J32</f>
        <v>68</v>
      </c>
      <c r="K31" s="24">
        <f>(Reitoria!J32-Reitoria!K32)+(PROEX!J32-PROEX!K32)+(Museu!J32-Museu!K32)+(ESAG!J32-ESAG!K32)+(CEART!J32-CEART!K32)+(FAED!J32-FAED!K32)+(CEAD!J32-CEAD!K32)+(CEFID!J32-CEFID!K32)+(CERES!J32-CERES!K32)+(CESFI!J32-CESFI!K32)+(CCT!J32-CCT!K32)+(CAV!J32-CAV!K32)+(CEPLAN!J32-CEPLAN!K32)+(CEAVI!J32-CEAVI!K32)</f>
        <v>0</v>
      </c>
      <c r="L31" s="28">
        <f t="shared" si="0"/>
        <v>68</v>
      </c>
      <c r="M31" s="25">
        <f t="shared" si="1"/>
        <v>2408.56</v>
      </c>
      <c r="N31" s="29">
        <f t="shared" si="2"/>
        <v>0</v>
      </c>
    </row>
    <row r="32" spans="1:14" s="20" customFormat="1" ht="75" x14ac:dyDescent="0.25">
      <c r="A32" s="131" t="s">
        <v>111</v>
      </c>
      <c r="B32" s="125">
        <v>6</v>
      </c>
      <c r="C32" s="63">
        <v>30</v>
      </c>
      <c r="D32" s="48" t="s">
        <v>100</v>
      </c>
      <c r="E32" s="48" t="s">
        <v>64</v>
      </c>
      <c r="F32" s="56" t="s">
        <v>93</v>
      </c>
      <c r="G32" s="56" t="s">
        <v>94</v>
      </c>
      <c r="H32" s="48" t="s">
        <v>5</v>
      </c>
      <c r="I32" s="64">
        <v>7.44</v>
      </c>
      <c r="J32" s="23">
        <f>Reitoria!J33+PROEX!J33+Museu!J33+ESAG!J33+CEART!J33+FAED!J33+CEAD!J33+CEFID!J33+CERES!J33+CESFI!J33+CCT!J33+CAV!J33+CEPLAN!J33+CEAVI!J33</f>
        <v>1680</v>
      </c>
      <c r="K32" s="24">
        <f>(Reitoria!J33-Reitoria!K33)+(PROEX!J33-PROEX!K33)+(Museu!J33-Museu!K33)+(ESAG!J33-ESAG!K33)+(CEART!J33-CEART!K33)+(FAED!J33-FAED!K33)+(CEAD!J33-CEAD!K33)+(CEFID!J33-CEFID!K33)+(CERES!J33-CERES!K33)+(CESFI!J33-CESFI!K33)+(CCT!J33-CCT!K33)+(CAV!J33-CAV!K33)+(CEPLAN!J33-CEPLAN!K33)+(CEAVI!J33-CEAVI!K33)</f>
        <v>0</v>
      </c>
      <c r="L32" s="28">
        <f t="shared" si="0"/>
        <v>1680</v>
      </c>
      <c r="M32" s="25">
        <f t="shared" si="1"/>
        <v>12499.2</v>
      </c>
      <c r="N32" s="29">
        <f t="shared" si="2"/>
        <v>0</v>
      </c>
    </row>
    <row r="33" spans="1:14" s="20" customFormat="1" ht="30" x14ac:dyDescent="0.25">
      <c r="A33" s="132"/>
      <c r="B33" s="125"/>
      <c r="C33" s="63">
        <v>31</v>
      </c>
      <c r="D33" s="48" t="s">
        <v>37</v>
      </c>
      <c r="E33" s="48" t="s">
        <v>65</v>
      </c>
      <c r="F33" s="56" t="s">
        <v>93</v>
      </c>
      <c r="G33" s="56" t="s">
        <v>94</v>
      </c>
      <c r="H33" s="48" t="s">
        <v>5</v>
      </c>
      <c r="I33" s="64">
        <v>5.34</v>
      </c>
      <c r="J33" s="23">
        <f>Reitoria!J34+PROEX!J34+Museu!J34+ESAG!J34+CEART!J34+FAED!J34+CEAD!J34+CEFID!J34+CERES!J34+CESFI!J34+CCT!J34+CAV!J34+CEPLAN!J34+CEAVI!J34</f>
        <v>1660</v>
      </c>
      <c r="K33" s="24">
        <f>(Reitoria!J34-Reitoria!K34)+(PROEX!J34-PROEX!K34)+(Museu!J34-Museu!K34)+(ESAG!J34-ESAG!K34)+(CEART!J34-CEART!K34)+(FAED!J34-FAED!K34)+(CEAD!J34-CEAD!K34)+(CEFID!J34-CEFID!K34)+(CERES!J34-CERES!K34)+(CESFI!J34-CESFI!K34)+(CCT!J34-CCT!K34)+(CAV!J34-CAV!K34)+(CEPLAN!J34-CEPLAN!K34)+(CEAVI!J34-CEAVI!K34)</f>
        <v>0</v>
      </c>
      <c r="L33" s="28">
        <f t="shared" si="0"/>
        <v>1660</v>
      </c>
      <c r="M33" s="25">
        <f t="shared" si="1"/>
        <v>8864.4</v>
      </c>
      <c r="N33" s="29">
        <f t="shared" si="2"/>
        <v>0</v>
      </c>
    </row>
    <row r="34" spans="1:14" s="20" customFormat="1" ht="75" customHeight="1" x14ac:dyDescent="0.25">
      <c r="A34" s="136" t="s">
        <v>109</v>
      </c>
      <c r="B34" s="130">
        <v>7</v>
      </c>
      <c r="C34" s="68">
        <v>32</v>
      </c>
      <c r="D34" s="43" t="s">
        <v>101</v>
      </c>
      <c r="E34" s="43" t="s">
        <v>66</v>
      </c>
      <c r="F34" s="57" t="s">
        <v>93</v>
      </c>
      <c r="G34" s="57" t="s">
        <v>94</v>
      </c>
      <c r="H34" s="43" t="s">
        <v>5</v>
      </c>
      <c r="I34" s="69">
        <v>217.58</v>
      </c>
      <c r="J34" s="23">
        <f>Reitoria!J35+PROEX!J35+Museu!J35+ESAG!J35+CEART!J35+FAED!J35+CEAD!J35+CEFID!J35+CERES!J35+CESFI!J35+CCT!J35+CAV!J35+CEPLAN!J35+CEAVI!J35</f>
        <v>14</v>
      </c>
      <c r="K34" s="24">
        <f>(Reitoria!J35-Reitoria!K35)+(PROEX!J35-PROEX!K35)+(Museu!J35-Museu!K35)+(ESAG!J35-ESAG!K35)+(CEART!J35-CEART!K35)+(FAED!J35-FAED!K35)+(CEAD!J35-CEAD!K35)+(CEFID!J35-CEFID!K35)+(CERES!J35-CERES!K35)+(CESFI!J35-CESFI!K35)+(CCT!J35-CCT!K35)+(CAV!J35-CAV!K35)+(CEPLAN!J35-CEPLAN!K35)+(CEAVI!J35-CEAVI!K35)</f>
        <v>4</v>
      </c>
      <c r="L34" s="28">
        <f t="shared" si="0"/>
        <v>10</v>
      </c>
      <c r="M34" s="25">
        <f t="shared" si="1"/>
        <v>3046.1200000000003</v>
      </c>
      <c r="N34" s="29">
        <f t="shared" si="2"/>
        <v>870.32</v>
      </c>
    </row>
    <row r="35" spans="1:14" s="20" customFormat="1" ht="90" x14ac:dyDescent="0.25">
      <c r="A35" s="145"/>
      <c r="B35" s="130"/>
      <c r="C35" s="68">
        <v>33</v>
      </c>
      <c r="D35" s="59" t="s">
        <v>38</v>
      </c>
      <c r="E35" s="70" t="s">
        <v>67</v>
      </c>
      <c r="F35" s="71" t="s">
        <v>93</v>
      </c>
      <c r="G35" s="57" t="s">
        <v>94</v>
      </c>
      <c r="H35" s="70" t="s">
        <v>5</v>
      </c>
      <c r="I35" s="69">
        <v>9.57</v>
      </c>
      <c r="J35" s="23">
        <f>Reitoria!J36+PROEX!J36+Museu!J36+ESAG!J36+CEART!J36+FAED!J36+CEAD!J36+CEFID!J36+CERES!J36+CESFI!J36+CCT!J36+CAV!J36+CEPLAN!J36+CEAVI!J36</f>
        <v>160</v>
      </c>
      <c r="K35" s="24">
        <f>(Reitoria!J36-Reitoria!K36)+(PROEX!J36-PROEX!K36)+(Museu!J36-Museu!K36)+(ESAG!J36-ESAG!K36)+(CEART!J36-CEART!K36)+(FAED!J36-FAED!K36)+(CEAD!J36-CEAD!K36)+(CEFID!J36-CEFID!K36)+(CERES!J36-CERES!K36)+(CESFI!J36-CESFI!K36)+(CCT!J36-CCT!K36)+(CAV!J36-CAV!K36)+(CEPLAN!J36-CEPLAN!K36)+(CEAVI!J36-CEAVI!K36)</f>
        <v>0</v>
      </c>
      <c r="L35" s="28">
        <f t="shared" si="0"/>
        <v>160</v>
      </c>
      <c r="M35" s="25">
        <f t="shared" si="1"/>
        <v>1531.2</v>
      </c>
      <c r="N35" s="29">
        <f t="shared" si="2"/>
        <v>0</v>
      </c>
    </row>
    <row r="36" spans="1:14" s="20" customFormat="1" ht="75" customHeight="1" x14ac:dyDescent="0.25">
      <c r="A36" s="137"/>
      <c r="B36" s="130"/>
      <c r="C36" s="68">
        <v>34</v>
      </c>
      <c r="D36" s="59" t="s">
        <v>39</v>
      </c>
      <c r="E36" s="70" t="s">
        <v>68</v>
      </c>
      <c r="F36" s="71" t="s">
        <v>93</v>
      </c>
      <c r="G36" s="57" t="s">
        <v>94</v>
      </c>
      <c r="H36" s="70" t="s">
        <v>5</v>
      </c>
      <c r="I36" s="69">
        <v>21.76</v>
      </c>
      <c r="J36" s="23">
        <f>Reitoria!J37+PROEX!J37+Museu!J37+ESAG!J37+CEART!J37+FAED!J37+CEAD!J37+CEFID!J37+CERES!J37+CESFI!J37+CCT!J37+CAV!J37+CEPLAN!J37+CEAVI!J37</f>
        <v>24</v>
      </c>
      <c r="K36" s="24">
        <f>(Reitoria!J37-Reitoria!K37)+(PROEX!J37-PROEX!K37)+(Museu!J37-Museu!K37)+(ESAG!J37-ESAG!K37)+(CEART!J37-CEART!K37)+(FAED!J37-FAED!K37)+(CEAD!J37-CEAD!K37)+(CEFID!J37-CEFID!K37)+(CERES!J37-CERES!K37)+(CESFI!J37-CESFI!K37)+(CCT!J37-CCT!K37)+(CAV!J37-CAV!K37)+(CEPLAN!J37-CEPLAN!K37)+(CEAVI!J37-CEAVI!K37)</f>
        <v>0</v>
      </c>
      <c r="L36" s="28">
        <f t="shared" si="0"/>
        <v>24</v>
      </c>
      <c r="M36" s="25">
        <f t="shared" si="1"/>
        <v>522.24</v>
      </c>
      <c r="N36" s="29">
        <f t="shared" si="2"/>
        <v>0</v>
      </c>
    </row>
    <row r="37" spans="1:14" s="20" customFormat="1" ht="30" customHeight="1" x14ac:dyDescent="0.25">
      <c r="A37" s="131" t="s">
        <v>109</v>
      </c>
      <c r="B37" s="125">
        <v>8</v>
      </c>
      <c r="C37" s="63">
        <v>35</v>
      </c>
      <c r="D37" s="48" t="s">
        <v>102</v>
      </c>
      <c r="E37" s="48" t="s">
        <v>69</v>
      </c>
      <c r="F37" s="56" t="s">
        <v>93</v>
      </c>
      <c r="G37" s="56" t="s">
        <v>94</v>
      </c>
      <c r="H37" s="48" t="s">
        <v>5</v>
      </c>
      <c r="I37" s="64">
        <v>44</v>
      </c>
      <c r="J37" s="23">
        <f>Reitoria!J38+PROEX!J38+Museu!J38+ESAG!J38+CEART!J38+FAED!J38+CEAD!J38+CEFID!J38+CERES!J38+CESFI!J38+CCT!J38+CAV!J38+CEPLAN!J38+CEAVI!J38</f>
        <v>60</v>
      </c>
      <c r="K37" s="24">
        <f>(Reitoria!J38-Reitoria!K38)+(PROEX!J38-PROEX!K38)+(Museu!J38-Museu!K38)+(ESAG!J38-ESAG!K38)+(CEART!J38-CEART!K38)+(FAED!J38-FAED!K38)+(CEAD!J38-CEAD!K38)+(CEFID!J38-CEFID!K38)+(CERES!J38-CERES!K38)+(CESFI!J38-CESFI!K38)+(CCT!J38-CCT!K38)+(CAV!J38-CAV!K38)+(CEPLAN!J38-CEPLAN!K38)+(CEAVI!J38-CEAVI!K38)</f>
        <v>0</v>
      </c>
      <c r="L37" s="28">
        <f t="shared" si="0"/>
        <v>60</v>
      </c>
      <c r="M37" s="25">
        <f t="shared" si="1"/>
        <v>2640</v>
      </c>
      <c r="N37" s="29">
        <f t="shared" si="2"/>
        <v>0</v>
      </c>
    </row>
    <row r="38" spans="1:14" s="20" customFormat="1" ht="30" x14ac:dyDescent="0.25">
      <c r="A38" s="132"/>
      <c r="B38" s="125"/>
      <c r="C38" s="63">
        <v>36</v>
      </c>
      <c r="D38" s="48" t="s">
        <v>103</v>
      </c>
      <c r="E38" s="48" t="s">
        <v>69</v>
      </c>
      <c r="F38" s="56" t="s">
        <v>93</v>
      </c>
      <c r="G38" s="56" t="s">
        <v>94</v>
      </c>
      <c r="H38" s="48" t="s">
        <v>5</v>
      </c>
      <c r="I38" s="64">
        <v>37</v>
      </c>
      <c r="J38" s="23">
        <f>Reitoria!J39+PROEX!J39+Museu!J39+ESAG!J39+CEART!J39+FAED!J39+CEAD!J39+CEFID!J39+CERES!J39+CESFI!J39+CCT!J39+CAV!J39+CEPLAN!J39+CEAVI!J39</f>
        <v>50</v>
      </c>
      <c r="K38" s="24">
        <f>(Reitoria!J39-Reitoria!K39)+(PROEX!J39-PROEX!K39)+(Museu!J39-Museu!K39)+(ESAG!J39-ESAG!K39)+(CEART!J39-CEART!K39)+(FAED!J39-FAED!K39)+(CEAD!J39-CEAD!K39)+(CEFID!J39-CEFID!K39)+(CERES!J39-CERES!K39)+(CESFI!J39-CESFI!K39)+(CCT!J39-CCT!K39)+(CAV!J39-CAV!K39)+(CEPLAN!J39-CEPLAN!K39)+(CEAVI!J39-CEAVI!K39)</f>
        <v>0</v>
      </c>
      <c r="L38" s="28">
        <f t="shared" si="0"/>
        <v>50</v>
      </c>
      <c r="M38" s="25">
        <f t="shared" si="1"/>
        <v>1850</v>
      </c>
      <c r="N38" s="29">
        <f t="shared" si="2"/>
        <v>0</v>
      </c>
    </row>
    <row r="39" spans="1:14" s="20" customFormat="1" ht="30" customHeight="1" x14ac:dyDescent="0.25">
      <c r="A39" s="133" t="s">
        <v>109</v>
      </c>
      <c r="B39" s="130">
        <v>9</v>
      </c>
      <c r="C39" s="72">
        <v>37</v>
      </c>
      <c r="D39" s="124" t="s">
        <v>104</v>
      </c>
      <c r="E39" s="43" t="s">
        <v>77</v>
      </c>
      <c r="F39" s="57" t="s">
        <v>93</v>
      </c>
      <c r="G39" s="57" t="s">
        <v>94</v>
      </c>
      <c r="H39" s="43" t="s">
        <v>5</v>
      </c>
      <c r="I39" s="73">
        <v>108</v>
      </c>
      <c r="J39" s="23">
        <f>Reitoria!J40+PROEX!J40+Museu!J40+ESAG!J40+CEART!J40+FAED!J40+CEAD!J40+CEFID!J40+CERES!J40+CESFI!J40+CCT!J40+CAV!J40+CEPLAN!J40+CEAVI!J40</f>
        <v>3</v>
      </c>
      <c r="K39" s="24">
        <f>(Reitoria!J40-Reitoria!K40)+(PROEX!J40-PROEX!K40)+(Museu!J40-Museu!K40)+(ESAG!J40-ESAG!K40)+(CEART!J40-CEART!K40)+(FAED!J40-FAED!K40)+(CEAD!J40-CEAD!K40)+(CEFID!J40-CEFID!K40)+(CERES!J40-CERES!K40)+(CESFI!J40-CESFI!K40)+(CCT!J40-CCT!K40)+(CAV!J40-CAV!K40)+(CEPLAN!J40-CEPLAN!K40)+(CEAVI!J40-CEAVI!K40)</f>
        <v>0</v>
      </c>
      <c r="L39" s="28">
        <f t="shared" si="0"/>
        <v>3</v>
      </c>
      <c r="M39" s="25">
        <f t="shared" si="1"/>
        <v>324</v>
      </c>
      <c r="N39" s="29">
        <f t="shared" si="2"/>
        <v>0</v>
      </c>
    </row>
    <row r="40" spans="1:14" s="20" customFormat="1" ht="15" customHeight="1" x14ac:dyDescent="0.25">
      <c r="A40" s="134"/>
      <c r="B40" s="130"/>
      <c r="C40" s="72">
        <v>38</v>
      </c>
      <c r="D40" s="124"/>
      <c r="E40" s="43" t="s">
        <v>78</v>
      </c>
      <c r="F40" s="71" t="s">
        <v>93</v>
      </c>
      <c r="G40" s="57" t="s">
        <v>94</v>
      </c>
      <c r="H40" s="70" t="s">
        <v>5</v>
      </c>
      <c r="I40" s="73">
        <v>262.2</v>
      </c>
      <c r="J40" s="23">
        <f>Reitoria!J41+PROEX!J41+Museu!J41+ESAG!J41+CEART!J41+FAED!J41+CEAD!J41+CEFID!J41+CERES!J41+CESFI!J41+CCT!J41+CAV!J41+CEPLAN!J41+CEAVI!J41</f>
        <v>2</v>
      </c>
      <c r="K40" s="24">
        <f>(Reitoria!J41-Reitoria!K41)+(PROEX!J41-PROEX!K41)+(Museu!J41-Museu!K41)+(ESAG!J41-ESAG!K41)+(CEART!J41-CEART!K41)+(FAED!J41-FAED!K41)+(CEAD!J41-CEAD!K41)+(CEFID!J41-CEFID!K41)+(CERES!J41-CERES!K41)+(CESFI!J41-CESFI!K41)+(CCT!J41-CCT!K41)+(CAV!J41-CAV!K41)+(CEPLAN!J41-CEPLAN!K41)+(CEAVI!J41-CEAVI!K41)</f>
        <v>0</v>
      </c>
      <c r="L40" s="28">
        <f t="shared" si="0"/>
        <v>2</v>
      </c>
      <c r="M40" s="25">
        <f t="shared" si="1"/>
        <v>524.4</v>
      </c>
      <c r="N40" s="29">
        <f t="shared" si="2"/>
        <v>0</v>
      </c>
    </row>
    <row r="41" spans="1:14" s="20" customFormat="1" ht="30" customHeight="1" x14ac:dyDescent="0.25">
      <c r="A41" s="135"/>
      <c r="B41" s="130"/>
      <c r="C41" s="72">
        <v>39</v>
      </c>
      <c r="D41" s="124"/>
      <c r="E41" s="43" t="s">
        <v>79</v>
      </c>
      <c r="F41" s="71" t="s">
        <v>93</v>
      </c>
      <c r="G41" s="57" t="s">
        <v>94</v>
      </c>
      <c r="H41" s="70" t="s">
        <v>80</v>
      </c>
      <c r="I41" s="73">
        <v>20</v>
      </c>
      <c r="J41" s="23">
        <f>Reitoria!J42+PROEX!J42+Museu!J42+ESAG!J42+CEART!J42+FAED!J42+CEAD!J42+CEFID!J42+CERES!J42+CESFI!J42+CCT!J42+CAV!J42+CEPLAN!J42+CEAVI!J42</f>
        <v>7</v>
      </c>
      <c r="K41" s="24">
        <f>(Reitoria!J42-Reitoria!K42)+(PROEX!J42-PROEX!K42)+(Museu!J42-Museu!K42)+(ESAG!J42-ESAG!K42)+(CEART!J42-CEART!K42)+(FAED!J42-FAED!K42)+(CEAD!J42-CEAD!K42)+(CEFID!J42-CEFID!K42)+(CERES!J42-CERES!K42)+(CESFI!J42-CESFI!K42)+(CCT!J42-CCT!K42)+(CAV!J42-CAV!K42)+(CEPLAN!J42-CEPLAN!K42)+(CEAVI!J42-CEAVI!K42)</f>
        <v>0</v>
      </c>
      <c r="L41" s="28">
        <f t="shared" si="0"/>
        <v>7</v>
      </c>
      <c r="M41" s="25">
        <f t="shared" si="1"/>
        <v>140</v>
      </c>
      <c r="N41" s="29">
        <f t="shared" si="2"/>
        <v>0</v>
      </c>
    </row>
    <row r="42" spans="1:14" s="20" customFormat="1" ht="15" customHeight="1" x14ac:dyDescent="0.25">
      <c r="A42" s="131" t="s">
        <v>109</v>
      </c>
      <c r="B42" s="125">
        <v>10</v>
      </c>
      <c r="C42" s="63">
        <v>40</v>
      </c>
      <c r="D42" s="146" t="s">
        <v>81</v>
      </c>
      <c r="E42" s="48" t="s">
        <v>82</v>
      </c>
      <c r="F42" s="56" t="s">
        <v>93</v>
      </c>
      <c r="G42" s="56" t="s">
        <v>94</v>
      </c>
      <c r="H42" s="48" t="s">
        <v>5</v>
      </c>
      <c r="I42" s="74">
        <v>33.86</v>
      </c>
      <c r="J42" s="23">
        <f>Reitoria!J43+PROEX!J43+Museu!J43+ESAG!J43+CEART!J43+FAED!J43+CEAD!J43+CEFID!J43+CERES!J43+CESFI!J43+CCT!J43+CAV!J43+CEPLAN!J43+CEAVI!J43</f>
        <v>91</v>
      </c>
      <c r="K42" s="24">
        <f>(Reitoria!J43-Reitoria!K43)+(PROEX!J43-PROEX!K43)+(Museu!J43-Museu!K43)+(ESAG!J43-ESAG!K43)+(CEART!J43-CEART!K43)+(FAED!J43-FAED!K43)+(CEAD!J43-CEAD!K43)+(CEFID!J43-CEFID!K43)+(CERES!J43-CERES!K43)+(CESFI!J43-CESFI!K43)+(CCT!J43-CCT!K43)+(CAV!J43-CAV!K43)+(CEPLAN!J43-CEPLAN!K43)+(CEAVI!J43-CEAVI!K43)</f>
        <v>18</v>
      </c>
      <c r="L42" s="28">
        <f t="shared" si="0"/>
        <v>73</v>
      </c>
      <c r="M42" s="25">
        <f t="shared" si="1"/>
        <v>3081.2599999999998</v>
      </c>
      <c r="N42" s="29">
        <f t="shared" si="2"/>
        <v>609.48</v>
      </c>
    </row>
    <row r="43" spans="1:14" s="20" customFormat="1" ht="15" customHeight="1" x14ac:dyDescent="0.25">
      <c r="A43" s="132"/>
      <c r="B43" s="125"/>
      <c r="C43" s="63">
        <v>41</v>
      </c>
      <c r="D43" s="146"/>
      <c r="E43" s="48" t="s">
        <v>83</v>
      </c>
      <c r="F43" s="56" t="s">
        <v>93</v>
      </c>
      <c r="G43" s="56" t="s">
        <v>94</v>
      </c>
      <c r="H43" s="48" t="s">
        <v>5</v>
      </c>
      <c r="I43" s="74">
        <v>27.09</v>
      </c>
      <c r="J43" s="23">
        <f>Reitoria!J44+PROEX!J44+Museu!J44+ESAG!J44+CEART!J44+FAED!J44+CEAD!J44+CEFID!J44+CERES!J44+CESFI!J44+CCT!J44+CAV!J44+CEPLAN!J44+CEAVI!J44</f>
        <v>1</v>
      </c>
      <c r="K43" s="24">
        <f>(Reitoria!J44-Reitoria!K44)+(PROEX!J44-PROEX!K44)+(Museu!J44-Museu!K44)+(ESAG!J44-ESAG!K44)+(CEART!J44-CEART!K44)+(FAED!J44-FAED!K44)+(CEAD!J44-CEAD!K44)+(CEFID!J44-CEFID!K44)+(CERES!J44-CERES!K44)+(CESFI!J44-CESFI!K44)+(CCT!J44-CCT!K44)+(CAV!J44-CAV!K44)+(CEPLAN!J44-CEPLAN!K44)+(CEAVI!J44-CEAVI!K44)</f>
        <v>0</v>
      </c>
      <c r="L43" s="28">
        <f t="shared" si="0"/>
        <v>1</v>
      </c>
      <c r="M43" s="25">
        <f t="shared" si="1"/>
        <v>27.09</v>
      </c>
      <c r="N43" s="29">
        <f t="shared" si="2"/>
        <v>0</v>
      </c>
    </row>
    <row r="44" spans="1:14" s="20" customFormat="1" ht="15" customHeight="1" x14ac:dyDescent="0.25">
      <c r="A44" s="136" t="s">
        <v>110</v>
      </c>
      <c r="B44" s="130">
        <v>11</v>
      </c>
      <c r="C44" s="68">
        <v>42</v>
      </c>
      <c r="D44" s="43" t="s">
        <v>105</v>
      </c>
      <c r="E44" s="43" t="s">
        <v>106</v>
      </c>
      <c r="F44" s="57" t="s">
        <v>93</v>
      </c>
      <c r="G44" s="57" t="s">
        <v>94</v>
      </c>
      <c r="H44" s="70" t="s">
        <v>70</v>
      </c>
      <c r="I44" s="73">
        <v>88.1</v>
      </c>
      <c r="J44" s="23">
        <f>Reitoria!J45+PROEX!J45+Museu!J45+ESAG!J45+CEART!J45+FAED!J45+CEAD!J45+CEFID!J45+CERES!J45+CESFI!J45+CCT!J45+CAV!J45+CEPLAN!J45+CEAVI!J45</f>
        <v>20</v>
      </c>
      <c r="K44" s="24">
        <f>(Reitoria!J45-Reitoria!K45)+(PROEX!J45-PROEX!K45)+(Museu!J45-Museu!K45)+(ESAG!J45-ESAG!K45)+(CEART!J45-CEART!K45)+(FAED!J45-FAED!K45)+(CEAD!J45-CEAD!K45)+(CEFID!J45-CEFID!K45)+(CERES!J45-CERES!K45)+(CESFI!J45-CESFI!K45)+(CCT!J45-CCT!K45)+(CAV!J45-CAV!K45)+(CEPLAN!J45-CEPLAN!K45)+(CEAVI!J45-CEAVI!K45)</f>
        <v>0</v>
      </c>
      <c r="L44" s="28">
        <f t="shared" si="0"/>
        <v>20</v>
      </c>
      <c r="M44" s="25">
        <f t="shared" si="1"/>
        <v>1762</v>
      </c>
      <c r="N44" s="29">
        <f t="shared" si="2"/>
        <v>0</v>
      </c>
    </row>
    <row r="45" spans="1:14" s="20" customFormat="1" ht="15" customHeight="1" x14ac:dyDescent="0.25">
      <c r="A45" s="137"/>
      <c r="B45" s="130"/>
      <c r="C45" s="68">
        <v>43</v>
      </c>
      <c r="D45" s="43" t="s">
        <v>107</v>
      </c>
      <c r="E45" s="43" t="s">
        <v>106</v>
      </c>
      <c r="F45" s="71" t="s">
        <v>93</v>
      </c>
      <c r="G45" s="57" t="s">
        <v>94</v>
      </c>
      <c r="H45" s="70" t="s">
        <v>80</v>
      </c>
      <c r="I45" s="73">
        <v>96.65</v>
      </c>
      <c r="J45" s="23">
        <f>Reitoria!J46+PROEX!J46+Museu!J46+ESAG!J46+CEART!J46+FAED!J46+CEAD!J46+CEFID!J46+CERES!J46+CESFI!J46+CCT!J46+CAV!J46+CEPLAN!J46+CEAVI!J46</f>
        <v>20</v>
      </c>
      <c r="K45" s="24">
        <f>(Reitoria!J46-Reitoria!K46)+(PROEX!J46-PROEX!K46)+(Museu!J46-Museu!K46)+(ESAG!J46-ESAG!K46)+(CEART!J46-CEART!K46)+(FAED!J46-FAED!K46)+(CEAD!J46-CEAD!K46)+(CEFID!J46-CEFID!K46)+(CERES!J46-CERES!K46)+(CESFI!J46-CESFI!K46)+(CCT!J46-CCT!K46)+(CAV!J46-CAV!K46)+(CEPLAN!J46-CEPLAN!K46)+(CEAVI!J46-CEAVI!K46)</f>
        <v>0</v>
      </c>
      <c r="L45" s="28">
        <f t="shared" si="0"/>
        <v>20</v>
      </c>
      <c r="M45" s="25">
        <f t="shared" si="1"/>
        <v>1933</v>
      </c>
      <c r="N45" s="29">
        <f t="shared" si="2"/>
        <v>0</v>
      </c>
    </row>
    <row r="46" spans="1:14" s="20" customFormat="1" x14ac:dyDescent="0.25">
      <c r="B46" s="1"/>
      <c r="C46" s="1"/>
      <c r="D46" s="38"/>
      <c r="E46" s="1"/>
      <c r="F46" s="1"/>
      <c r="G46" s="1"/>
      <c r="H46" s="1"/>
      <c r="I46" s="1"/>
      <c r="J46" s="39"/>
      <c r="K46" s="21"/>
      <c r="L46" s="26"/>
      <c r="M46" s="22">
        <f>SUM(M3:M45)</f>
        <v>217538.69</v>
      </c>
      <c r="N46" s="22">
        <f>SUM(N3:N45)</f>
        <v>92175.626000000004</v>
      </c>
    </row>
    <row r="47" spans="1:14" s="20" customFormat="1" x14ac:dyDescent="0.25">
      <c r="B47" s="1"/>
      <c r="C47" s="1"/>
      <c r="D47" s="38"/>
      <c r="E47" s="1"/>
      <c r="F47" s="1"/>
      <c r="G47" s="1"/>
      <c r="H47" s="1"/>
      <c r="I47" s="1"/>
      <c r="J47" s="39"/>
      <c r="K47" s="21"/>
      <c r="L47" s="26"/>
    </row>
    <row r="48" spans="1:14" s="20" customFormat="1" x14ac:dyDescent="0.25">
      <c r="B48" s="1"/>
      <c r="C48" s="1"/>
      <c r="D48" s="38"/>
      <c r="E48" s="1"/>
      <c r="F48" s="1"/>
      <c r="G48" s="1"/>
      <c r="H48" s="1"/>
      <c r="I48" s="1"/>
      <c r="J48" s="39"/>
      <c r="K48" s="21"/>
      <c r="L48" s="26"/>
    </row>
    <row r="49" spans="2:14" s="20" customFormat="1" x14ac:dyDescent="0.25">
      <c r="B49" s="1"/>
      <c r="C49" s="1"/>
      <c r="D49" s="38"/>
      <c r="E49" s="1"/>
      <c r="F49" s="1"/>
      <c r="G49" s="1"/>
      <c r="H49" s="1"/>
      <c r="I49" s="1"/>
      <c r="J49" s="39"/>
      <c r="K49" s="21"/>
      <c r="L49" s="26"/>
    </row>
    <row r="50" spans="2:14" s="20" customFormat="1" ht="15.75" x14ac:dyDescent="0.25">
      <c r="B50" s="1"/>
      <c r="C50" s="1"/>
      <c r="D50" s="38"/>
      <c r="E50" s="1"/>
      <c r="F50" s="1"/>
      <c r="G50" s="1"/>
      <c r="H50" s="1"/>
      <c r="I50" s="1"/>
      <c r="J50" s="152" t="s">
        <v>85</v>
      </c>
      <c r="K50" s="153"/>
      <c r="L50" s="153"/>
      <c r="M50" s="153"/>
      <c r="N50" s="154"/>
    </row>
    <row r="51" spans="2:14" s="20" customFormat="1" ht="15.75" x14ac:dyDescent="0.25">
      <c r="B51" s="1"/>
      <c r="C51" s="1"/>
      <c r="D51" s="38"/>
      <c r="E51" s="1"/>
      <c r="F51" s="1"/>
      <c r="G51" s="1"/>
      <c r="H51" s="1"/>
      <c r="I51" s="1"/>
      <c r="J51" s="155" t="s">
        <v>71</v>
      </c>
      <c r="K51" s="156"/>
      <c r="L51" s="156"/>
      <c r="M51" s="156"/>
      <c r="N51" s="157"/>
    </row>
    <row r="52" spans="2:14" s="20" customFormat="1" ht="15.75" x14ac:dyDescent="0.25">
      <c r="B52" s="1"/>
      <c r="C52" s="1"/>
      <c r="D52" s="38"/>
      <c r="E52" s="1"/>
      <c r="F52" s="1"/>
      <c r="G52" s="1"/>
      <c r="H52" s="1"/>
      <c r="I52" s="1"/>
      <c r="J52" s="160" t="s">
        <v>86</v>
      </c>
      <c r="K52" s="161"/>
      <c r="L52" s="161"/>
      <c r="M52" s="161"/>
      <c r="N52" s="162"/>
    </row>
    <row r="53" spans="2:14" s="20" customFormat="1" ht="47.25" x14ac:dyDescent="0.25">
      <c r="B53" s="1"/>
      <c r="C53" s="1"/>
      <c r="D53" s="38"/>
      <c r="E53" s="1"/>
      <c r="F53" s="1"/>
      <c r="G53" s="1"/>
      <c r="H53" s="1"/>
      <c r="I53" s="1"/>
      <c r="J53" s="75" t="s">
        <v>29</v>
      </c>
      <c r="K53" s="76"/>
      <c r="L53" s="77"/>
      <c r="M53" s="76"/>
      <c r="N53" s="78">
        <f>M46</f>
        <v>217538.69</v>
      </c>
    </row>
    <row r="54" spans="2:14" s="20" customFormat="1" ht="31.5" x14ac:dyDescent="0.25">
      <c r="B54" s="1"/>
      <c r="C54" s="1"/>
      <c r="D54" s="38"/>
      <c r="E54" s="1"/>
      <c r="F54" s="1"/>
      <c r="G54" s="1"/>
      <c r="H54" s="1"/>
      <c r="I54" s="1"/>
      <c r="J54" s="79" t="s">
        <v>30</v>
      </c>
      <c r="K54" s="80"/>
      <c r="L54" s="81"/>
      <c r="M54" s="80"/>
      <c r="N54" s="82">
        <f>N46</f>
        <v>92175.626000000004</v>
      </c>
    </row>
    <row r="55" spans="2:14" s="20" customFormat="1" ht="15.75" x14ac:dyDescent="0.25">
      <c r="B55" s="1"/>
      <c r="C55" s="1"/>
      <c r="D55" s="38"/>
      <c r="E55" s="1"/>
      <c r="F55" s="1"/>
      <c r="G55" s="1"/>
      <c r="H55" s="1"/>
      <c r="I55" s="1"/>
      <c r="J55" s="79" t="s">
        <v>31</v>
      </c>
      <c r="K55" s="80"/>
      <c r="L55" s="81"/>
      <c r="M55" s="80"/>
      <c r="N55" s="83"/>
    </row>
    <row r="56" spans="2:14" s="20" customFormat="1" ht="15.75" x14ac:dyDescent="0.25">
      <c r="B56" s="1"/>
      <c r="C56" s="1"/>
      <c r="D56" s="38"/>
      <c r="E56" s="1"/>
      <c r="F56" s="1"/>
      <c r="G56" s="1"/>
      <c r="H56" s="1"/>
      <c r="I56" s="1"/>
      <c r="J56" s="84" t="s">
        <v>32</v>
      </c>
      <c r="K56" s="85"/>
      <c r="L56" s="86"/>
      <c r="M56" s="85"/>
      <c r="N56" s="87">
        <f>N54/N53</f>
        <v>0.42372060804448164</v>
      </c>
    </row>
    <row r="57" spans="2:14" s="20" customFormat="1" ht="15.75" x14ac:dyDescent="0.25">
      <c r="B57" s="1"/>
      <c r="C57" s="1"/>
      <c r="D57" s="38"/>
      <c r="E57" s="1"/>
      <c r="F57" s="1"/>
      <c r="G57" s="1"/>
      <c r="H57" s="1"/>
      <c r="I57" s="1"/>
      <c r="J57" s="149" t="s">
        <v>84</v>
      </c>
      <c r="K57" s="150"/>
      <c r="L57" s="150"/>
      <c r="M57" s="150"/>
      <c r="N57" s="151"/>
    </row>
    <row r="58" spans="2:14" s="20" customFormat="1" x14ac:dyDescent="0.25">
      <c r="B58" s="1"/>
      <c r="C58" s="1"/>
      <c r="D58" s="38"/>
      <c r="E58" s="1"/>
      <c r="F58" s="1"/>
      <c r="G58" s="1"/>
      <c r="H58" s="1"/>
      <c r="I58" s="1"/>
      <c r="J58" s="39"/>
      <c r="K58" s="21"/>
      <c r="L58" s="26"/>
    </row>
    <row r="59" spans="2:14" s="20" customFormat="1" x14ac:dyDescent="0.25">
      <c r="B59" s="1"/>
      <c r="C59" s="1"/>
      <c r="D59" s="38"/>
      <c r="E59" s="1"/>
      <c r="F59" s="1"/>
      <c r="G59" s="1"/>
      <c r="H59" s="1"/>
      <c r="I59" s="1"/>
      <c r="J59" s="39"/>
      <c r="K59" s="21"/>
      <c r="L59" s="26"/>
    </row>
    <row r="60" spans="2:14" s="20" customFormat="1" x14ac:dyDescent="0.25">
      <c r="B60" s="1"/>
      <c r="C60" s="1"/>
      <c r="D60" s="38"/>
      <c r="E60" s="1"/>
      <c r="F60" s="1"/>
      <c r="G60" s="1"/>
      <c r="H60" s="1"/>
      <c r="I60" s="1"/>
      <c r="J60" s="39"/>
      <c r="K60" s="21"/>
      <c r="L60" s="26"/>
    </row>
    <row r="61" spans="2:14" s="20" customFormat="1" x14ac:dyDescent="0.25">
      <c r="B61" s="1"/>
      <c r="C61" s="1"/>
      <c r="D61" s="38"/>
      <c r="E61" s="1"/>
      <c r="F61" s="1"/>
      <c r="G61" s="1"/>
      <c r="H61" s="1"/>
      <c r="I61" s="1"/>
      <c r="J61" s="39"/>
      <c r="K61" s="21"/>
      <c r="L61" s="26"/>
    </row>
    <row r="62" spans="2:14" s="20" customFormat="1" x14ac:dyDescent="0.25">
      <c r="B62" s="1"/>
      <c r="C62" s="1"/>
      <c r="D62" s="38"/>
      <c r="E62" s="1"/>
      <c r="F62" s="1"/>
      <c r="G62" s="1"/>
      <c r="H62" s="1"/>
      <c r="I62" s="1"/>
      <c r="J62" s="39"/>
      <c r="K62" s="21"/>
      <c r="L62" s="26"/>
    </row>
    <row r="63" spans="2:14" s="20" customFormat="1" x14ac:dyDescent="0.25">
      <c r="B63" s="1"/>
      <c r="C63" s="1"/>
      <c r="D63" s="38"/>
      <c r="E63" s="1"/>
      <c r="F63" s="1"/>
      <c r="G63" s="1"/>
      <c r="H63" s="1"/>
      <c r="I63" s="1"/>
      <c r="J63" s="39"/>
      <c r="K63" s="21"/>
      <c r="L63" s="26"/>
    </row>
    <row r="64" spans="2:14" s="20" customFormat="1" x14ac:dyDescent="0.25">
      <c r="B64" s="1"/>
      <c r="C64" s="1"/>
      <c r="D64" s="38"/>
      <c r="E64" s="1"/>
      <c r="F64" s="1"/>
      <c r="G64" s="1"/>
      <c r="H64" s="1"/>
      <c r="I64" s="1"/>
      <c r="J64" s="39"/>
      <c r="K64" s="21"/>
      <c r="L64" s="26"/>
    </row>
    <row r="65" spans="2:12" s="20" customFormat="1" x14ac:dyDescent="0.25">
      <c r="B65" s="1"/>
      <c r="C65" s="1"/>
      <c r="D65" s="38"/>
      <c r="E65" s="1"/>
      <c r="F65" s="1"/>
      <c r="G65" s="1"/>
      <c r="H65" s="1"/>
      <c r="I65" s="1"/>
      <c r="J65" s="39"/>
      <c r="K65" s="21"/>
      <c r="L65" s="26"/>
    </row>
    <row r="66" spans="2:12" s="20" customFormat="1" x14ac:dyDescent="0.25">
      <c r="B66" s="1"/>
      <c r="C66" s="1"/>
      <c r="D66" s="38"/>
      <c r="E66" s="1"/>
      <c r="F66" s="1"/>
      <c r="G66" s="1"/>
      <c r="H66" s="1"/>
      <c r="I66" s="1"/>
      <c r="J66" s="39"/>
      <c r="K66" s="21"/>
      <c r="L66" s="26"/>
    </row>
    <row r="67" spans="2:12" s="20" customFormat="1" x14ac:dyDescent="0.25">
      <c r="B67" s="1"/>
      <c r="C67" s="1"/>
      <c r="D67" s="38"/>
      <c r="E67" s="1"/>
      <c r="F67" s="1"/>
      <c r="G67" s="1"/>
      <c r="H67" s="1"/>
      <c r="I67" s="1"/>
      <c r="J67" s="39"/>
      <c r="K67" s="21"/>
      <c r="L67" s="26"/>
    </row>
    <row r="68" spans="2:12" s="20" customFormat="1" x14ac:dyDescent="0.25">
      <c r="B68" s="1"/>
      <c r="C68" s="1"/>
      <c r="D68" s="38"/>
      <c r="E68" s="1"/>
      <c r="F68" s="1"/>
      <c r="G68" s="1"/>
      <c r="H68" s="1"/>
      <c r="I68" s="1"/>
      <c r="J68" s="39"/>
      <c r="K68" s="21"/>
      <c r="L68" s="26"/>
    </row>
    <row r="69" spans="2:12" s="20" customFormat="1" x14ac:dyDescent="0.25">
      <c r="B69" s="1"/>
      <c r="C69" s="1"/>
      <c r="D69" s="38"/>
      <c r="E69" s="1"/>
      <c r="F69" s="1"/>
      <c r="G69" s="1"/>
      <c r="H69" s="1"/>
      <c r="I69" s="1"/>
      <c r="J69" s="39"/>
      <c r="K69" s="21"/>
      <c r="L69" s="26"/>
    </row>
    <row r="70" spans="2:12" s="20" customFormat="1" x14ac:dyDescent="0.25">
      <c r="B70" s="1"/>
      <c r="C70" s="1"/>
      <c r="D70" s="38"/>
      <c r="E70" s="1"/>
      <c r="F70" s="1"/>
      <c r="G70" s="1"/>
      <c r="H70" s="1"/>
      <c r="I70" s="1"/>
      <c r="J70" s="39"/>
      <c r="K70" s="21"/>
      <c r="L70" s="26"/>
    </row>
    <row r="71" spans="2:12" s="20" customFormat="1" x14ac:dyDescent="0.25">
      <c r="B71" s="1"/>
      <c r="C71" s="1"/>
      <c r="D71" s="38"/>
      <c r="E71" s="1"/>
      <c r="F71" s="1"/>
      <c r="G71" s="1"/>
      <c r="H71" s="1"/>
      <c r="I71" s="1"/>
      <c r="J71" s="39"/>
      <c r="K71" s="21"/>
      <c r="L71" s="26"/>
    </row>
    <row r="72" spans="2:12" s="20" customFormat="1" x14ac:dyDescent="0.25">
      <c r="B72" s="1"/>
      <c r="C72" s="1"/>
      <c r="D72" s="38"/>
      <c r="E72" s="1"/>
      <c r="F72" s="1"/>
      <c r="G72" s="1"/>
      <c r="H72" s="1"/>
      <c r="I72" s="1"/>
      <c r="J72" s="39"/>
      <c r="K72" s="21"/>
      <c r="L72" s="26"/>
    </row>
    <row r="73" spans="2:12" s="20" customFormat="1" x14ac:dyDescent="0.25">
      <c r="B73" s="1"/>
      <c r="C73" s="1"/>
      <c r="D73" s="38"/>
      <c r="E73" s="1"/>
      <c r="F73" s="1"/>
      <c r="G73" s="1"/>
      <c r="H73" s="1"/>
      <c r="I73" s="1"/>
      <c r="J73" s="39"/>
      <c r="K73" s="21"/>
      <c r="L73" s="26"/>
    </row>
    <row r="74" spans="2:12" s="20" customFormat="1" x14ac:dyDescent="0.25">
      <c r="B74" s="1"/>
      <c r="C74" s="1"/>
      <c r="D74" s="38"/>
      <c r="E74" s="1"/>
      <c r="F74" s="1"/>
      <c r="G74" s="1"/>
      <c r="H74" s="1"/>
      <c r="I74" s="1"/>
      <c r="J74" s="39"/>
      <c r="K74" s="21"/>
      <c r="L74" s="26"/>
    </row>
    <row r="75" spans="2:12" s="20" customFormat="1" x14ac:dyDescent="0.25">
      <c r="B75" s="1"/>
      <c r="C75" s="1"/>
      <c r="D75" s="38"/>
      <c r="E75" s="1"/>
      <c r="F75" s="1"/>
      <c r="G75" s="1"/>
      <c r="H75" s="1"/>
      <c r="I75" s="1"/>
      <c r="J75" s="39"/>
      <c r="K75" s="21"/>
      <c r="L75" s="26"/>
    </row>
    <row r="76" spans="2:12" s="20" customFormat="1" x14ac:dyDescent="0.25">
      <c r="B76" s="1"/>
      <c r="C76" s="1"/>
      <c r="D76" s="38"/>
      <c r="E76" s="1"/>
      <c r="F76" s="1"/>
      <c r="G76" s="1"/>
      <c r="H76" s="1"/>
      <c r="I76" s="1"/>
      <c r="J76" s="39"/>
      <c r="K76" s="21"/>
      <c r="L76" s="26"/>
    </row>
    <row r="77" spans="2:12" s="20" customFormat="1" x14ac:dyDescent="0.25">
      <c r="B77" s="1"/>
      <c r="C77" s="1"/>
      <c r="D77" s="38"/>
      <c r="E77" s="1"/>
      <c r="F77" s="1"/>
      <c r="G77" s="1"/>
      <c r="H77" s="1"/>
      <c r="I77" s="1"/>
      <c r="J77" s="39"/>
      <c r="K77" s="21"/>
      <c r="L77" s="26"/>
    </row>
    <row r="78" spans="2:12" s="20" customFormat="1" x14ac:dyDescent="0.25">
      <c r="B78" s="1"/>
      <c r="C78" s="1"/>
      <c r="D78" s="38"/>
      <c r="E78" s="1"/>
      <c r="F78" s="1"/>
      <c r="G78" s="1"/>
      <c r="H78" s="1"/>
      <c r="I78" s="1"/>
      <c r="J78" s="39"/>
      <c r="K78" s="21"/>
      <c r="L78" s="26"/>
    </row>
    <row r="79" spans="2:12" s="20" customFormat="1" x14ac:dyDescent="0.25">
      <c r="B79" s="1"/>
      <c r="C79" s="1"/>
      <c r="D79" s="38"/>
      <c r="E79" s="1"/>
      <c r="F79" s="1"/>
      <c r="G79" s="1"/>
      <c r="H79" s="1"/>
      <c r="I79" s="1"/>
      <c r="J79" s="39"/>
      <c r="K79" s="21"/>
      <c r="L79" s="26"/>
    </row>
    <row r="80" spans="2:12" s="20" customFormat="1" x14ac:dyDescent="0.25">
      <c r="B80" s="1"/>
      <c r="C80" s="1"/>
      <c r="D80" s="38"/>
      <c r="E80" s="1"/>
      <c r="F80" s="1"/>
      <c r="G80" s="1"/>
      <c r="H80" s="1"/>
      <c r="I80" s="1"/>
      <c r="J80" s="39"/>
      <c r="K80" s="21"/>
      <c r="L80" s="26"/>
    </row>
    <row r="81" spans="2:12" s="20" customFormat="1" x14ac:dyDescent="0.25">
      <c r="B81" s="1"/>
      <c r="C81" s="1"/>
      <c r="D81" s="38"/>
      <c r="E81" s="1"/>
      <c r="F81" s="1"/>
      <c r="G81" s="1"/>
      <c r="H81" s="1"/>
      <c r="I81" s="1"/>
      <c r="J81" s="39"/>
      <c r="K81" s="21"/>
      <c r="L81" s="26"/>
    </row>
    <row r="82" spans="2:12" s="20" customFormat="1" x14ac:dyDescent="0.25">
      <c r="B82" s="1"/>
      <c r="C82" s="1"/>
      <c r="D82" s="38"/>
      <c r="E82" s="1"/>
      <c r="F82" s="1"/>
      <c r="G82" s="1"/>
      <c r="H82" s="1"/>
      <c r="I82" s="1"/>
      <c r="J82" s="39"/>
      <c r="K82" s="21"/>
      <c r="L82" s="26"/>
    </row>
    <row r="83" spans="2:12" s="20" customFormat="1" x14ac:dyDescent="0.25">
      <c r="B83" s="1"/>
      <c r="C83" s="1"/>
      <c r="D83" s="38"/>
      <c r="E83" s="1"/>
      <c r="F83" s="1"/>
      <c r="G83" s="1"/>
      <c r="H83" s="1"/>
      <c r="I83" s="1"/>
      <c r="J83" s="39"/>
      <c r="K83" s="21"/>
      <c r="L83" s="26"/>
    </row>
    <row r="84" spans="2:12" s="20" customFormat="1" x14ac:dyDescent="0.25">
      <c r="B84" s="1"/>
      <c r="C84" s="1"/>
      <c r="D84" s="38"/>
      <c r="E84" s="1"/>
      <c r="F84" s="1"/>
      <c r="G84" s="1"/>
      <c r="H84" s="1"/>
      <c r="I84" s="1"/>
      <c r="J84" s="39"/>
      <c r="K84" s="21"/>
      <c r="L84" s="26"/>
    </row>
    <row r="85" spans="2:12" s="20" customFormat="1" x14ac:dyDescent="0.25">
      <c r="B85" s="1"/>
      <c r="C85" s="1"/>
      <c r="D85" s="38"/>
      <c r="E85" s="1"/>
      <c r="F85" s="1"/>
      <c r="G85" s="1"/>
      <c r="H85" s="1"/>
      <c r="I85" s="1"/>
      <c r="J85" s="39"/>
      <c r="K85" s="21"/>
      <c r="L85" s="26"/>
    </row>
    <row r="86" spans="2:12" s="20" customFormat="1" x14ac:dyDescent="0.25">
      <c r="B86" s="1"/>
      <c r="C86" s="1"/>
      <c r="D86" s="38"/>
      <c r="E86" s="1"/>
      <c r="F86" s="1"/>
      <c r="G86" s="1"/>
      <c r="H86" s="1"/>
      <c r="I86" s="1"/>
      <c r="J86" s="39"/>
      <c r="K86" s="21"/>
      <c r="L86" s="26"/>
    </row>
    <row r="87" spans="2:12" s="20" customFormat="1" x14ac:dyDescent="0.25">
      <c r="B87" s="1"/>
      <c r="C87" s="1"/>
      <c r="D87" s="38"/>
      <c r="E87" s="1"/>
      <c r="F87" s="1"/>
      <c r="G87" s="1"/>
      <c r="H87" s="1"/>
      <c r="I87" s="1"/>
      <c r="J87" s="39"/>
      <c r="K87" s="21"/>
      <c r="L87" s="26"/>
    </row>
    <row r="88" spans="2:12" s="20" customFormat="1" x14ac:dyDescent="0.25">
      <c r="B88" s="1"/>
      <c r="C88" s="1"/>
      <c r="D88" s="38"/>
      <c r="E88" s="1"/>
      <c r="F88" s="1"/>
      <c r="G88" s="1"/>
      <c r="H88" s="1"/>
      <c r="I88" s="1"/>
      <c r="J88" s="39"/>
      <c r="K88" s="21"/>
      <c r="L88" s="26"/>
    </row>
    <row r="89" spans="2:12" s="20" customFormat="1" x14ac:dyDescent="0.25">
      <c r="B89" s="1"/>
      <c r="C89" s="1"/>
      <c r="D89" s="38"/>
      <c r="E89" s="1"/>
      <c r="F89" s="1"/>
      <c r="G89" s="1"/>
      <c r="H89" s="1"/>
      <c r="I89" s="1"/>
      <c r="J89" s="39"/>
      <c r="K89" s="21"/>
      <c r="L89" s="26"/>
    </row>
    <row r="90" spans="2:12" s="20" customFormat="1" x14ac:dyDescent="0.25">
      <c r="B90" s="1"/>
      <c r="C90" s="1"/>
      <c r="D90" s="38"/>
      <c r="E90" s="1"/>
      <c r="F90" s="1"/>
      <c r="G90" s="1"/>
      <c r="H90" s="1"/>
      <c r="I90" s="1"/>
      <c r="J90" s="39"/>
      <c r="K90" s="21"/>
      <c r="L90" s="26"/>
    </row>
    <row r="91" spans="2:12" s="20" customFormat="1" x14ac:dyDescent="0.25">
      <c r="B91" s="1"/>
      <c r="C91" s="1"/>
      <c r="D91" s="38"/>
      <c r="E91" s="1"/>
      <c r="F91" s="1"/>
      <c r="G91" s="1"/>
      <c r="H91" s="1"/>
      <c r="I91" s="1"/>
      <c r="J91" s="39"/>
      <c r="K91" s="21"/>
      <c r="L91" s="26"/>
    </row>
    <row r="92" spans="2:12" s="20" customFormat="1" x14ac:dyDescent="0.25">
      <c r="B92" s="1"/>
      <c r="C92" s="1"/>
      <c r="D92" s="38"/>
      <c r="E92" s="1"/>
      <c r="F92" s="1"/>
      <c r="G92" s="1"/>
      <c r="H92" s="1"/>
      <c r="I92" s="1"/>
      <c r="J92" s="39"/>
      <c r="K92" s="21"/>
      <c r="L92" s="26"/>
    </row>
    <row r="93" spans="2:12" s="20" customFormat="1" x14ac:dyDescent="0.25">
      <c r="B93" s="1"/>
      <c r="C93" s="1"/>
      <c r="D93" s="38"/>
      <c r="E93" s="1"/>
      <c r="F93" s="1"/>
      <c r="G93" s="1"/>
      <c r="H93" s="1"/>
      <c r="I93" s="1"/>
      <c r="J93" s="39"/>
      <c r="K93" s="21"/>
      <c r="L93" s="26"/>
    </row>
    <row r="94" spans="2:12" s="20" customFormat="1" x14ac:dyDescent="0.25">
      <c r="B94" s="1"/>
      <c r="C94" s="1"/>
      <c r="D94" s="38"/>
      <c r="E94" s="1"/>
      <c r="F94" s="1"/>
      <c r="G94" s="1"/>
      <c r="H94" s="1"/>
      <c r="I94" s="1"/>
      <c r="J94" s="39"/>
      <c r="K94" s="21"/>
      <c r="L94" s="26"/>
    </row>
    <row r="95" spans="2:12" s="20" customFormat="1" x14ac:dyDescent="0.25">
      <c r="B95" s="1"/>
      <c r="C95" s="1"/>
      <c r="D95" s="38"/>
      <c r="E95" s="1"/>
      <c r="F95" s="1"/>
      <c r="G95" s="1"/>
      <c r="H95" s="1"/>
      <c r="I95" s="1"/>
      <c r="J95" s="39"/>
      <c r="K95" s="21"/>
      <c r="L95" s="26"/>
    </row>
    <row r="96" spans="2:12" s="20" customFormat="1" x14ac:dyDescent="0.25">
      <c r="B96" s="1"/>
      <c r="C96" s="1"/>
      <c r="D96" s="38"/>
      <c r="E96" s="1"/>
      <c r="F96" s="1"/>
      <c r="G96" s="1"/>
      <c r="H96" s="1"/>
      <c r="I96" s="1"/>
      <c r="J96" s="39"/>
      <c r="K96" s="21"/>
      <c r="L96" s="26"/>
    </row>
    <row r="97" spans="2:12" s="20" customFormat="1" x14ac:dyDescent="0.25">
      <c r="B97" s="1"/>
      <c r="C97" s="1"/>
      <c r="D97" s="38"/>
      <c r="E97" s="1"/>
      <c r="F97" s="1"/>
      <c r="G97" s="1"/>
      <c r="H97" s="1"/>
      <c r="I97" s="1"/>
      <c r="J97" s="39"/>
      <c r="K97" s="21"/>
      <c r="L97" s="26"/>
    </row>
    <row r="98" spans="2:12" s="20" customFormat="1" x14ac:dyDescent="0.25">
      <c r="B98" s="1"/>
      <c r="C98" s="1"/>
      <c r="D98" s="38"/>
      <c r="E98" s="1"/>
      <c r="F98" s="1"/>
      <c r="G98" s="1"/>
      <c r="H98" s="1"/>
      <c r="I98" s="1"/>
      <c r="J98" s="39"/>
      <c r="K98" s="21"/>
      <c r="L98" s="26"/>
    </row>
    <row r="99" spans="2:12" s="20" customFormat="1" x14ac:dyDescent="0.25">
      <c r="B99" s="1"/>
      <c r="C99" s="1"/>
      <c r="D99" s="38"/>
      <c r="E99" s="1"/>
      <c r="F99" s="1"/>
      <c r="G99" s="1"/>
      <c r="H99" s="1"/>
      <c r="I99" s="1"/>
      <c r="J99" s="39"/>
      <c r="K99" s="21"/>
      <c r="L99" s="26"/>
    </row>
    <row r="100" spans="2:12" s="20" customFormat="1" x14ac:dyDescent="0.25">
      <c r="B100" s="1"/>
      <c r="C100" s="1"/>
      <c r="D100" s="38"/>
      <c r="E100" s="1"/>
      <c r="F100" s="1"/>
      <c r="G100" s="1"/>
      <c r="H100" s="1"/>
      <c r="I100" s="1"/>
      <c r="J100" s="39"/>
      <c r="K100" s="21"/>
      <c r="L100" s="26"/>
    </row>
    <row r="101" spans="2:12" s="20" customFormat="1" x14ac:dyDescent="0.25">
      <c r="B101" s="1"/>
      <c r="C101" s="1"/>
      <c r="D101" s="38"/>
      <c r="E101" s="1"/>
      <c r="F101" s="1"/>
      <c r="G101" s="1"/>
      <c r="H101" s="1"/>
      <c r="I101" s="1"/>
      <c r="J101" s="39"/>
      <c r="K101" s="21"/>
      <c r="L101" s="26"/>
    </row>
    <row r="102" spans="2:12" s="20" customFormat="1" x14ac:dyDescent="0.25">
      <c r="B102" s="1"/>
      <c r="C102" s="1"/>
      <c r="D102" s="38"/>
      <c r="E102" s="1"/>
      <c r="F102" s="1"/>
      <c r="G102" s="1"/>
      <c r="H102" s="1"/>
      <c r="I102" s="1"/>
      <c r="J102" s="39"/>
      <c r="K102" s="21"/>
      <c r="L102" s="26"/>
    </row>
    <row r="103" spans="2:12" s="20" customFormat="1" x14ac:dyDescent="0.25">
      <c r="B103" s="1"/>
      <c r="C103" s="1"/>
      <c r="D103" s="38"/>
      <c r="E103" s="1"/>
      <c r="F103" s="1"/>
      <c r="G103" s="1"/>
      <c r="H103" s="1"/>
      <c r="I103" s="1"/>
      <c r="J103" s="39"/>
      <c r="K103" s="21"/>
      <c r="L103" s="26"/>
    </row>
    <row r="104" spans="2:12" s="20" customFormat="1" x14ac:dyDescent="0.25">
      <c r="B104" s="1"/>
      <c r="C104" s="1"/>
      <c r="D104" s="38"/>
      <c r="E104" s="1"/>
      <c r="F104" s="1"/>
      <c r="G104" s="1"/>
      <c r="H104" s="1"/>
      <c r="I104" s="1"/>
      <c r="J104" s="39"/>
      <c r="K104" s="21"/>
      <c r="L104" s="26"/>
    </row>
    <row r="105" spans="2:12" s="20" customFormat="1" x14ac:dyDescent="0.25">
      <c r="B105" s="1"/>
      <c r="C105" s="1"/>
      <c r="D105" s="38"/>
      <c r="E105" s="1"/>
      <c r="F105" s="1"/>
      <c r="G105" s="1"/>
      <c r="H105" s="1"/>
      <c r="I105" s="1"/>
      <c r="J105" s="39"/>
      <c r="K105" s="21"/>
      <c r="L105" s="26"/>
    </row>
    <row r="106" spans="2:12" s="20" customFormat="1" x14ac:dyDescent="0.25">
      <c r="B106" s="1"/>
      <c r="C106" s="1"/>
      <c r="D106" s="38"/>
      <c r="E106" s="1"/>
      <c r="F106" s="1"/>
      <c r="G106" s="1"/>
      <c r="H106" s="1"/>
      <c r="I106" s="1"/>
      <c r="J106" s="39"/>
      <c r="K106" s="21"/>
      <c r="L106" s="26"/>
    </row>
    <row r="107" spans="2:12" s="20" customFormat="1" x14ac:dyDescent="0.25">
      <c r="B107" s="1"/>
      <c r="C107" s="1"/>
      <c r="D107" s="38"/>
      <c r="E107" s="1"/>
      <c r="F107" s="1"/>
      <c r="G107" s="1"/>
      <c r="H107" s="1"/>
      <c r="I107" s="1"/>
      <c r="J107" s="39"/>
      <c r="K107" s="21"/>
      <c r="L107" s="26"/>
    </row>
    <row r="108" spans="2:12" s="20" customFormat="1" x14ac:dyDescent="0.25">
      <c r="B108" s="1"/>
      <c r="C108" s="1"/>
      <c r="D108" s="38"/>
      <c r="E108" s="1"/>
      <c r="F108" s="1"/>
      <c r="G108" s="1"/>
      <c r="H108" s="1"/>
      <c r="I108" s="1"/>
      <c r="J108" s="39"/>
      <c r="K108" s="21"/>
      <c r="L108" s="26"/>
    </row>
    <row r="109" spans="2:12" s="20" customFormat="1" x14ac:dyDescent="0.25">
      <c r="B109" s="1"/>
      <c r="C109" s="1"/>
      <c r="D109" s="38"/>
      <c r="E109" s="1"/>
      <c r="F109" s="1"/>
      <c r="G109" s="1"/>
      <c r="H109" s="1"/>
      <c r="I109" s="1"/>
      <c r="J109" s="39"/>
      <c r="K109" s="21"/>
      <c r="L109" s="26"/>
    </row>
    <row r="110" spans="2:12" s="20" customFormat="1" x14ac:dyDescent="0.25">
      <c r="B110" s="1"/>
      <c r="C110" s="1"/>
      <c r="D110" s="38"/>
      <c r="E110" s="1"/>
      <c r="F110" s="1"/>
      <c r="G110" s="1"/>
      <c r="H110" s="1"/>
      <c r="I110" s="1"/>
      <c r="J110" s="39"/>
      <c r="K110" s="21"/>
      <c r="L110" s="26"/>
    </row>
    <row r="111" spans="2:12" s="20" customFormat="1" x14ac:dyDescent="0.25">
      <c r="B111" s="1"/>
      <c r="C111" s="1"/>
      <c r="D111" s="38"/>
      <c r="E111" s="1"/>
      <c r="F111" s="1"/>
      <c r="G111" s="1"/>
      <c r="H111" s="1"/>
      <c r="I111" s="1"/>
      <c r="J111" s="39"/>
      <c r="K111" s="21"/>
      <c r="L111" s="26"/>
    </row>
    <row r="112" spans="2:12" s="20" customFormat="1" x14ac:dyDescent="0.25">
      <c r="B112" s="1"/>
      <c r="C112" s="1"/>
      <c r="D112" s="38"/>
      <c r="E112" s="1"/>
      <c r="F112" s="1"/>
      <c r="G112" s="1"/>
      <c r="H112" s="1"/>
      <c r="I112" s="1"/>
      <c r="J112" s="39"/>
      <c r="K112" s="21"/>
      <c r="L112" s="26"/>
    </row>
    <row r="113" spans="2:12" s="20" customFormat="1" x14ac:dyDescent="0.25">
      <c r="B113" s="1"/>
      <c r="C113" s="1"/>
      <c r="D113" s="38"/>
      <c r="E113" s="1"/>
      <c r="F113" s="1"/>
      <c r="G113" s="1"/>
      <c r="H113" s="1"/>
      <c r="I113" s="1"/>
      <c r="J113" s="39"/>
      <c r="K113" s="21"/>
      <c r="L113" s="26"/>
    </row>
    <row r="114" spans="2:12" s="20" customFormat="1" x14ac:dyDescent="0.25">
      <c r="B114" s="1"/>
      <c r="C114" s="1"/>
      <c r="D114" s="38"/>
      <c r="E114" s="1"/>
      <c r="F114" s="1"/>
      <c r="G114" s="1"/>
      <c r="H114" s="1"/>
      <c r="I114" s="1"/>
      <c r="J114" s="39"/>
      <c r="K114" s="21"/>
      <c r="L114" s="26"/>
    </row>
    <row r="115" spans="2:12" s="20" customFormat="1" x14ac:dyDescent="0.25">
      <c r="B115" s="1"/>
      <c r="C115" s="1"/>
      <c r="D115" s="38"/>
      <c r="E115" s="1"/>
      <c r="F115" s="1"/>
      <c r="G115" s="1"/>
      <c r="H115" s="1"/>
      <c r="I115" s="1"/>
      <c r="J115" s="39"/>
      <c r="K115" s="21"/>
      <c r="L115" s="26"/>
    </row>
    <row r="116" spans="2:12" s="20" customFormat="1" x14ac:dyDescent="0.25">
      <c r="B116" s="1"/>
      <c r="C116" s="1"/>
      <c r="D116" s="38"/>
      <c r="E116" s="1"/>
      <c r="F116" s="1"/>
      <c r="G116" s="1"/>
      <c r="H116" s="1"/>
      <c r="I116" s="1"/>
      <c r="J116" s="39"/>
      <c r="K116" s="21"/>
      <c r="L116" s="26"/>
    </row>
    <row r="117" spans="2:12" s="20" customFormat="1" x14ac:dyDescent="0.25">
      <c r="B117" s="1"/>
      <c r="C117" s="1"/>
      <c r="D117" s="38"/>
      <c r="E117" s="1"/>
      <c r="F117" s="1"/>
      <c r="G117" s="1"/>
      <c r="H117" s="1"/>
      <c r="I117" s="1"/>
      <c r="J117" s="39"/>
      <c r="K117" s="21"/>
      <c r="L117" s="26"/>
    </row>
    <row r="118" spans="2:12" s="20" customFormat="1" x14ac:dyDescent="0.25">
      <c r="B118" s="1"/>
      <c r="C118" s="1"/>
      <c r="D118" s="38"/>
      <c r="E118" s="1"/>
      <c r="F118" s="1"/>
      <c r="G118" s="1"/>
      <c r="H118" s="1"/>
      <c r="I118" s="1"/>
      <c r="J118" s="39"/>
      <c r="K118" s="21"/>
      <c r="L118" s="26"/>
    </row>
    <row r="119" spans="2:12" s="20" customFormat="1" x14ac:dyDescent="0.25">
      <c r="B119" s="1"/>
      <c r="C119" s="1"/>
      <c r="D119" s="38"/>
      <c r="E119" s="1"/>
      <c r="F119" s="1"/>
      <c r="G119" s="1"/>
      <c r="H119" s="1"/>
      <c r="I119" s="1"/>
      <c r="J119" s="39"/>
      <c r="K119" s="21"/>
      <c r="L119" s="26"/>
    </row>
    <row r="120" spans="2:12" s="20" customFormat="1" x14ac:dyDescent="0.25">
      <c r="B120" s="1"/>
      <c r="C120" s="1"/>
      <c r="D120" s="38"/>
      <c r="E120" s="1"/>
      <c r="F120" s="1"/>
      <c r="G120" s="1"/>
      <c r="H120" s="1"/>
      <c r="I120" s="1"/>
      <c r="J120" s="39"/>
      <c r="K120" s="21"/>
      <c r="L120" s="26"/>
    </row>
    <row r="121" spans="2:12" s="20" customFormat="1" x14ac:dyDescent="0.25">
      <c r="B121" s="1"/>
      <c r="C121" s="1"/>
      <c r="D121" s="38"/>
      <c r="E121" s="1"/>
      <c r="F121" s="1"/>
      <c r="G121" s="1"/>
      <c r="H121" s="1"/>
      <c r="I121" s="1"/>
      <c r="J121" s="39"/>
      <c r="K121" s="21"/>
      <c r="L121" s="26"/>
    </row>
    <row r="122" spans="2:12" s="20" customFormat="1" x14ac:dyDescent="0.25">
      <c r="B122" s="1"/>
      <c r="C122" s="1"/>
      <c r="D122" s="38"/>
      <c r="E122" s="1"/>
      <c r="F122" s="1"/>
      <c r="G122" s="1"/>
      <c r="H122" s="1"/>
      <c r="I122" s="1"/>
      <c r="J122" s="39"/>
      <c r="K122" s="21"/>
      <c r="L122" s="26"/>
    </row>
    <row r="123" spans="2:12" s="20" customFormat="1" x14ac:dyDescent="0.25">
      <c r="B123" s="1"/>
      <c r="C123" s="1"/>
      <c r="D123" s="38"/>
      <c r="E123" s="1"/>
      <c r="F123" s="1"/>
      <c r="G123" s="1"/>
      <c r="H123" s="1"/>
      <c r="I123" s="1"/>
      <c r="J123" s="39"/>
      <c r="K123" s="21"/>
      <c r="L123" s="26"/>
    </row>
    <row r="124" spans="2:12" s="20" customFormat="1" x14ac:dyDescent="0.25">
      <c r="B124" s="1"/>
      <c r="C124" s="1"/>
      <c r="D124" s="38"/>
      <c r="E124" s="1"/>
      <c r="F124" s="1"/>
      <c r="G124" s="1"/>
      <c r="H124" s="1"/>
      <c r="I124" s="1"/>
      <c r="J124" s="39"/>
      <c r="K124" s="21"/>
      <c r="L124" s="26"/>
    </row>
    <row r="125" spans="2:12" s="20" customFormat="1" x14ac:dyDescent="0.25">
      <c r="B125" s="1"/>
      <c r="C125" s="1"/>
      <c r="D125" s="38"/>
      <c r="E125" s="1"/>
      <c r="F125" s="1"/>
      <c r="G125" s="1"/>
      <c r="H125" s="1"/>
      <c r="I125" s="1"/>
      <c r="J125" s="39"/>
      <c r="K125" s="21"/>
      <c r="L125" s="26"/>
    </row>
    <row r="126" spans="2:12" s="20" customFormat="1" x14ac:dyDescent="0.25">
      <c r="B126" s="1"/>
      <c r="C126" s="1"/>
      <c r="D126" s="38"/>
      <c r="E126" s="1"/>
      <c r="F126" s="1"/>
      <c r="G126" s="1"/>
      <c r="H126" s="1"/>
      <c r="I126" s="1"/>
      <c r="J126" s="39"/>
      <c r="K126" s="21"/>
      <c r="L126" s="26"/>
    </row>
    <row r="127" spans="2:12" s="20" customFormat="1" x14ac:dyDescent="0.25">
      <c r="B127" s="1"/>
      <c r="C127" s="1"/>
      <c r="D127" s="38"/>
      <c r="E127" s="1"/>
      <c r="F127" s="1"/>
      <c r="G127" s="1"/>
      <c r="H127" s="1"/>
      <c r="I127" s="1"/>
      <c r="J127" s="39"/>
      <c r="K127" s="21"/>
      <c r="L127" s="26"/>
    </row>
    <row r="128" spans="2:12" s="20" customFormat="1" x14ac:dyDescent="0.25">
      <c r="B128" s="1"/>
      <c r="C128" s="1"/>
      <c r="D128" s="38"/>
      <c r="E128" s="1"/>
      <c r="F128" s="1"/>
      <c r="G128" s="1"/>
      <c r="H128" s="1"/>
      <c r="I128" s="1"/>
      <c r="J128" s="39"/>
      <c r="K128" s="21"/>
      <c r="L128" s="26"/>
    </row>
    <row r="129" spans="2:12" s="20" customFormat="1" x14ac:dyDescent="0.25">
      <c r="B129" s="1"/>
      <c r="C129" s="1"/>
      <c r="D129" s="38"/>
      <c r="E129" s="1"/>
      <c r="F129" s="1"/>
      <c r="G129" s="1"/>
      <c r="H129" s="1"/>
      <c r="I129" s="1"/>
      <c r="J129" s="39"/>
      <c r="K129" s="21"/>
      <c r="L129" s="26"/>
    </row>
    <row r="130" spans="2:12" s="20" customFormat="1" x14ac:dyDescent="0.25">
      <c r="B130" s="1"/>
      <c r="C130" s="1"/>
      <c r="D130" s="38"/>
      <c r="E130" s="1"/>
      <c r="F130" s="1"/>
      <c r="G130" s="1"/>
      <c r="H130" s="1"/>
      <c r="I130" s="1"/>
      <c r="J130" s="39"/>
      <c r="K130" s="21"/>
      <c r="L130" s="26"/>
    </row>
    <row r="131" spans="2:12" s="20" customFormat="1" x14ac:dyDescent="0.25">
      <c r="B131" s="1"/>
      <c r="C131" s="1"/>
      <c r="D131" s="38"/>
      <c r="E131" s="1"/>
      <c r="F131" s="1"/>
      <c r="G131" s="1"/>
      <c r="H131" s="1"/>
      <c r="I131" s="1"/>
      <c r="J131" s="39"/>
      <c r="K131" s="21"/>
      <c r="L131" s="26"/>
    </row>
    <row r="132" spans="2:12" s="20" customFormat="1" x14ac:dyDescent="0.25">
      <c r="B132" s="1"/>
      <c r="C132" s="1"/>
      <c r="D132" s="38"/>
      <c r="E132" s="1"/>
      <c r="F132" s="1"/>
      <c r="G132" s="1"/>
      <c r="H132" s="1"/>
      <c r="I132" s="1"/>
      <c r="J132" s="39"/>
      <c r="K132" s="21"/>
      <c r="L132" s="26"/>
    </row>
    <row r="133" spans="2:12" s="20" customFormat="1" x14ac:dyDescent="0.25">
      <c r="B133" s="1"/>
      <c r="C133" s="1"/>
      <c r="D133" s="38"/>
      <c r="E133" s="1"/>
      <c r="F133" s="1"/>
      <c r="G133" s="1"/>
      <c r="H133" s="1"/>
      <c r="I133" s="1"/>
      <c r="J133" s="39"/>
      <c r="K133" s="21"/>
      <c r="L133" s="26"/>
    </row>
    <row r="134" spans="2:12" s="20" customFormat="1" x14ac:dyDescent="0.25">
      <c r="B134" s="1"/>
      <c r="C134" s="1"/>
      <c r="D134" s="38"/>
      <c r="E134" s="1"/>
      <c r="F134" s="1"/>
      <c r="G134" s="1"/>
      <c r="H134" s="1"/>
      <c r="I134" s="1"/>
      <c r="J134" s="39"/>
      <c r="K134" s="21"/>
      <c r="L134" s="26"/>
    </row>
    <row r="135" spans="2:12" s="20" customFormat="1" x14ac:dyDescent="0.25">
      <c r="B135" s="1"/>
      <c r="C135" s="1"/>
      <c r="D135" s="38"/>
      <c r="E135" s="1"/>
      <c r="F135" s="1"/>
      <c r="G135" s="1"/>
      <c r="H135" s="1"/>
      <c r="I135" s="1"/>
      <c r="J135" s="39"/>
      <c r="K135" s="21"/>
      <c r="L135" s="26"/>
    </row>
    <row r="136" spans="2:12" s="20" customFormat="1" x14ac:dyDescent="0.25">
      <c r="B136" s="1"/>
      <c r="C136" s="1"/>
      <c r="D136" s="38"/>
      <c r="E136" s="1"/>
      <c r="F136" s="1"/>
      <c r="G136" s="1"/>
      <c r="H136" s="1"/>
      <c r="I136" s="1"/>
      <c r="J136" s="39"/>
      <c r="K136" s="21"/>
      <c r="L136" s="26"/>
    </row>
    <row r="137" spans="2:12" s="20" customFormat="1" x14ac:dyDescent="0.25">
      <c r="B137" s="1"/>
      <c r="C137" s="1"/>
      <c r="D137" s="38"/>
      <c r="E137" s="1"/>
      <c r="F137" s="1"/>
      <c r="G137" s="1"/>
      <c r="H137" s="1"/>
      <c r="I137" s="1"/>
      <c r="J137" s="39"/>
      <c r="K137" s="21"/>
      <c r="L137" s="26"/>
    </row>
    <row r="138" spans="2:12" s="20" customFormat="1" x14ac:dyDescent="0.25">
      <c r="B138" s="1"/>
      <c r="C138" s="1"/>
      <c r="D138" s="38"/>
      <c r="E138" s="1"/>
      <c r="F138" s="1"/>
      <c r="G138" s="1"/>
      <c r="H138" s="1"/>
      <c r="I138" s="1"/>
      <c r="J138" s="39"/>
      <c r="K138" s="21"/>
      <c r="L138" s="26"/>
    </row>
    <row r="139" spans="2:12" s="20" customFormat="1" x14ac:dyDescent="0.25">
      <c r="B139" s="1"/>
      <c r="C139" s="1"/>
      <c r="D139" s="38"/>
      <c r="E139" s="1"/>
      <c r="F139" s="1"/>
      <c r="G139" s="1"/>
      <c r="H139" s="1"/>
      <c r="I139" s="1"/>
      <c r="J139" s="39"/>
      <c r="K139" s="21"/>
      <c r="L139" s="26"/>
    </row>
    <row r="140" spans="2:12" s="20" customFormat="1" x14ac:dyDescent="0.25">
      <c r="B140" s="1"/>
      <c r="C140" s="1"/>
      <c r="D140" s="38"/>
      <c r="E140" s="1"/>
      <c r="F140" s="1"/>
      <c r="G140" s="1"/>
      <c r="H140" s="1"/>
      <c r="I140" s="1"/>
      <c r="J140" s="39"/>
      <c r="K140" s="21"/>
      <c r="L140" s="26"/>
    </row>
    <row r="141" spans="2:12" s="20" customFormat="1" x14ac:dyDescent="0.25">
      <c r="B141" s="1"/>
      <c r="C141" s="1"/>
      <c r="D141" s="38"/>
      <c r="E141" s="1"/>
      <c r="F141" s="1"/>
      <c r="G141" s="1"/>
      <c r="H141" s="1"/>
      <c r="I141" s="1"/>
      <c r="J141" s="39"/>
      <c r="K141" s="21"/>
      <c r="L141" s="26"/>
    </row>
    <row r="142" spans="2:12" s="20" customFormat="1" x14ac:dyDescent="0.25">
      <c r="B142" s="1"/>
      <c r="C142" s="1"/>
      <c r="D142" s="38"/>
      <c r="E142" s="1"/>
      <c r="F142" s="1"/>
      <c r="G142" s="1"/>
      <c r="H142" s="1"/>
      <c r="I142" s="1"/>
      <c r="J142" s="39"/>
      <c r="K142" s="21"/>
      <c r="L142" s="26"/>
    </row>
    <row r="143" spans="2:12" s="20" customFormat="1" x14ac:dyDescent="0.25">
      <c r="B143" s="1"/>
      <c r="C143" s="1"/>
      <c r="D143" s="38"/>
      <c r="E143" s="1"/>
      <c r="F143" s="1"/>
      <c r="G143" s="1"/>
      <c r="H143" s="1"/>
      <c r="I143" s="1"/>
      <c r="J143" s="39"/>
      <c r="K143" s="21"/>
      <c r="L143" s="26"/>
    </row>
    <row r="144" spans="2:12" s="20" customFormat="1" x14ac:dyDescent="0.25">
      <c r="B144" s="1"/>
      <c r="C144" s="1"/>
      <c r="D144" s="38"/>
      <c r="E144" s="1"/>
      <c r="F144" s="1"/>
      <c r="G144" s="1"/>
      <c r="H144" s="1"/>
      <c r="I144" s="1"/>
      <c r="J144" s="39"/>
      <c r="K144" s="21"/>
      <c r="L144" s="26"/>
    </row>
    <row r="145" spans="2:12" s="20" customFormat="1" x14ac:dyDescent="0.25">
      <c r="B145" s="1"/>
      <c r="C145" s="1"/>
      <c r="D145" s="38"/>
      <c r="E145" s="1"/>
      <c r="F145" s="1"/>
      <c r="G145" s="1"/>
      <c r="H145" s="1"/>
      <c r="I145" s="1"/>
      <c r="J145" s="39"/>
      <c r="K145" s="21"/>
      <c r="L145" s="26"/>
    </row>
    <row r="146" spans="2:12" s="20" customFormat="1" x14ac:dyDescent="0.25">
      <c r="B146" s="1"/>
      <c r="C146" s="1"/>
      <c r="D146" s="38"/>
      <c r="E146" s="1"/>
      <c r="F146" s="1"/>
      <c r="G146" s="1"/>
      <c r="H146" s="1"/>
      <c r="I146" s="1"/>
      <c r="J146" s="39"/>
      <c r="K146" s="21"/>
      <c r="L146" s="26"/>
    </row>
    <row r="147" spans="2:12" s="20" customFormat="1" x14ac:dyDescent="0.25">
      <c r="B147" s="1"/>
      <c r="C147" s="1"/>
      <c r="D147" s="38"/>
      <c r="E147" s="1"/>
      <c r="F147" s="1"/>
      <c r="G147" s="1"/>
      <c r="H147" s="1"/>
      <c r="I147" s="1"/>
      <c r="J147" s="39"/>
      <c r="K147" s="21"/>
      <c r="L147" s="26"/>
    </row>
    <row r="148" spans="2:12" s="20" customFormat="1" x14ac:dyDescent="0.25">
      <c r="B148" s="1"/>
      <c r="C148" s="1"/>
      <c r="D148" s="38"/>
      <c r="E148" s="1"/>
      <c r="F148" s="1"/>
      <c r="G148" s="1"/>
      <c r="H148" s="1"/>
      <c r="I148" s="1"/>
      <c r="J148" s="39"/>
      <c r="K148" s="21"/>
      <c r="L148" s="26"/>
    </row>
    <row r="149" spans="2:12" s="20" customFormat="1" x14ac:dyDescent="0.25">
      <c r="B149" s="1"/>
      <c r="C149" s="1"/>
      <c r="D149" s="38"/>
      <c r="E149" s="1"/>
      <c r="F149" s="1"/>
      <c r="G149" s="1"/>
      <c r="H149" s="1"/>
      <c r="I149" s="1"/>
      <c r="J149" s="39"/>
      <c r="K149" s="21"/>
      <c r="L149" s="26"/>
    </row>
    <row r="150" spans="2:12" s="20" customFormat="1" x14ac:dyDescent="0.25">
      <c r="B150" s="1"/>
      <c r="C150" s="1"/>
      <c r="D150" s="38"/>
      <c r="E150" s="1"/>
      <c r="F150" s="1"/>
      <c r="G150" s="1"/>
      <c r="H150" s="1"/>
      <c r="I150" s="1"/>
      <c r="J150" s="39"/>
      <c r="K150" s="21"/>
      <c r="L150" s="26"/>
    </row>
    <row r="151" spans="2:12" s="20" customFormat="1" x14ac:dyDescent="0.25">
      <c r="B151" s="1"/>
      <c r="C151" s="1"/>
      <c r="D151" s="38"/>
      <c r="E151" s="1"/>
      <c r="F151" s="1"/>
      <c r="G151" s="1"/>
      <c r="H151" s="1"/>
      <c r="I151" s="1"/>
      <c r="J151" s="39"/>
      <c r="K151" s="21"/>
      <c r="L151" s="26"/>
    </row>
    <row r="152" spans="2:12" s="20" customFormat="1" x14ac:dyDescent="0.25">
      <c r="B152" s="1"/>
      <c r="C152" s="1"/>
      <c r="D152" s="38"/>
      <c r="E152" s="1"/>
      <c r="F152" s="1"/>
      <c r="G152" s="1"/>
      <c r="H152" s="1"/>
      <c r="I152" s="1"/>
      <c r="J152" s="39"/>
      <c r="K152" s="21"/>
      <c r="L152" s="26"/>
    </row>
    <row r="153" spans="2:12" s="20" customFormat="1" x14ac:dyDescent="0.25">
      <c r="B153" s="1"/>
      <c r="C153" s="1"/>
      <c r="D153" s="38"/>
      <c r="E153" s="1"/>
      <c r="F153" s="1"/>
      <c r="G153" s="1"/>
      <c r="H153" s="1"/>
      <c r="I153" s="1"/>
      <c r="J153" s="39"/>
      <c r="K153" s="21"/>
      <c r="L153" s="26"/>
    </row>
    <row r="154" spans="2:12" s="20" customFormat="1" x14ac:dyDescent="0.25">
      <c r="B154" s="1"/>
      <c r="C154" s="1"/>
      <c r="D154" s="38"/>
      <c r="E154" s="1"/>
      <c r="F154" s="1"/>
      <c r="G154" s="1"/>
      <c r="H154" s="1"/>
      <c r="I154" s="1"/>
      <c r="J154" s="39"/>
      <c r="K154" s="21"/>
      <c r="L154" s="26"/>
    </row>
    <row r="155" spans="2:12" s="20" customFormat="1" x14ac:dyDescent="0.25">
      <c r="B155" s="1"/>
      <c r="C155" s="1"/>
      <c r="D155" s="38"/>
      <c r="E155" s="1"/>
      <c r="F155" s="1"/>
      <c r="G155" s="1"/>
      <c r="H155" s="1"/>
      <c r="I155" s="1"/>
      <c r="J155" s="39"/>
      <c r="K155" s="21"/>
      <c r="L155" s="26"/>
    </row>
    <row r="156" spans="2:12" s="20" customFormat="1" x14ac:dyDescent="0.25">
      <c r="B156" s="1"/>
      <c r="C156" s="1"/>
      <c r="D156" s="38"/>
      <c r="E156" s="1"/>
      <c r="F156" s="1"/>
      <c r="G156" s="1"/>
      <c r="H156" s="1"/>
      <c r="I156" s="1"/>
      <c r="J156" s="39"/>
      <c r="K156" s="21"/>
      <c r="L156" s="26"/>
    </row>
    <row r="157" spans="2:12" s="20" customFormat="1" x14ac:dyDescent="0.25">
      <c r="B157" s="1"/>
      <c r="C157" s="1"/>
      <c r="D157" s="38"/>
      <c r="E157" s="1"/>
      <c r="F157" s="1"/>
      <c r="G157" s="1"/>
      <c r="H157" s="1"/>
      <c r="I157" s="1"/>
      <c r="J157" s="39"/>
      <c r="K157" s="21"/>
      <c r="L157" s="26"/>
    </row>
    <row r="158" spans="2:12" s="20" customFormat="1" x14ac:dyDescent="0.25">
      <c r="B158" s="1"/>
      <c r="C158" s="1"/>
      <c r="D158" s="38"/>
      <c r="E158" s="1"/>
      <c r="F158" s="1"/>
      <c r="G158" s="1"/>
      <c r="H158" s="1"/>
      <c r="I158" s="1"/>
      <c r="J158" s="39"/>
      <c r="K158" s="21"/>
      <c r="L158" s="26"/>
    </row>
    <row r="159" spans="2:12" s="20" customFormat="1" x14ac:dyDescent="0.25">
      <c r="B159" s="1"/>
      <c r="C159" s="1"/>
      <c r="D159" s="38"/>
      <c r="E159" s="1"/>
      <c r="F159" s="1"/>
      <c r="G159" s="1"/>
      <c r="H159" s="1"/>
      <c r="I159" s="1"/>
      <c r="J159" s="39"/>
      <c r="K159" s="21"/>
      <c r="L159" s="26"/>
    </row>
    <row r="160" spans="2:12" s="20" customFormat="1" x14ac:dyDescent="0.25">
      <c r="B160" s="1"/>
      <c r="C160" s="1"/>
      <c r="D160" s="38"/>
      <c r="E160" s="1"/>
      <c r="F160" s="1"/>
      <c r="G160" s="1"/>
      <c r="H160" s="1"/>
      <c r="I160" s="1"/>
      <c r="J160" s="39"/>
      <c r="K160" s="21"/>
      <c r="L160" s="26"/>
    </row>
    <row r="161" spans="2:12" s="20" customFormat="1" x14ac:dyDescent="0.25">
      <c r="B161" s="1"/>
      <c r="C161" s="1"/>
      <c r="D161" s="38"/>
      <c r="E161" s="1"/>
      <c r="F161" s="1"/>
      <c r="G161" s="1"/>
      <c r="H161" s="1"/>
      <c r="I161" s="1"/>
      <c r="J161" s="39"/>
      <c r="K161" s="21"/>
      <c r="L161" s="26"/>
    </row>
    <row r="162" spans="2:12" s="20" customFormat="1" x14ac:dyDescent="0.25">
      <c r="B162" s="1"/>
      <c r="C162" s="1"/>
      <c r="D162" s="38"/>
      <c r="E162" s="1"/>
      <c r="F162" s="1"/>
      <c r="G162" s="1"/>
      <c r="H162" s="1"/>
      <c r="I162" s="1"/>
      <c r="J162" s="39"/>
      <c r="K162" s="21"/>
      <c r="L162" s="26"/>
    </row>
    <row r="163" spans="2:12" s="20" customFormat="1" x14ac:dyDescent="0.25">
      <c r="B163" s="1"/>
      <c r="C163" s="1"/>
      <c r="D163" s="38"/>
      <c r="E163" s="1"/>
      <c r="F163" s="1"/>
      <c r="G163" s="1"/>
      <c r="H163" s="1"/>
      <c r="I163" s="1"/>
      <c r="J163" s="39"/>
      <c r="K163" s="21"/>
      <c r="L163" s="26"/>
    </row>
    <row r="164" spans="2:12" s="20" customFormat="1" x14ac:dyDescent="0.25">
      <c r="B164" s="1"/>
      <c r="C164" s="1"/>
      <c r="D164" s="38"/>
      <c r="E164" s="1"/>
      <c r="F164" s="1"/>
      <c r="G164" s="1"/>
      <c r="H164" s="1"/>
      <c r="I164" s="1"/>
      <c r="J164" s="39"/>
      <c r="K164" s="21"/>
      <c r="L164" s="26"/>
    </row>
    <row r="165" spans="2:12" s="20" customFormat="1" x14ac:dyDescent="0.25">
      <c r="B165" s="1"/>
      <c r="C165" s="1"/>
      <c r="D165" s="38"/>
      <c r="E165" s="1"/>
      <c r="F165" s="1"/>
      <c r="G165" s="1"/>
      <c r="H165" s="1"/>
      <c r="I165" s="1"/>
      <c r="J165" s="39"/>
      <c r="K165" s="21"/>
      <c r="L165" s="26"/>
    </row>
    <row r="166" spans="2:12" s="20" customFormat="1" x14ac:dyDescent="0.25">
      <c r="B166" s="1"/>
      <c r="C166" s="1"/>
      <c r="D166" s="38"/>
      <c r="E166" s="1"/>
      <c r="F166" s="1"/>
      <c r="G166" s="1"/>
      <c r="H166" s="1"/>
      <c r="I166" s="1"/>
      <c r="J166" s="39"/>
      <c r="K166" s="21"/>
      <c r="L166" s="26"/>
    </row>
    <row r="167" spans="2:12" s="20" customFormat="1" x14ac:dyDescent="0.25">
      <c r="B167" s="1"/>
      <c r="C167" s="1"/>
      <c r="D167" s="38"/>
      <c r="E167" s="1"/>
      <c r="F167" s="1"/>
      <c r="G167" s="1"/>
      <c r="H167" s="1"/>
      <c r="I167" s="1"/>
      <c r="J167" s="39"/>
      <c r="K167" s="21"/>
      <c r="L167" s="26"/>
    </row>
    <row r="168" spans="2:12" s="20" customFormat="1" x14ac:dyDescent="0.25">
      <c r="B168" s="1"/>
      <c r="C168" s="1"/>
      <c r="D168" s="38"/>
      <c r="E168" s="1"/>
      <c r="F168" s="1"/>
      <c r="G168" s="1"/>
      <c r="H168" s="1"/>
      <c r="I168" s="1"/>
      <c r="J168" s="39"/>
      <c r="K168" s="21"/>
      <c r="L168" s="26"/>
    </row>
    <row r="169" spans="2:12" s="20" customFormat="1" x14ac:dyDescent="0.25">
      <c r="B169" s="1"/>
      <c r="C169" s="1"/>
      <c r="D169" s="38"/>
      <c r="E169" s="1"/>
      <c r="F169" s="1"/>
      <c r="G169" s="1"/>
      <c r="H169" s="1"/>
      <c r="I169" s="1"/>
      <c r="J169" s="39"/>
      <c r="K169" s="21"/>
      <c r="L169" s="26"/>
    </row>
    <row r="170" spans="2:12" s="20" customFormat="1" x14ac:dyDescent="0.25">
      <c r="B170" s="1"/>
      <c r="C170" s="1"/>
      <c r="D170" s="38"/>
      <c r="E170" s="1"/>
      <c r="F170" s="1"/>
      <c r="G170" s="1"/>
      <c r="H170" s="1"/>
      <c r="I170" s="1"/>
      <c r="J170" s="39"/>
      <c r="K170" s="21"/>
      <c r="L170" s="26"/>
    </row>
    <row r="171" spans="2:12" s="20" customFormat="1" x14ac:dyDescent="0.25">
      <c r="B171" s="1"/>
      <c r="C171" s="1"/>
      <c r="D171" s="38"/>
      <c r="E171" s="1"/>
      <c r="F171" s="1"/>
      <c r="G171" s="1"/>
      <c r="H171" s="1"/>
      <c r="I171" s="1"/>
      <c r="J171" s="39"/>
      <c r="K171" s="21"/>
      <c r="L171" s="26"/>
    </row>
    <row r="172" spans="2:12" s="20" customFormat="1" x14ac:dyDescent="0.25">
      <c r="B172" s="1"/>
      <c r="C172" s="1"/>
      <c r="D172" s="38"/>
      <c r="E172" s="1"/>
      <c r="F172" s="1"/>
      <c r="G172" s="1"/>
      <c r="H172" s="1"/>
      <c r="I172" s="1"/>
      <c r="J172" s="39"/>
      <c r="K172" s="21"/>
      <c r="L172" s="26"/>
    </row>
    <row r="173" spans="2:12" s="20" customFormat="1" x14ac:dyDescent="0.25">
      <c r="B173" s="1"/>
      <c r="C173" s="1"/>
      <c r="D173" s="38"/>
      <c r="E173" s="1"/>
      <c r="F173" s="1"/>
      <c r="G173" s="1"/>
      <c r="H173" s="1"/>
      <c r="I173" s="1"/>
      <c r="J173" s="39"/>
      <c r="K173" s="21"/>
      <c r="L173" s="26"/>
    </row>
    <row r="174" spans="2:12" s="20" customFormat="1" x14ac:dyDescent="0.25">
      <c r="B174" s="1"/>
      <c r="C174" s="1"/>
      <c r="D174" s="38"/>
      <c r="E174" s="1"/>
      <c r="F174" s="1"/>
      <c r="G174" s="1"/>
      <c r="H174" s="1"/>
      <c r="I174" s="1"/>
      <c r="J174" s="39"/>
      <c r="K174" s="21"/>
      <c r="L174" s="26"/>
    </row>
    <row r="175" spans="2:12" s="20" customFormat="1" x14ac:dyDescent="0.25">
      <c r="B175" s="1"/>
      <c r="C175" s="1"/>
      <c r="D175" s="38"/>
      <c r="E175" s="1"/>
      <c r="F175" s="1"/>
      <c r="G175" s="1"/>
      <c r="H175" s="1"/>
      <c r="I175" s="1"/>
      <c r="J175" s="39"/>
      <c r="K175" s="21"/>
      <c r="L175" s="26"/>
    </row>
    <row r="176" spans="2:12" s="20" customFormat="1" x14ac:dyDescent="0.25">
      <c r="B176" s="1"/>
      <c r="C176" s="1"/>
      <c r="D176" s="38"/>
      <c r="E176" s="1"/>
      <c r="F176" s="1"/>
      <c r="G176" s="1"/>
      <c r="H176" s="1"/>
      <c r="I176" s="1"/>
      <c r="J176" s="39"/>
      <c r="K176" s="21"/>
      <c r="L176" s="26"/>
    </row>
    <row r="177" spans="2:12" s="20" customFormat="1" x14ac:dyDescent="0.25">
      <c r="B177" s="1"/>
      <c r="C177" s="1"/>
      <c r="D177" s="38"/>
      <c r="E177" s="1"/>
      <c r="F177" s="1"/>
      <c r="G177" s="1"/>
      <c r="H177" s="1"/>
      <c r="I177" s="1"/>
      <c r="J177" s="39"/>
      <c r="K177" s="21"/>
      <c r="L177" s="26"/>
    </row>
    <row r="178" spans="2:12" s="20" customFormat="1" x14ac:dyDescent="0.25">
      <c r="B178" s="1"/>
      <c r="C178" s="1"/>
      <c r="D178" s="38"/>
      <c r="E178" s="1"/>
      <c r="F178" s="1"/>
      <c r="G178" s="1"/>
      <c r="H178" s="1"/>
      <c r="I178" s="1"/>
      <c r="J178" s="39"/>
      <c r="K178" s="21"/>
      <c r="L178" s="26"/>
    </row>
    <row r="179" spans="2:12" s="20" customFormat="1" x14ac:dyDescent="0.25">
      <c r="B179" s="1"/>
      <c r="C179" s="1"/>
      <c r="D179" s="38"/>
      <c r="E179" s="1"/>
      <c r="F179" s="1"/>
      <c r="G179" s="1"/>
      <c r="H179" s="1"/>
      <c r="I179" s="1"/>
      <c r="J179" s="39"/>
      <c r="K179" s="21"/>
      <c r="L179" s="26"/>
    </row>
    <row r="180" spans="2:12" s="20" customFormat="1" x14ac:dyDescent="0.25">
      <c r="B180" s="1"/>
      <c r="C180" s="1"/>
      <c r="D180" s="38"/>
      <c r="E180" s="1"/>
      <c r="F180" s="1"/>
      <c r="G180" s="1"/>
      <c r="H180" s="1"/>
      <c r="I180" s="1"/>
      <c r="J180" s="39"/>
      <c r="K180" s="21"/>
      <c r="L180" s="26"/>
    </row>
    <row r="181" spans="2:12" s="20" customFormat="1" x14ac:dyDescent="0.25">
      <c r="B181" s="1"/>
      <c r="C181" s="1"/>
      <c r="D181" s="38"/>
      <c r="E181" s="1"/>
      <c r="F181" s="1"/>
      <c r="G181" s="1"/>
      <c r="H181" s="1"/>
      <c r="I181" s="1"/>
      <c r="J181" s="39"/>
      <c r="K181" s="21"/>
      <c r="L181" s="26"/>
    </row>
    <row r="182" spans="2:12" s="20" customFormat="1" x14ac:dyDescent="0.25">
      <c r="B182" s="1"/>
      <c r="C182" s="1"/>
      <c r="D182" s="38"/>
      <c r="E182" s="1"/>
      <c r="F182" s="1"/>
      <c r="G182" s="1"/>
      <c r="H182" s="1"/>
      <c r="I182" s="1"/>
      <c r="J182" s="39"/>
      <c r="K182" s="21"/>
      <c r="L182" s="26"/>
    </row>
    <row r="183" spans="2:12" s="20" customFormat="1" x14ac:dyDescent="0.25">
      <c r="B183" s="1"/>
      <c r="C183" s="1"/>
      <c r="D183" s="38"/>
      <c r="E183" s="1"/>
      <c r="F183" s="1"/>
      <c r="G183" s="1"/>
      <c r="H183" s="1"/>
      <c r="I183" s="1"/>
      <c r="J183" s="39"/>
      <c r="K183" s="21"/>
      <c r="L183" s="26"/>
    </row>
    <row r="184" spans="2:12" s="20" customFormat="1" x14ac:dyDescent="0.25">
      <c r="B184" s="1"/>
      <c r="C184" s="1"/>
      <c r="D184" s="38"/>
      <c r="E184" s="1"/>
      <c r="F184" s="1"/>
      <c r="G184" s="1"/>
      <c r="H184" s="1"/>
      <c r="I184" s="1"/>
      <c r="J184" s="39"/>
      <c r="K184" s="21"/>
      <c r="L184" s="26"/>
    </row>
    <row r="185" spans="2:12" s="20" customFormat="1" x14ac:dyDescent="0.25">
      <c r="B185" s="1"/>
      <c r="C185" s="1"/>
      <c r="D185" s="38"/>
      <c r="E185" s="1"/>
      <c r="F185" s="1"/>
      <c r="G185" s="1"/>
      <c r="H185" s="1"/>
      <c r="I185" s="1"/>
      <c r="J185" s="39"/>
      <c r="K185" s="21"/>
      <c r="L185" s="26"/>
    </row>
    <row r="186" spans="2:12" s="20" customFormat="1" x14ac:dyDescent="0.25">
      <c r="B186" s="1"/>
      <c r="C186" s="1"/>
      <c r="D186" s="38"/>
      <c r="E186" s="1"/>
      <c r="F186" s="1"/>
      <c r="G186" s="1"/>
      <c r="H186" s="1"/>
      <c r="I186" s="1"/>
      <c r="J186" s="39"/>
      <c r="K186" s="21"/>
      <c r="L186" s="26"/>
    </row>
    <row r="187" spans="2:12" s="20" customFormat="1" x14ac:dyDescent="0.25">
      <c r="B187" s="1"/>
      <c r="C187" s="1"/>
      <c r="D187" s="38"/>
      <c r="E187" s="1"/>
      <c r="F187" s="1"/>
      <c r="G187" s="1"/>
      <c r="H187" s="1"/>
      <c r="I187" s="1"/>
      <c r="J187" s="39"/>
      <c r="K187" s="21"/>
      <c r="L187" s="26"/>
    </row>
    <row r="188" spans="2:12" s="20" customFormat="1" x14ac:dyDescent="0.25">
      <c r="B188" s="1"/>
      <c r="C188" s="1"/>
      <c r="D188" s="38"/>
      <c r="E188" s="1"/>
      <c r="F188" s="1"/>
      <c r="G188" s="1"/>
      <c r="H188" s="1"/>
      <c r="I188" s="1"/>
      <c r="J188" s="39"/>
      <c r="K188" s="21"/>
      <c r="L188" s="26"/>
    </row>
    <row r="189" spans="2:12" s="20" customFormat="1" x14ac:dyDescent="0.25">
      <c r="B189" s="1"/>
      <c r="C189" s="1"/>
      <c r="D189" s="38"/>
      <c r="E189" s="1"/>
      <c r="F189" s="1"/>
      <c r="G189" s="1"/>
      <c r="H189" s="1"/>
      <c r="I189" s="1"/>
      <c r="J189" s="39"/>
      <c r="K189" s="21"/>
      <c r="L189" s="26"/>
    </row>
    <row r="190" spans="2:12" s="20" customFormat="1" x14ac:dyDescent="0.25">
      <c r="B190" s="1"/>
      <c r="C190" s="1"/>
      <c r="D190" s="38"/>
      <c r="E190" s="1"/>
      <c r="F190" s="1"/>
      <c r="G190" s="1"/>
      <c r="H190" s="1"/>
      <c r="I190" s="1"/>
      <c r="J190" s="39"/>
      <c r="K190" s="21"/>
      <c r="L190" s="26"/>
    </row>
    <row r="191" spans="2:12" s="20" customFormat="1" x14ac:dyDescent="0.25">
      <c r="B191" s="1"/>
      <c r="C191" s="1"/>
      <c r="D191" s="38"/>
      <c r="E191" s="1"/>
      <c r="F191" s="1"/>
      <c r="G191" s="1"/>
      <c r="H191" s="1"/>
      <c r="I191" s="1"/>
      <c r="J191" s="39"/>
      <c r="K191" s="21"/>
      <c r="L191" s="26"/>
    </row>
    <row r="192" spans="2:12" s="20" customFormat="1" x14ac:dyDescent="0.25">
      <c r="B192" s="1"/>
      <c r="C192" s="1"/>
      <c r="D192" s="38"/>
      <c r="E192" s="1"/>
      <c r="F192" s="1"/>
      <c r="G192" s="1"/>
      <c r="H192" s="1"/>
      <c r="I192" s="1"/>
      <c r="J192" s="39"/>
      <c r="K192" s="21"/>
      <c r="L192" s="26"/>
    </row>
  </sheetData>
  <mergeCells count="32">
    <mergeCell ref="J57:N57"/>
    <mergeCell ref="J50:N50"/>
    <mergeCell ref="J51:N51"/>
    <mergeCell ref="B44:B45"/>
    <mergeCell ref="A1:D1"/>
    <mergeCell ref="A3:A17"/>
    <mergeCell ref="A20:A23"/>
    <mergeCell ref="A24:A31"/>
    <mergeCell ref="A32:A33"/>
    <mergeCell ref="A34:A36"/>
    <mergeCell ref="A37:A38"/>
    <mergeCell ref="A39:A41"/>
    <mergeCell ref="A42:A43"/>
    <mergeCell ref="A44:A45"/>
    <mergeCell ref="E1:H1"/>
    <mergeCell ref="J52:N52"/>
    <mergeCell ref="I1:N1"/>
    <mergeCell ref="B3:B17"/>
    <mergeCell ref="B20:B23"/>
    <mergeCell ref="D3:D14"/>
    <mergeCell ref="D15:D17"/>
    <mergeCell ref="D20:D23"/>
    <mergeCell ref="B24:B31"/>
    <mergeCell ref="D24:D27"/>
    <mergeCell ref="D28:D29"/>
    <mergeCell ref="B32:B33"/>
    <mergeCell ref="B34:B36"/>
    <mergeCell ref="B37:B38"/>
    <mergeCell ref="B39:B41"/>
    <mergeCell ref="D39:D41"/>
    <mergeCell ref="B42:B43"/>
    <mergeCell ref="D42:D43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164" t="s">
        <v>7</v>
      </c>
      <c r="B1" s="164"/>
      <c r="C1" s="164"/>
      <c r="D1" s="164"/>
      <c r="E1" s="164"/>
      <c r="F1" s="164"/>
      <c r="G1" s="164"/>
      <c r="H1" s="164"/>
    </row>
    <row r="2" spans="1:8" ht="20.25" x14ac:dyDescent="0.2">
      <c r="B2" s="3"/>
    </row>
    <row r="3" spans="1:8" ht="47.25" customHeight="1" x14ac:dyDescent="0.2">
      <c r="A3" s="165" t="s">
        <v>8</v>
      </c>
      <c r="B3" s="165"/>
      <c r="C3" s="165"/>
      <c r="D3" s="165"/>
      <c r="E3" s="165"/>
      <c r="F3" s="165"/>
      <c r="G3" s="165"/>
      <c r="H3" s="165"/>
    </row>
    <row r="4" spans="1:8" ht="35.25" customHeight="1" x14ac:dyDescent="0.2">
      <c r="B4" s="4"/>
    </row>
    <row r="5" spans="1:8" ht="15" customHeight="1" x14ac:dyDescent="0.2">
      <c r="A5" s="166" t="s">
        <v>9</v>
      </c>
      <c r="B5" s="166"/>
      <c r="C5" s="166"/>
      <c r="D5" s="166"/>
      <c r="E5" s="166"/>
      <c r="F5" s="166"/>
      <c r="G5" s="166"/>
      <c r="H5" s="166"/>
    </row>
    <row r="6" spans="1:8" ht="15" customHeight="1" x14ac:dyDescent="0.2">
      <c r="A6" s="166" t="s">
        <v>10</v>
      </c>
      <c r="B6" s="166"/>
      <c r="C6" s="166"/>
      <c r="D6" s="166"/>
      <c r="E6" s="166"/>
      <c r="F6" s="166"/>
      <c r="G6" s="166"/>
      <c r="H6" s="166"/>
    </row>
    <row r="7" spans="1:8" ht="15" customHeight="1" x14ac:dyDescent="0.2">
      <c r="A7" s="166" t="s">
        <v>11</v>
      </c>
      <c r="B7" s="166"/>
      <c r="C7" s="166"/>
      <c r="D7" s="166"/>
      <c r="E7" s="166"/>
      <c r="F7" s="166"/>
      <c r="G7" s="166"/>
      <c r="H7" s="166"/>
    </row>
    <row r="8" spans="1:8" ht="15" customHeight="1" x14ac:dyDescent="0.2">
      <c r="A8" s="166" t="s">
        <v>12</v>
      </c>
      <c r="B8" s="166"/>
      <c r="C8" s="166"/>
      <c r="D8" s="166"/>
      <c r="E8" s="166"/>
      <c r="F8" s="166"/>
      <c r="G8" s="166"/>
      <c r="H8" s="166"/>
    </row>
    <row r="9" spans="1:8" ht="30" customHeight="1" x14ac:dyDescent="0.2">
      <c r="B9" s="5"/>
    </row>
    <row r="10" spans="1:8" ht="105" customHeight="1" x14ac:dyDescent="0.2">
      <c r="A10" s="167" t="s">
        <v>13</v>
      </c>
      <c r="B10" s="167"/>
      <c r="C10" s="167"/>
      <c r="D10" s="167"/>
      <c r="E10" s="167"/>
      <c r="F10" s="167"/>
      <c r="G10" s="167"/>
      <c r="H10" s="167"/>
    </row>
    <row r="11" spans="1:8" ht="15.75" thickBot="1" x14ac:dyDescent="0.25">
      <c r="B11" s="6"/>
    </row>
    <row r="12" spans="1:8" ht="48.75" thickBot="1" x14ac:dyDescent="0.25">
      <c r="A12" s="7" t="s">
        <v>6</v>
      </c>
      <c r="B12" s="7" t="s">
        <v>4</v>
      </c>
      <c r="C12" s="8" t="s">
        <v>14</v>
      </c>
      <c r="D12" s="8" t="s">
        <v>5</v>
      </c>
      <c r="E12" s="8" t="s">
        <v>15</v>
      </c>
      <c r="F12" s="8" t="s">
        <v>16</v>
      </c>
      <c r="G12" s="8" t="s">
        <v>17</v>
      </c>
      <c r="H12" s="8" t="s">
        <v>18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168" t="s">
        <v>19</v>
      </c>
      <c r="B19" s="168"/>
      <c r="C19" s="168"/>
      <c r="D19" s="168"/>
      <c r="E19" s="168"/>
      <c r="F19" s="168"/>
      <c r="G19" s="168"/>
      <c r="H19" s="168"/>
    </row>
    <row r="20" spans="1:8" ht="14.25" x14ac:dyDescent="0.2">
      <c r="A20" s="169" t="s">
        <v>20</v>
      </c>
      <c r="B20" s="169"/>
      <c r="C20" s="169"/>
      <c r="D20" s="169"/>
      <c r="E20" s="169"/>
      <c r="F20" s="169"/>
      <c r="G20" s="169"/>
      <c r="H20" s="169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70" t="s">
        <v>21</v>
      </c>
      <c r="B24" s="170"/>
      <c r="C24" s="170"/>
      <c r="D24" s="170"/>
      <c r="E24" s="170"/>
      <c r="F24" s="170"/>
      <c r="G24" s="170"/>
      <c r="H24" s="170"/>
    </row>
    <row r="25" spans="1:8" ht="15" customHeight="1" x14ac:dyDescent="0.2">
      <c r="A25" s="170" t="s">
        <v>22</v>
      </c>
      <c r="B25" s="170"/>
      <c r="C25" s="170"/>
      <c r="D25" s="170"/>
      <c r="E25" s="170"/>
      <c r="F25" s="170"/>
      <c r="G25" s="170"/>
      <c r="H25" s="170"/>
    </row>
    <row r="26" spans="1:8" ht="15" customHeight="1" x14ac:dyDescent="0.2">
      <c r="A26" s="163" t="s">
        <v>23</v>
      </c>
      <c r="B26" s="163"/>
      <c r="C26" s="163"/>
      <c r="D26" s="163"/>
      <c r="E26" s="163"/>
      <c r="F26" s="163"/>
      <c r="G26" s="163"/>
      <c r="H26" s="163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0"/>
  <dimension ref="A1:AA47"/>
  <sheetViews>
    <sheetView zoomScale="80" zoomScaleNormal="80" workbookViewId="0">
      <selection activeCell="O13" sqref="O13"/>
    </sheetView>
  </sheetViews>
  <sheetFormatPr defaultColWidth="9.7109375" defaultRowHeight="15" x14ac:dyDescent="0.25"/>
  <cols>
    <col min="1" max="1" width="7.7109375" style="1" customWidth="1"/>
    <col min="2" max="2" width="20.42578125" style="1" customWidth="1"/>
    <col min="3" max="3" width="5.5703125" style="1" bestFit="1" customWidth="1"/>
    <col min="4" max="4" width="44.42578125" style="38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1" bestFit="1" customWidth="1"/>
    <col min="10" max="10" width="13.28515625" style="19" customWidth="1"/>
    <col min="11" max="11" width="13.28515625" style="39" customWidth="1"/>
    <col min="12" max="12" width="12.5703125" style="17" customWidth="1"/>
    <col min="13" max="14" width="13.7109375" style="18" customWidth="1"/>
    <col min="15" max="27" width="13.7109375" style="15" customWidth="1"/>
    <col min="28" max="16384" width="9.7109375" style="15"/>
  </cols>
  <sheetData>
    <row r="1" spans="1:27" ht="34.5" customHeight="1" x14ac:dyDescent="0.25">
      <c r="A1" s="109" t="s">
        <v>85</v>
      </c>
      <c r="B1" s="109"/>
      <c r="C1" s="109"/>
      <c r="D1" s="109"/>
      <c r="E1" s="109" t="s">
        <v>33</v>
      </c>
      <c r="F1" s="109"/>
      <c r="G1" s="109"/>
      <c r="H1" s="109"/>
      <c r="I1" s="109"/>
      <c r="J1" s="109" t="s">
        <v>86</v>
      </c>
      <c r="K1" s="109"/>
      <c r="L1" s="109"/>
      <c r="M1" s="108" t="s">
        <v>117</v>
      </c>
      <c r="N1" s="108" t="s">
        <v>118</v>
      </c>
      <c r="O1" s="108" t="s">
        <v>88</v>
      </c>
      <c r="P1" s="108" t="s">
        <v>88</v>
      </c>
      <c r="Q1" s="108" t="s">
        <v>88</v>
      </c>
      <c r="R1" s="108" t="s">
        <v>88</v>
      </c>
      <c r="S1" s="108" t="s">
        <v>88</v>
      </c>
      <c r="T1" s="108" t="s">
        <v>88</v>
      </c>
      <c r="U1" s="108" t="s">
        <v>88</v>
      </c>
      <c r="V1" s="108" t="s">
        <v>88</v>
      </c>
      <c r="W1" s="108" t="s">
        <v>88</v>
      </c>
      <c r="X1" s="108" t="s">
        <v>88</v>
      </c>
      <c r="Y1" s="108" t="s">
        <v>88</v>
      </c>
      <c r="Z1" s="108" t="s">
        <v>88</v>
      </c>
      <c r="AA1" s="108" t="s">
        <v>88</v>
      </c>
    </row>
    <row r="2" spans="1:27" ht="34.5" customHeight="1" x14ac:dyDescent="0.25">
      <c r="A2" s="109" t="s">
        <v>87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</row>
    <row r="3" spans="1:27" s="16" customFormat="1" ht="45" x14ac:dyDescent="0.2">
      <c r="A3" s="53" t="s">
        <v>6</v>
      </c>
      <c r="B3" s="53" t="s">
        <v>112</v>
      </c>
      <c r="C3" s="53" t="s">
        <v>4</v>
      </c>
      <c r="D3" s="53" t="s">
        <v>89</v>
      </c>
      <c r="E3" s="54" t="s">
        <v>40</v>
      </c>
      <c r="F3" s="54" t="s">
        <v>90</v>
      </c>
      <c r="G3" s="54" t="s">
        <v>91</v>
      </c>
      <c r="H3" s="54" t="s">
        <v>5</v>
      </c>
      <c r="I3" s="32" t="s">
        <v>2</v>
      </c>
      <c r="J3" s="33" t="s">
        <v>24</v>
      </c>
      <c r="K3" s="34" t="s">
        <v>0</v>
      </c>
      <c r="L3" s="31" t="s">
        <v>3</v>
      </c>
      <c r="M3" s="91">
        <v>42996</v>
      </c>
      <c r="N3" s="91">
        <v>43165</v>
      </c>
      <c r="O3" s="35" t="s">
        <v>1</v>
      </c>
      <c r="P3" s="35" t="s">
        <v>1</v>
      </c>
      <c r="Q3" s="35" t="s">
        <v>1</v>
      </c>
      <c r="R3" s="35" t="s">
        <v>1</v>
      </c>
      <c r="S3" s="35" t="s">
        <v>1</v>
      </c>
      <c r="T3" s="35" t="s">
        <v>1</v>
      </c>
      <c r="U3" s="35" t="s">
        <v>1</v>
      </c>
      <c r="V3" s="35" t="s">
        <v>1</v>
      </c>
      <c r="W3" s="35" t="s">
        <v>1</v>
      </c>
      <c r="X3" s="35" t="s">
        <v>1</v>
      </c>
      <c r="Y3" s="35" t="s">
        <v>1</v>
      </c>
      <c r="Z3" s="35" t="s">
        <v>1</v>
      </c>
      <c r="AA3" s="35" t="s">
        <v>1</v>
      </c>
    </row>
    <row r="4" spans="1:27" ht="15" customHeight="1" x14ac:dyDescent="0.25">
      <c r="A4" s="117">
        <v>1</v>
      </c>
      <c r="B4" s="126" t="s">
        <v>109</v>
      </c>
      <c r="C4" s="60">
        <v>1</v>
      </c>
      <c r="D4" s="110" t="s">
        <v>92</v>
      </c>
      <c r="E4" s="47" t="s">
        <v>41</v>
      </c>
      <c r="F4" s="55" t="s">
        <v>93</v>
      </c>
      <c r="G4" s="55" t="s">
        <v>94</v>
      </c>
      <c r="H4" s="47" t="s">
        <v>5</v>
      </c>
      <c r="I4" s="61">
        <v>9</v>
      </c>
      <c r="J4" s="30"/>
      <c r="K4" s="36">
        <f>J4-(SUM(M4:AA4))</f>
        <v>0</v>
      </c>
      <c r="L4" s="37" t="str">
        <f t="shared" ref="L4:L46" si="0">IF(K4&lt;0,"ATENÇÃO","OK")</f>
        <v>OK</v>
      </c>
      <c r="M4" s="51"/>
      <c r="N4" s="49"/>
      <c r="O4" s="50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</row>
    <row r="5" spans="1:27" ht="15" customHeight="1" x14ac:dyDescent="0.25">
      <c r="A5" s="117"/>
      <c r="B5" s="127"/>
      <c r="C5" s="60">
        <v>2</v>
      </c>
      <c r="D5" s="111"/>
      <c r="E5" s="47" t="s">
        <v>42</v>
      </c>
      <c r="F5" s="55" t="s">
        <v>93</v>
      </c>
      <c r="G5" s="55" t="s">
        <v>94</v>
      </c>
      <c r="H5" s="47" t="s">
        <v>5</v>
      </c>
      <c r="I5" s="61">
        <v>42</v>
      </c>
      <c r="J5" s="30"/>
      <c r="K5" s="36">
        <f t="shared" ref="K5:K46" si="1">J5-(SUM(M5:AA5))</f>
        <v>0</v>
      </c>
      <c r="L5" s="37" t="str">
        <f t="shared" si="0"/>
        <v>OK</v>
      </c>
      <c r="M5" s="51"/>
      <c r="N5" s="49"/>
      <c r="O5" s="50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1:27" ht="15" customHeight="1" x14ac:dyDescent="0.25">
      <c r="A6" s="117"/>
      <c r="B6" s="127"/>
      <c r="C6" s="60">
        <v>3</v>
      </c>
      <c r="D6" s="111"/>
      <c r="E6" s="47" t="s">
        <v>43</v>
      </c>
      <c r="F6" s="55" t="s">
        <v>93</v>
      </c>
      <c r="G6" s="55" t="s">
        <v>94</v>
      </c>
      <c r="H6" s="47" t="s">
        <v>5</v>
      </c>
      <c r="I6" s="61">
        <v>55</v>
      </c>
      <c r="J6" s="30">
        <f>400-19-13</f>
        <v>368</v>
      </c>
      <c r="K6" s="36">
        <f t="shared" si="1"/>
        <v>11</v>
      </c>
      <c r="L6" s="37" t="str">
        <f t="shared" si="0"/>
        <v>OK</v>
      </c>
      <c r="M6" s="97">
        <f>330-63</f>
        <v>267</v>
      </c>
      <c r="N6" s="97">
        <v>90</v>
      </c>
      <c r="O6" s="52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1:27" ht="15" customHeight="1" x14ac:dyDescent="0.25">
      <c r="A7" s="117"/>
      <c r="B7" s="127"/>
      <c r="C7" s="60">
        <v>4</v>
      </c>
      <c r="D7" s="111"/>
      <c r="E7" s="47" t="s">
        <v>44</v>
      </c>
      <c r="F7" s="55" t="s">
        <v>93</v>
      </c>
      <c r="G7" s="55" t="s">
        <v>94</v>
      </c>
      <c r="H7" s="47" t="s">
        <v>5</v>
      </c>
      <c r="I7" s="61">
        <v>50</v>
      </c>
      <c r="J7" s="30"/>
      <c r="K7" s="36">
        <f t="shared" si="1"/>
        <v>0</v>
      </c>
      <c r="L7" s="37" t="str">
        <f t="shared" si="0"/>
        <v>OK</v>
      </c>
      <c r="M7" s="51"/>
      <c r="N7" s="49"/>
      <c r="O7" s="50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</row>
    <row r="8" spans="1:27" ht="15" customHeight="1" x14ac:dyDescent="0.25">
      <c r="A8" s="117"/>
      <c r="B8" s="127"/>
      <c r="C8" s="60">
        <v>5</v>
      </c>
      <c r="D8" s="111"/>
      <c r="E8" s="47" t="s">
        <v>45</v>
      </c>
      <c r="F8" s="55" t="s">
        <v>93</v>
      </c>
      <c r="G8" s="55" t="s">
        <v>94</v>
      </c>
      <c r="H8" s="47" t="s">
        <v>5</v>
      </c>
      <c r="I8" s="61">
        <v>75</v>
      </c>
      <c r="J8" s="30">
        <v>55</v>
      </c>
      <c r="K8" s="36">
        <f t="shared" si="1"/>
        <v>6</v>
      </c>
      <c r="L8" s="37" t="str">
        <f t="shared" si="0"/>
        <v>OK</v>
      </c>
      <c r="M8" s="97">
        <f>15-6</f>
        <v>9</v>
      </c>
      <c r="N8" s="97">
        <v>40</v>
      </c>
      <c r="O8" s="50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</row>
    <row r="9" spans="1:27" ht="15" customHeight="1" x14ac:dyDescent="0.25">
      <c r="A9" s="117"/>
      <c r="B9" s="127"/>
      <c r="C9" s="60">
        <v>6</v>
      </c>
      <c r="D9" s="111"/>
      <c r="E9" s="47" t="s">
        <v>46</v>
      </c>
      <c r="F9" s="55" t="s">
        <v>93</v>
      </c>
      <c r="G9" s="55" t="s">
        <v>94</v>
      </c>
      <c r="H9" s="47" t="s">
        <v>5</v>
      </c>
      <c r="I9" s="61">
        <v>30</v>
      </c>
      <c r="J9" s="30">
        <v>10</v>
      </c>
      <c r="K9" s="36">
        <f t="shared" si="1"/>
        <v>0</v>
      </c>
      <c r="L9" s="37" t="str">
        <f t="shared" si="0"/>
        <v>OK</v>
      </c>
      <c r="M9" s="51"/>
      <c r="N9" s="97">
        <v>10</v>
      </c>
      <c r="O9" s="50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</row>
    <row r="10" spans="1:27" ht="15" customHeight="1" x14ac:dyDescent="0.25">
      <c r="A10" s="117"/>
      <c r="B10" s="127"/>
      <c r="C10" s="60">
        <v>7</v>
      </c>
      <c r="D10" s="111"/>
      <c r="E10" s="47" t="s">
        <v>47</v>
      </c>
      <c r="F10" s="55" t="s">
        <v>93</v>
      </c>
      <c r="G10" s="55" t="s">
        <v>94</v>
      </c>
      <c r="H10" s="47" t="s">
        <v>5</v>
      </c>
      <c r="I10" s="61">
        <v>90</v>
      </c>
      <c r="J10" s="30">
        <v>10</v>
      </c>
      <c r="K10" s="36">
        <f t="shared" si="1"/>
        <v>5</v>
      </c>
      <c r="L10" s="37" t="str">
        <f t="shared" si="0"/>
        <v>OK</v>
      </c>
      <c r="M10" s="51"/>
      <c r="N10" s="97">
        <v>5</v>
      </c>
      <c r="O10" s="50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</row>
    <row r="11" spans="1:27" ht="15" customHeight="1" x14ac:dyDescent="0.25">
      <c r="A11" s="117"/>
      <c r="B11" s="127"/>
      <c r="C11" s="60">
        <v>8</v>
      </c>
      <c r="D11" s="111"/>
      <c r="E11" s="47" t="s">
        <v>48</v>
      </c>
      <c r="F11" s="55" t="s">
        <v>93</v>
      </c>
      <c r="G11" s="55" t="s">
        <v>94</v>
      </c>
      <c r="H11" s="47" t="s">
        <v>70</v>
      </c>
      <c r="I11" s="61">
        <v>50</v>
      </c>
      <c r="J11" s="30">
        <v>30</v>
      </c>
      <c r="K11" s="36">
        <f t="shared" si="1"/>
        <v>0</v>
      </c>
      <c r="L11" s="37" t="str">
        <f t="shared" si="0"/>
        <v>OK</v>
      </c>
      <c r="M11" s="97">
        <v>10</v>
      </c>
      <c r="N11" s="97">
        <v>20</v>
      </c>
      <c r="O11" s="50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</row>
    <row r="12" spans="1:27" ht="15" customHeight="1" x14ac:dyDescent="0.25">
      <c r="A12" s="117"/>
      <c r="B12" s="127"/>
      <c r="C12" s="60">
        <v>9</v>
      </c>
      <c r="D12" s="111"/>
      <c r="E12" s="47" t="s">
        <v>49</v>
      </c>
      <c r="F12" s="55" t="s">
        <v>93</v>
      </c>
      <c r="G12" s="55" t="s">
        <v>94</v>
      </c>
      <c r="H12" s="47" t="s">
        <v>5</v>
      </c>
      <c r="I12" s="61">
        <v>35</v>
      </c>
      <c r="J12" s="30"/>
      <c r="K12" s="36">
        <f t="shared" si="1"/>
        <v>0</v>
      </c>
      <c r="L12" s="37" t="str">
        <f t="shared" si="0"/>
        <v>OK</v>
      </c>
      <c r="M12" s="51"/>
      <c r="N12" s="49"/>
      <c r="O12" s="50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</row>
    <row r="13" spans="1:27" ht="15" customHeight="1" x14ac:dyDescent="0.25">
      <c r="A13" s="117"/>
      <c r="B13" s="127"/>
      <c r="C13" s="60">
        <v>10</v>
      </c>
      <c r="D13" s="111"/>
      <c r="E13" s="47" t="s">
        <v>50</v>
      </c>
      <c r="F13" s="55" t="s">
        <v>93</v>
      </c>
      <c r="G13" s="55" t="s">
        <v>94</v>
      </c>
      <c r="H13" s="47" t="s">
        <v>5</v>
      </c>
      <c r="I13" s="61">
        <v>43</v>
      </c>
      <c r="J13" s="30"/>
      <c r="K13" s="36">
        <f t="shared" si="1"/>
        <v>0</v>
      </c>
      <c r="L13" s="37" t="str">
        <f t="shared" si="0"/>
        <v>OK</v>
      </c>
      <c r="M13" s="51"/>
      <c r="N13" s="49"/>
      <c r="O13" s="50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</row>
    <row r="14" spans="1:27" ht="15" customHeight="1" x14ac:dyDescent="0.25">
      <c r="A14" s="117"/>
      <c r="B14" s="127"/>
      <c r="C14" s="60">
        <v>11</v>
      </c>
      <c r="D14" s="111"/>
      <c r="E14" s="47" t="s">
        <v>51</v>
      </c>
      <c r="F14" s="55" t="s">
        <v>93</v>
      </c>
      <c r="G14" s="55" t="s">
        <v>94</v>
      </c>
      <c r="H14" s="47" t="s">
        <v>5</v>
      </c>
      <c r="I14" s="61">
        <v>40</v>
      </c>
      <c r="J14" s="30"/>
      <c r="K14" s="36">
        <f t="shared" si="1"/>
        <v>0</v>
      </c>
      <c r="L14" s="37" t="str">
        <f t="shared" si="0"/>
        <v>OK</v>
      </c>
      <c r="M14" s="51"/>
      <c r="N14" s="49"/>
      <c r="O14" s="50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ht="15" customHeight="1" x14ac:dyDescent="0.25">
      <c r="A15" s="117"/>
      <c r="B15" s="127"/>
      <c r="C15" s="60">
        <v>12</v>
      </c>
      <c r="D15" s="112"/>
      <c r="E15" s="43" t="s">
        <v>72</v>
      </c>
      <c r="F15" s="55" t="s">
        <v>93</v>
      </c>
      <c r="G15" s="55" t="s">
        <v>94</v>
      </c>
      <c r="H15" s="47" t="s">
        <v>5</v>
      </c>
      <c r="I15" s="61">
        <v>20</v>
      </c>
      <c r="J15" s="30"/>
      <c r="K15" s="36">
        <f t="shared" si="1"/>
        <v>0</v>
      </c>
      <c r="L15" s="37" t="str">
        <f t="shared" si="0"/>
        <v>OK</v>
      </c>
      <c r="M15" s="51"/>
      <c r="N15" s="49"/>
      <c r="O15" s="50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ht="15" customHeight="1" x14ac:dyDescent="0.25">
      <c r="A16" s="117"/>
      <c r="B16" s="127"/>
      <c r="C16" s="60">
        <v>13</v>
      </c>
      <c r="D16" s="113" t="s">
        <v>95</v>
      </c>
      <c r="E16" s="47" t="s">
        <v>52</v>
      </c>
      <c r="F16" s="55" t="s">
        <v>93</v>
      </c>
      <c r="G16" s="55" t="s">
        <v>94</v>
      </c>
      <c r="H16" s="47" t="s">
        <v>70</v>
      </c>
      <c r="I16" s="61">
        <v>69</v>
      </c>
      <c r="J16" s="30"/>
      <c r="K16" s="36">
        <f t="shared" si="1"/>
        <v>0</v>
      </c>
      <c r="L16" s="37" t="str">
        <f t="shared" si="0"/>
        <v>OK</v>
      </c>
      <c r="M16" s="51"/>
      <c r="N16" s="49"/>
      <c r="O16" s="50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</row>
    <row r="17" spans="1:27" ht="15" customHeight="1" x14ac:dyDescent="0.25">
      <c r="A17" s="117"/>
      <c r="B17" s="127"/>
      <c r="C17" s="60">
        <v>14</v>
      </c>
      <c r="D17" s="113"/>
      <c r="E17" s="47" t="s">
        <v>53</v>
      </c>
      <c r="F17" s="55" t="s">
        <v>93</v>
      </c>
      <c r="G17" s="55" t="s">
        <v>94</v>
      </c>
      <c r="H17" s="47" t="s">
        <v>5</v>
      </c>
      <c r="I17" s="61">
        <v>50</v>
      </c>
      <c r="J17" s="30"/>
      <c r="K17" s="36">
        <f t="shared" si="1"/>
        <v>0</v>
      </c>
      <c r="L17" s="37" t="str">
        <f t="shared" si="0"/>
        <v>OK</v>
      </c>
      <c r="M17" s="98"/>
      <c r="N17" s="44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</row>
    <row r="18" spans="1:27" ht="15" customHeight="1" x14ac:dyDescent="0.25">
      <c r="A18" s="117"/>
      <c r="B18" s="128"/>
      <c r="C18" s="60">
        <v>15</v>
      </c>
      <c r="D18" s="113"/>
      <c r="E18" s="47" t="s">
        <v>54</v>
      </c>
      <c r="F18" s="55" t="s">
        <v>93</v>
      </c>
      <c r="G18" s="55" t="s">
        <v>94</v>
      </c>
      <c r="H18" s="47" t="s">
        <v>5</v>
      </c>
      <c r="I18" s="61">
        <v>14.97</v>
      </c>
      <c r="J18" s="30">
        <v>30</v>
      </c>
      <c r="K18" s="36">
        <f t="shared" si="1"/>
        <v>0</v>
      </c>
      <c r="L18" s="37" t="str">
        <f t="shared" si="0"/>
        <v>OK</v>
      </c>
      <c r="M18" s="97">
        <f>2-2</f>
        <v>0</v>
      </c>
      <c r="N18" s="97">
        <v>30</v>
      </c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</row>
    <row r="19" spans="1:27" ht="90" x14ac:dyDescent="0.25">
      <c r="A19" s="62">
        <v>2</v>
      </c>
      <c r="B19" s="89" t="s">
        <v>109</v>
      </c>
      <c r="C19" s="63">
        <v>16</v>
      </c>
      <c r="D19" s="48" t="s">
        <v>96</v>
      </c>
      <c r="E19" s="48" t="s">
        <v>55</v>
      </c>
      <c r="F19" s="56" t="s">
        <v>93</v>
      </c>
      <c r="G19" s="56" t="s">
        <v>94</v>
      </c>
      <c r="H19" s="48" t="s">
        <v>70</v>
      </c>
      <c r="I19" s="64">
        <v>48.84</v>
      </c>
      <c r="J19" s="30"/>
      <c r="K19" s="36">
        <f t="shared" si="1"/>
        <v>0</v>
      </c>
      <c r="L19" s="37" t="str">
        <f t="shared" si="0"/>
        <v>OK</v>
      </c>
      <c r="M19" s="44"/>
      <c r="N19" s="44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</row>
    <row r="20" spans="1:27" ht="135" x14ac:dyDescent="0.25">
      <c r="A20" s="65">
        <v>3</v>
      </c>
      <c r="B20" s="90" t="s">
        <v>109</v>
      </c>
      <c r="C20" s="60">
        <v>17</v>
      </c>
      <c r="D20" s="47" t="s">
        <v>34</v>
      </c>
      <c r="E20" s="66" t="s">
        <v>56</v>
      </c>
      <c r="F20" s="67" t="s">
        <v>93</v>
      </c>
      <c r="G20" s="67" t="s">
        <v>94</v>
      </c>
      <c r="H20" s="66" t="s">
        <v>70</v>
      </c>
      <c r="I20" s="61">
        <v>49.81</v>
      </c>
      <c r="J20" s="30"/>
      <c r="K20" s="36">
        <f t="shared" si="1"/>
        <v>0</v>
      </c>
      <c r="L20" s="37" t="str">
        <f t="shared" si="0"/>
        <v>OK</v>
      </c>
      <c r="M20" s="44"/>
      <c r="N20" s="44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</row>
    <row r="21" spans="1:27" ht="15" customHeight="1" x14ac:dyDescent="0.25">
      <c r="A21" s="138">
        <v>4</v>
      </c>
      <c r="B21" s="131" t="s">
        <v>109</v>
      </c>
      <c r="C21" s="63">
        <v>18</v>
      </c>
      <c r="D21" s="114" t="s">
        <v>97</v>
      </c>
      <c r="E21" s="48" t="s">
        <v>57</v>
      </c>
      <c r="F21" s="56" t="s">
        <v>93</v>
      </c>
      <c r="G21" s="56" t="s">
        <v>94</v>
      </c>
      <c r="H21" s="48" t="s">
        <v>5</v>
      </c>
      <c r="I21" s="64">
        <v>320</v>
      </c>
      <c r="J21" s="30"/>
      <c r="K21" s="36">
        <f t="shared" si="1"/>
        <v>0</v>
      </c>
      <c r="L21" s="37" t="str">
        <f t="shared" si="0"/>
        <v>OK</v>
      </c>
      <c r="M21" s="44"/>
      <c r="N21" s="44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</row>
    <row r="22" spans="1:27" ht="15" customHeight="1" x14ac:dyDescent="0.25">
      <c r="A22" s="140"/>
      <c r="B22" s="144"/>
      <c r="C22" s="63">
        <v>19</v>
      </c>
      <c r="D22" s="115"/>
      <c r="E22" s="48" t="s">
        <v>58</v>
      </c>
      <c r="F22" s="56" t="s">
        <v>93</v>
      </c>
      <c r="G22" s="56" t="s">
        <v>94</v>
      </c>
      <c r="H22" s="48" t="s">
        <v>5</v>
      </c>
      <c r="I22" s="64">
        <v>1050</v>
      </c>
      <c r="J22" s="30"/>
      <c r="K22" s="36">
        <f t="shared" si="1"/>
        <v>0</v>
      </c>
      <c r="L22" s="37" t="str">
        <f t="shared" si="0"/>
        <v>OK</v>
      </c>
      <c r="M22" s="44"/>
      <c r="N22" s="44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5" customHeight="1" x14ac:dyDescent="0.25">
      <c r="A23" s="140"/>
      <c r="B23" s="144"/>
      <c r="C23" s="63">
        <v>20</v>
      </c>
      <c r="D23" s="115"/>
      <c r="E23" s="48" t="s">
        <v>59</v>
      </c>
      <c r="F23" s="56" t="s">
        <v>93</v>
      </c>
      <c r="G23" s="56" t="s">
        <v>94</v>
      </c>
      <c r="H23" s="48" t="s">
        <v>5</v>
      </c>
      <c r="I23" s="64">
        <v>1189.26</v>
      </c>
      <c r="J23" s="30"/>
      <c r="K23" s="36">
        <f t="shared" si="1"/>
        <v>0</v>
      </c>
      <c r="L23" s="37" t="str">
        <f t="shared" si="0"/>
        <v>OK</v>
      </c>
      <c r="M23" s="44"/>
      <c r="N23" s="44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</row>
    <row r="24" spans="1:27" ht="15" customHeight="1" x14ac:dyDescent="0.25">
      <c r="A24" s="139"/>
      <c r="B24" s="132"/>
      <c r="C24" s="63">
        <v>21</v>
      </c>
      <c r="D24" s="116"/>
      <c r="E24" s="48" t="s">
        <v>73</v>
      </c>
      <c r="F24" s="56" t="s">
        <v>93</v>
      </c>
      <c r="G24" s="56" t="s">
        <v>94</v>
      </c>
      <c r="H24" s="48" t="s">
        <v>5</v>
      </c>
      <c r="I24" s="64">
        <v>300</v>
      </c>
      <c r="J24" s="30">
        <v>2</v>
      </c>
      <c r="K24" s="36">
        <f t="shared" si="1"/>
        <v>2</v>
      </c>
      <c r="L24" s="37" t="str">
        <f t="shared" si="0"/>
        <v>OK</v>
      </c>
      <c r="M24" s="44"/>
      <c r="N24" s="44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</row>
    <row r="25" spans="1:27" x14ac:dyDescent="0.25">
      <c r="A25" s="130">
        <v>5</v>
      </c>
      <c r="B25" s="136" t="s">
        <v>110</v>
      </c>
      <c r="C25" s="68">
        <v>22</v>
      </c>
      <c r="D25" s="121" t="s">
        <v>98</v>
      </c>
      <c r="E25" s="43" t="s">
        <v>60</v>
      </c>
      <c r="F25" s="57" t="s">
        <v>93</v>
      </c>
      <c r="G25" s="57" t="s">
        <v>94</v>
      </c>
      <c r="H25" s="43" t="s">
        <v>5</v>
      </c>
      <c r="I25" s="69">
        <v>0.51</v>
      </c>
      <c r="J25" s="30"/>
      <c r="K25" s="36">
        <f t="shared" si="1"/>
        <v>0</v>
      </c>
      <c r="L25" s="37" t="str">
        <f t="shared" si="0"/>
        <v>OK</v>
      </c>
      <c r="M25" s="44"/>
      <c r="N25" s="44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" customHeight="1" x14ac:dyDescent="0.25">
      <c r="A26" s="130"/>
      <c r="B26" s="145"/>
      <c r="C26" s="68">
        <v>23</v>
      </c>
      <c r="D26" s="122"/>
      <c r="E26" s="43" t="s">
        <v>63</v>
      </c>
      <c r="F26" s="57" t="s">
        <v>93</v>
      </c>
      <c r="G26" s="57" t="s">
        <v>94</v>
      </c>
      <c r="H26" s="43" t="s">
        <v>70</v>
      </c>
      <c r="I26" s="69">
        <v>31.37</v>
      </c>
      <c r="J26" s="30">
        <v>100</v>
      </c>
      <c r="K26" s="36">
        <f t="shared" si="1"/>
        <v>100</v>
      </c>
      <c r="L26" s="37" t="str">
        <f t="shared" si="0"/>
        <v>OK</v>
      </c>
      <c r="M26" s="44"/>
      <c r="N26" s="44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</row>
    <row r="27" spans="1:27" ht="15" customHeight="1" x14ac:dyDescent="0.25">
      <c r="A27" s="130"/>
      <c r="B27" s="145"/>
      <c r="C27" s="68">
        <v>24</v>
      </c>
      <c r="D27" s="122"/>
      <c r="E27" s="43" t="s">
        <v>75</v>
      </c>
      <c r="F27" s="57" t="s">
        <v>93</v>
      </c>
      <c r="G27" s="57" t="s">
        <v>94</v>
      </c>
      <c r="H27" s="43" t="s">
        <v>74</v>
      </c>
      <c r="I27" s="69">
        <v>20.02</v>
      </c>
      <c r="J27" s="30"/>
      <c r="K27" s="36">
        <f t="shared" si="1"/>
        <v>0</v>
      </c>
      <c r="L27" s="37" t="str">
        <f t="shared" si="0"/>
        <v>OK</v>
      </c>
      <c r="M27" s="44"/>
      <c r="N27" s="44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</row>
    <row r="28" spans="1:27" ht="15" customHeight="1" x14ac:dyDescent="0.25">
      <c r="A28" s="130"/>
      <c r="B28" s="145"/>
      <c r="C28" s="68">
        <v>25</v>
      </c>
      <c r="D28" s="123"/>
      <c r="E28" s="43" t="s">
        <v>76</v>
      </c>
      <c r="F28" s="57" t="s">
        <v>93</v>
      </c>
      <c r="G28" s="57" t="s">
        <v>94</v>
      </c>
      <c r="H28" s="43" t="s">
        <v>74</v>
      </c>
      <c r="I28" s="69">
        <v>25.93</v>
      </c>
      <c r="J28" s="30"/>
      <c r="K28" s="36">
        <f t="shared" si="1"/>
        <v>0</v>
      </c>
      <c r="L28" s="37" t="str">
        <f t="shared" si="0"/>
        <v>OK</v>
      </c>
      <c r="M28" s="44"/>
      <c r="N28" s="44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</row>
    <row r="29" spans="1:27" ht="15" customHeight="1" x14ac:dyDescent="0.25">
      <c r="A29" s="130"/>
      <c r="B29" s="145"/>
      <c r="C29" s="68">
        <v>26</v>
      </c>
      <c r="D29" s="124" t="s">
        <v>99</v>
      </c>
      <c r="E29" s="43" t="s">
        <v>61</v>
      </c>
      <c r="F29" s="57" t="s">
        <v>93</v>
      </c>
      <c r="G29" s="57" t="s">
        <v>94</v>
      </c>
      <c r="H29" s="43" t="s">
        <v>5</v>
      </c>
      <c r="I29" s="69">
        <v>1.1299999999999999</v>
      </c>
      <c r="J29" s="30"/>
      <c r="K29" s="36">
        <f t="shared" si="1"/>
        <v>0</v>
      </c>
      <c r="L29" s="37" t="str">
        <f t="shared" si="0"/>
        <v>OK</v>
      </c>
      <c r="M29" s="44"/>
      <c r="N29" s="44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</row>
    <row r="30" spans="1:27" ht="15" customHeight="1" x14ac:dyDescent="0.25">
      <c r="A30" s="130"/>
      <c r="B30" s="145"/>
      <c r="C30" s="68">
        <v>27</v>
      </c>
      <c r="D30" s="124"/>
      <c r="E30" s="43" t="s">
        <v>62</v>
      </c>
      <c r="F30" s="57" t="s">
        <v>93</v>
      </c>
      <c r="G30" s="57" t="s">
        <v>94</v>
      </c>
      <c r="H30" s="43" t="s">
        <v>5</v>
      </c>
      <c r="I30" s="69">
        <v>2.77</v>
      </c>
      <c r="J30" s="30"/>
      <c r="K30" s="36">
        <f t="shared" si="1"/>
        <v>0</v>
      </c>
      <c r="L30" s="37" t="str">
        <f t="shared" si="0"/>
        <v>OK</v>
      </c>
      <c r="M30" s="44"/>
      <c r="N30" s="44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</row>
    <row r="31" spans="1:27" ht="15" customHeight="1" x14ac:dyDescent="0.25">
      <c r="A31" s="130"/>
      <c r="B31" s="145"/>
      <c r="C31" s="68">
        <v>28</v>
      </c>
      <c r="D31" s="43" t="s">
        <v>35</v>
      </c>
      <c r="E31" s="43" t="s">
        <v>62</v>
      </c>
      <c r="F31" s="57" t="s">
        <v>93</v>
      </c>
      <c r="G31" s="57" t="s">
        <v>94</v>
      </c>
      <c r="H31" s="43" t="s">
        <v>5</v>
      </c>
      <c r="I31" s="69">
        <v>3.07</v>
      </c>
      <c r="J31" s="30"/>
      <c r="K31" s="36">
        <f t="shared" si="1"/>
        <v>0</v>
      </c>
      <c r="L31" s="37" t="str">
        <f t="shared" si="0"/>
        <v>OK</v>
      </c>
      <c r="M31" s="44"/>
      <c r="N31" s="44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</row>
    <row r="32" spans="1:27" ht="15" customHeight="1" x14ac:dyDescent="0.25">
      <c r="A32" s="130"/>
      <c r="B32" s="137"/>
      <c r="C32" s="68">
        <v>29</v>
      </c>
      <c r="D32" s="58" t="s">
        <v>36</v>
      </c>
      <c r="E32" s="70" t="s">
        <v>56</v>
      </c>
      <c r="F32" s="71" t="s">
        <v>93</v>
      </c>
      <c r="G32" s="57" t="s">
        <v>94</v>
      </c>
      <c r="H32" s="70" t="s">
        <v>70</v>
      </c>
      <c r="I32" s="69">
        <v>35.42</v>
      </c>
      <c r="J32" s="30"/>
      <c r="K32" s="36">
        <f t="shared" si="1"/>
        <v>0</v>
      </c>
      <c r="L32" s="37" t="str">
        <f t="shared" si="0"/>
        <v>OK</v>
      </c>
      <c r="M32" s="44"/>
      <c r="N32" s="44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</row>
    <row r="33" spans="1:27" ht="90" x14ac:dyDescent="0.25">
      <c r="A33" s="125">
        <v>6</v>
      </c>
      <c r="B33" s="131" t="s">
        <v>111</v>
      </c>
      <c r="C33" s="63">
        <v>30</v>
      </c>
      <c r="D33" s="48" t="s">
        <v>100</v>
      </c>
      <c r="E33" s="48" t="s">
        <v>64</v>
      </c>
      <c r="F33" s="56" t="s">
        <v>93</v>
      </c>
      <c r="G33" s="56" t="s">
        <v>94</v>
      </c>
      <c r="H33" s="48" t="s">
        <v>5</v>
      </c>
      <c r="I33" s="64">
        <v>7.44</v>
      </c>
      <c r="J33" s="30">
        <v>20</v>
      </c>
      <c r="K33" s="36">
        <f t="shared" si="1"/>
        <v>20</v>
      </c>
      <c r="L33" s="37" t="str">
        <f t="shared" si="0"/>
        <v>OK</v>
      </c>
      <c r="M33" s="44"/>
      <c r="N33" s="44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</row>
    <row r="34" spans="1:27" ht="45" x14ac:dyDescent="0.25">
      <c r="A34" s="125"/>
      <c r="B34" s="132"/>
      <c r="C34" s="63">
        <v>31</v>
      </c>
      <c r="D34" s="48" t="s">
        <v>37</v>
      </c>
      <c r="E34" s="48" t="s">
        <v>65</v>
      </c>
      <c r="F34" s="56" t="s">
        <v>93</v>
      </c>
      <c r="G34" s="56" t="s">
        <v>94</v>
      </c>
      <c r="H34" s="48" t="s">
        <v>5</v>
      </c>
      <c r="I34" s="64">
        <v>5.34</v>
      </c>
      <c r="J34" s="30">
        <f>100</f>
        <v>100</v>
      </c>
      <c r="K34" s="36">
        <f t="shared" si="1"/>
        <v>100</v>
      </c>
      <c r="L34" s="37" t="str">
        <f t="shared" si="0"/>
        <v>OK</v>
      </c>
      <c r="M34" s="44"/>
      <c r="N34" s="44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</row>
    <row r="35" spans="1:27" ht="75" customHeight="1" x14ac:dyDescent="0.25">
      <c r="A35" s="130">
        <v>7</v>
      </c>
      <c r="B35" s="136" t="s">
        <v>109</v>
      </c>
      <c r="C35" s="68">
        <v>32</v>
      </c>
      <c r="D35" s="43" t="s">
        <v>101</v>
      </c>
      <c r="E35" s="43" t="s">
        <v>66</v>
      </c>
      <c r="F35" s="57" t="s">
        <v>93</v>
      </c>
      <c r="G35" s="57" t="s">
        <v>94</v>
      </c>
      <c r="H35" s="43" t="s">
        <v>5</v>
      </c>
      <c r="I35" s="69">
        <v>217.58</v>
      </c>
      <c r="J35" s="30"/>
      <c r="K35" s="36">
        <f t="shared" si="1"/>
        <v>0</v>
      </c>
      <c r="L35" s="37" t="str">
        <f t="shared" si="0"/>
        <v>OK</v>
      </c>
      <c r="M35" s="44"/>
      <c r="N35" s="44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</row>
    <row r="36" spans="1:27" ht="105" x14ac:dyDescent="0.25">
      <c r="A36" s="130"/>
      <c r="B36" s="145"/>
      <c r="C36" s="68">
        <v>33</v>
      </c>
      <c r="D36" s="59" t="s">
        <v>38</v>
      </c>
      <c r="E36" s="70" t="s">
        <v>67</v>
      </c>
      <c r="F36" s="71" t="s">
        <v>93</v>
      </c>
      <c r="G36" s="57" t="s">
        <v>94</v>
      </c>
      <c r="H36" s="70" t="s">
        <v>5</v>
      </c>
      <c r="I36" s="69">
        <v>9.57</v>
      </c>
      <c r="J36" s="30">
        <v>36</v>
      </c>
      <c r="K36" s="36">
        <f t="shared" si="1"/>
        <v>36</v>
      </c>
      <c r="L36" s="37" t="str">
        <f t="shared" si="0"/>
        <v>OK</v>
      </c>
      <c r="M36" s="44"/>
      <c r="N36" s="44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</row>
    <row r="37" spans="1:27" ht="75" customHeight="1" x14ac:dyDescent="0.25">
      <c r="A37" s="130"/>
      <c r="B37" s="137"/>
      <c r="C37" s="68">
        <v>34</v>
      </c>
      <c r="D37" s="59" t="s">
        <v>39</v>
      </c>
      <c r="E37" s="70" t="s">
        <v>68</v>
      </c>
      <c r="F37" s="71" t="s">
        <v>93</v>
      </c>
      <c r="G37" s="57" t="s">
        <v>94</v>
      </c>
      <c r="H37" s="70" t="s">
        <v>5</v>
      </c>
      <c r="I37" s="69">
        <v>21.76</v>
      </c>
      <c r="J37" s="30"/>
      <c r="K37" s="36">
        <f t="shared" si="1"/>
        <v>0</v>
      </c>
      <c r="L37" s="37" t="str">
        <f t="shared" si="0"/>
        <v>OK</v>
      </c>
      <c r="M37" s="44"/>
      <c r="N37" s="44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</row>
    <row r="38" spans="1:27" ht="45" x14ac:dyDescent="0.25">
      <c r="A38" s="125">
        <v>8</v>
      </c>
      <c r="B38" s="131" t="s">
        <v>109</v>
      </c>
      <c r="C38" s="63">
        <v>35</v>
      </c>
      <c r="D38" s="48" t="s">
        <v>102</v>
      </c>
      <c r="E38" s="48" t="s">
        <v>69</v>
      </c>
      <c r="F38" s="56" t="s">
        <v>93</v>
      </c>
      <c r="G38" s="56" t="s">
        <v>94</v>
      </c>
      <c r="H38" s="48" t="s">
        <v>5</v>
      </c>
      <c r="I38" s="64">
        <v>44</v>
      </c>
      <c r="J38" s="30"/>
      <c r="K38" s="36">
        <f t="shared" si="1"/>
        <v>0</v>
      </c>
      <c r="L38" s="37" t="str">
        <f t="shared" si="0"/>
        <v>OK</v>
      </c>
      <c r="M38" s="44"/>
      <c r="N38" s="44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</row>
    <row r="39" spans="1:27" ht="45" x14ac:dyDescent="0.25">
      <c r="A39" s="125"/>
      <c r="B39" s="132"/>
      <c r="C39" s="63">
        <v>36</v>
      </c>
      <c r="D39" s="48" t="s">
        <v>103</v>
      </c>
      <c r="E39" s="48" t="s">
        <v>69</v>
      </c>
      <c r="F39" s="56" t="s">
        <v>93</v>
      </c>
      <c r="G39" s="56" t="s">
        <v>94</v>
      </c>
      <c r="H39" s="48" t="s">
        <v>5</v>
      </c>
      <c r="I39" s="64">
        <v>37</v>
      </c>
      <c r="J39" s="30"/>
      <c r="K39" s="36">
        <f t="shared" si="1"/>
        <v>0</v>
      </c>
      <c r="L39" s="37" t="str">
        <f t="shared" si="0"/>
        <v>OK</v>
      </c>
      <c r="M39" s="44"/>
      <c r="N39" s="44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</row>
    <row r="40" spans="1:27" ht="30" customHeight="1" x14ac:dyDescent="0.25">
      <c r="A40" s="141">
        <v>9</v>
      </c>
      <c r="B40" s="133" t="s">
        <v>109</v>
      </c>
      <c r="C40" s="72">
        <v>37</v>
      </c>
      <c r="D40" s="124" t="s">
        <v>104</v>
      </c>
      <c r="E40" s="43" t="s">
        <v>77</v>
      </c>
      <c r="F40" s="57" t="s">
        <v>93</v>
      </c>
      <c r="G40" s="57" t="s">
        <v>94</v>
      </c>
      <c r="H40" s="43" t="s">
        <v>5</v>
      </c>
      <c r="I40" s="73">
        <v>108</v>
      </c>
      <c r="J40" s="30"/>
      <c r="K40" s="36">
        <f t="shared" si="1"/>
        <v>0</v>
      </c>
      <c r="L40" s="37" t="str">
        <f t="shared" si="0"/>
        <v>OK</v>
      </c>
      <c r="M40" s="44"/>
      <c r="N40" s="44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</row>
    <row r="41" spans="1:27" x14ac:dyDescent="0.25">
      <c r="A41" s="142"/>
      <c r="B41" s="134"/>
      <c r="C41" s="72">
        <v>38</v>
      </c>
      <c r="D41" s="124"/>
      <c r="E41" s="43" t="s">
        <v>78</v>
      </c>
      <c r="F41" s="71" t="s">
        <v>93</v>
      </c>
      <c r="G41" s="57" t="s">
        <v>94</v>
      </c>
      <c r="H41" s="70" t="s">
        <v>5</v>
      </c>
      <c r="I41" s="73">
        <v>262.2</v>
      </c>
      <c r="J41" s="30"/>
      <c r="K41" s="36">
        <f t="shared" si="1"/>
        <v>0</v>
      </c>
      <c r="L41" s="37" t="str">
        <f t="shared" si="0"/>
        <v>OK</v>
      </c>
      <c r="M41" s="44"/>
      <c r="N41" s="44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</row>
    <row r="42" spans="1:27" ht="15" customHeight="1" x14ac:dyDescent="0.25">
      <c r="A42" s="143"/>
      <c r="B42" s="135"/>
      <c r="C42" s="72">
        <v>39</v>
      </c>
      <c r="D42" s="124"/>
      <c r="E42" s="43" t="s">
        <v>79</v>
      </c>
      <c r="F42" s="71" t="s">
        <v>93</v>
      </c>
      <c r="G42" s="57" t="s">
        <v>94</v>
      </c>
      <c r="H42" s="70" t="s">
        <v>80</v>
      </c>
      <c r="I42" s="73">
        <v>20</v>
      </c>
      <c r="J42" s="30"/>
      <c r="K42" s="36">
        <f t="shared" si="1"/>
        <v>0</v>
      </c>
      <c r="L42" s="37" t="str">
        <f t="shared" si="0"/>
        <v>OK</v>
      </c>
      <c r="M42" s="44"/>
      <c r="N42" s="44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</row>
    <row r="43" spans="1:27" ht="15" customHeight="1" x14ac:dyDescent="0.25">
      <c r="A43" s="138">
        <v>10</v>
      </c>
      <c r="B43" s="131" t="s">
        <v>109</v>
      </c>
      <c r="C43" s="63">
        <v>40</v>
      </c>
      <c r="D43" s="114" t="s">
        <v>81</v>
      </c>
      <c r="E43" s="48" t="s">
        <v>82</v>
      </c>
      <c r="F43" s="56" t="s">
        <v>93</v>
      </c>
      <c r="G43" s="56" t="s">
        <v>94</v>
      </c>
      <c r="H43" s="48" t="s">
        <v>5</v>
      </c>
      <c r="I43" s="74">
        <v>33.86</v>
      </c>
      <c r="J43" s="30"/>
      <c r="K43" s="36">
        <f t="shared" si="1"/>
        <v>0</v>
      </c>
      <c r="L43" s="37" t="str">
        <f t="shared" si="0"/>
        <v>OK</v>
      </c>
      <c r="M43" s="44"/>
      <c r="N43" s="44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</row>
    <row r="44" spans="1:27" ht="15" customHeight="1" x14ac:dyDescent="0.25">
      <c r="A44" s="139"/>
      <c r="B44" s="132"/>
      <c r="C44" s="63">
        <v>41</v>
      </c>
      <c r="D44" s="116"/>
      <c r="E44" s="48" t="s">
        <v>83</v>
      </c>
      <c r="F44" s="56" t="s">
        <v>93</v>
      </c>
      <c r="G44" s="56" t="s">
        <v>94</v>
      </c>
      <c r="H44" s="48" t="s">
        <v>5</v>
      </c>
      <c r="I44" s="74">
        <v>27.09</v>
      </c>
      <c r="J44" s="30"/>
      <c r="K44" s="36">
        <f t="shared" si="1"/>
        <v>0</v>
      </c>
      <c r="L44" s="37" t="str">
        <f t="shared" si="0"/>
        <v>OK</v>
      </c>
      <c r="M44" s="44"/>
      <c r="N44" s="44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</row>
    <row r="45" spans="1:27" ht="15" customHeight="1" x14ac:dyDescent="0.25">
      <c r="A45" s="130">
        <v>11</v>
      </c>
      <c r="B45" s="136" t="s">
        <v>110</v>
      </c>
      <c r="C45" s="68">
        <v>42</v>
      </c>
      <c r="D45" s="43" t="s">
        <v>105</v>
      </c>
      <c r="E45" s="43" t="s">
        <v>106</v>
      </c>
      <c r="F45" s="57" t="s">
        <v>93</v>
      </c>
      <c r="G45" s="57" t="s">
        <v>94</v>
      </c>
      <c r="H45" s="70" t="s">
        <v>70</v>
      </c>
      <c r="I45" s="73">
        <v>88.1</v>
      </c>
      <c r="J45" s="30"/>
      <c r="K45" s="36">
        <f t="shared" si="1"/>
        <v>0</v>
      </c>
      <c r="L45" s="37" t="str">
        <f t="shared" si="0"/>
        <v>OK</v>
      </c>
      <c r="M45" s="44"/>
      <c r="N45" s="44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5" customHeight="1" x14ac:dyDescent="0.25">
      <c r="A46" s="130"/>
      <c r="B46" s="137"/>
      <c r="C46" s="68">
        <v>43</v>
      </c>
      <c r="D46" s="43" t="s">
        <v>107</v>
      </c>
      <c r="E46" s="43" t="s">
        <v>106</v>
      </c>
      <c r="F46" s="71" t="s">
        <v>93</v>
      </c>
      <c r="G46" s="57" t="s">
        <v>94</v>
      </c>
      <c r="H46" s="70" t="s">
        <v>80</v>
      </c>
      <c r="I46" s="73">
        <v>96.65</v>
      </c>
      <c r="J46" s="30"/>
      <c r="K46" s="36">
        <f t="shared" si="1"/>
        <v>0</v>
      </c>
      <c r="L46" s="37" t="str">
        <f t="shared" si="0"/>
        <v>OK</v>
      </c>
      <c r="M46" s="44"/>
      <c r="N46" s="44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x14ac:dyDescent="0.25">
      <c r="M47" s="46"/>
    </row>
  </sheetData>
  <mergeCells count="44">
    <mergeCell ref="O1:O2"/>
    <mergeCell ref="A45:A46"/>
    <mergeCell ref="A21:A24"/>
    <mergeCell ref="A4:A18"/>
    <mergeCell ref="B4:B18"/>
    <mergeCell ref="B21:B24"/>
    <mergeCell ref="B25:B32"/>
    <mergeCell ref="B33:B34"/>
    <mergeCell ref="B35:B37"/>
    <mergeCell ref="B38:B39"/>
    <mergeCell ref="B40:B42"/>
    <mergeCell ref="B43:B44"/>
    <mergeCell ref="B45:B46"/>
    <mergeCell ref="D21:D24"/>
    <mergeCell ref="J1:L1"/>
    <mergeCell ref="M1:M2"/>
    <mergeCell ref="X1:X2"/>
    <mergeCell ref="Y1:Y2"/>
    <mergeCell ref="Z1:Z2"/>
    <mergeCell ref="AA1:AA2"/>
    <mergeCell ref="A2:L2"/>
    <mergeCell ref="S1:S2"/>
    <mergeCell ref="T1:T2"/>
    <mergeCell ref="U1:U2"/>
    <mergeCell ref="V1:V2"/>
    <mergeCell ref="W1:W2"/>
    <mergeCell ref="Q1:Q2"/>
    <mergeCell ref="R1:R2"/>
    <mergeCell ref="P1:P2"/>
    <mergeCell ref="N1:N2"/>
    <mergeCell ref="A1:D1"/>
    <mergeCell ref="E1:I1"/>
    <mergeCell ref="D4:D15"/>
    <mergeCell ref="D16:D18"/>
    <mergeCell ref="A40:A42"/>
    <mergeCell ref="D40:D42"/>
    <mergeCell ref="A43:A44"/>
    <mergeCell ref="D43:D44"/>
    <mergeCell ref="A25:A32"/>
    <mergeCell ref="D25:D28"/>
    <mergeCell ref="D29:D30"/>
    <mergeCell ref="A33:A34"/>
    <mergeCell ref="A35:A37"/>
    <mergeCell ref="A38:A39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7"/>
  <sheetViews>
    <sheetView zoomScale="80" zoomScaleNormal="80" workbookViewId="0">
      <selection activeCell="J6" sqref="J6"/>
    </sheetView>
  </sheetViews>
  <sheetFormatPr defaultColWidth="9.7109375" defaultRowHeight="15" x14ac:dyDescent="0.25"/>
  <cols>
    <col min="1" max="1" width="7.7109375" style="1" customWidth="1"/>
    <col min="2" max="2" width="16.28515625" style="1" customWidth="1"/>
    <col min="3" max="3" width="5.5703125" style="1" bestFit="1" customWidth="1"/>
    <col min="4" max="4" width="44.42578125" style="38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1" bestFit="1" customWidth="1"/>
    <col min="10" max="10" width="13.28515625" style="19" customWidth="1"/>
    <col min="11" max="11" width="13.28515625" style="39" customWidth="1"/>
    <col min="12" max="12" width="12.5703125" style="17" customWidth="1"/>
    <col min="13" max="14" width="13.7109375" style="18" customWidth="1"/>
    <col min="15" max="27" width="13.7109375" style="15" customWidth="1"/>
    <col min="28" max="16384" width="9.7109375" style="15"/>
  </cols>
  <sheetData>
    <row r="1" spans="1:27" ht="34.5" customHeight="1" x14ac:dyDescent="0.25">
      <c r="A1" s="109" t="s">
        <v>85</v>
      </c>
      <c r="B1" s="109"/>
      <c r="C1" s="109"/>
      <c r="D1" s="109"/>
      <c r="E1" s="109" t="s">
        <v>33</v>
      </c>
      <c r="F1" s="109"/>
      <c r="G1" s="109"/>
      <c r="H1" s="109"/>
      <c r="I1" s="109"/>
      <c r="J1" s="109" t="s">
        <v>86</v>
      </c>
      <c r="K1" s="109"/>
      <c r="L1" s="109"/>
      <c r="M1" s="108" t="s">
        <v>119</v>
      </c>
      <c r="N1" s="108" t="s">
        <v>120</v>
      </c>
      <c r="O1" s="108" t="s">
        <v>121</v>
      </c>
      <c r="P1" s="108" t="s">
        <v>88</v>
      </c>
      <c r="Q1" s="108" t="s">
        <v>88</v>
      </c>
      <c r="R1" s="108" t="s">
        <v>88</v>
      </c>
      <c r="S1" s="108" t="s">
        <v>88</v>
      </c>
      <c r="T1" s="108" t="s">
        <v>88</v>
      </c>
      <c r="U1" s="108" t="s">
        <v>88</v>
      </c>
      <c r="V1" s="108" t="s">
        <v>88</v>
      </c>
      <c r="W1" s="108" t="s">
        <v>88</v>
      </c>
      <c r="X1" s="108" t="s">
        <v>88</v>
      </c>
      <c r="Y1" s="108" t="s">
        <v>88</v>
      </c>
      <c r="Z1" s="108" t="s">
        <v>88</v>
      </c>
      <c r="AA1" s="108" t="s">
        <v>88</v>
      </c>
    </row>
    <row r="2" spans="1:27" ht="34.5" customHeight="1" x14ac:dyDescent="0.25">
      <c r="A2" s="109" t="s">
        <v>87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</row>
    <row r="3" spans="1:27" s="16" customFormat="1" ht="45" x14ac:dyDescent="0.2">
      <c r="A3" s="53" t="s">
        <v>6</v>
      </c>
      <c r="B3" s="53" t="s">
        <v>112</v>
      </c>
      <c r="C3" s="53" t="s">
        <v>4</v>
      </c>
      <c r="D3" s="53" t="s">
        <v>89</v>
      </c>
      <c r="E3" s="54" t="s">
        <v>40</v>
      </c>
      <c r="F3" s="54" t="s">
        <v>90</v>
      </c>
      <c r="G3" s="54" t="s">
        <v>91</v>
      </c>
      <c r="H3" s="54" t="s">
        <v>5</v>
      </c>
      <c r="I3" s="32" t="s">
        <v>2</v>
      </c>
      <c r="J3" s="33" t="s">
        <v>24</v>
      </c>
      <c r="K3" s="34" t="s">
        <v>0</v>
      </c>
      <c r="L3" s="31" t="s">
        <v>3</v>
      </c>
      <c r="M3" s="91">
        <v>43000</v>
      </c>
      <c r="N3" s="91">
        <v>43013</v>
      </c>
      <c r="O3" s="91">
        <v>43066</v>
      </c>
      <c r="P3" s="35" t="s">
        <v>1</v>
      </c>
      <c r="Q3" s="35" t="s">
        <v>1</v>
      </c>
      <c r="R3" s="35" t="s">
        <v>1</v>
      </c>
      <c r="S3" s="35" t="s">
        <v>1</v>
      </c>
      <c r="T3" s="35" t="s">
        <v>1</v>
      </c>
      <c r="U3" s="35" t="s">
        <v>1</v>
      </c>
      <c r="V3" s="35" t="s">
        <v>1</v>
      </c>
      <c r="W3" s="35" t="s">
        <v>1</v>
      </c>
      <c r="X3" s="35" t="s">
        <v>1</v>
      </c>
      <c r="Y3" s="35" t="s">
        <v>1</v>
      </c>
      <c r="Z3" s="35" t="s">
        <v>1</v>
      </c>
      <c r="AA3" s="35" t="s">
        <v>1</v>
      </c>
    </row>
    <row r="4" spans="1:27" ht="15" customHeight="1" x14ac:dyDescent="0.25">
      <c r="A4" s="117">
        <v>1</v>
      </c>
      <c r="B4" s="126" t="s">
        <v>109</v>
      </c>
      <c r="C4" s="60">
        <v>1</v>
      </c>
      <c r="D4" s="110" t="s">
        <v>92</v>
      </c>
      <c r="E4" s="47" t="s">
        <v>41</v>
      </c>
      <c r="F4" s="55" t="s">
        <v>93</v>
      </c>
      <c r="G4" s="55" t="s">
        <v>94</v>
      </c>
      <c r="H4" s="47" t="s">
        <v>5</v>
      </c>
      <c r="I4" s="61">
        <v>9</v>
      </c>
      <c r="J4" s="30"/>
      <c r="K4" s="36">
        <f>J4-(SUM(M4:AA4))</f>
        <v>0</v>
      </c>
      <c r="L4" s="37" t="str">
        <f t="shared" ref="L4:L46" si="0">IF(K4&lt;0,"ATENÇÃO","OK")</f>
        <v>OK</v>
      </c>
      <c r="M4" s="49"/>
      <c r="N4" s="49"/>
      <c r="O4" s="50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</row>
    <row r="5" spans="1:27" ht="15" customHeight="1" x14ac:dyDescent="0.25">
      <c r="A5" s="117"/>
      <c r="B5" s="127"/>
      <c r="C5" s="60">
        <v>2</v>
      </c>
      <c r="D5" s="111"/>
      <c r="E5" s="47" t="s">
        <v>42</v>
      </c>
      <c r="F5" s="55" t="s">
        <v>93</v>
      </c>
      <c r="G5" s="55" t="s">
        <v>94</v>
      </c>
      <c r="H5" s="47" t="s">
        <v>5</v>
      </c>
      <c r="I5" s="61">
        <v>42</v>
      </c>
      <c r="J5" s="30"/>
      <c r="K5" s="36">
        <f t="shared" ref="K5:K46" si="1">J5-(SUM(M5:AA5))</f>
        <v>0</v>
      </c>
      <c r="L5" s="37" t="str">
        <f t="shared" si="0"/>
        <v>OK</v>
      </c>
      <c r="M5" s="49"/>
      <c r="N5" s="49"/>
      <c r="O5" s="50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1:27" ht="15" customHeight="1" x14ac:dyDescent="0.25">
      <c r="A6" s="117"/>
      <c r="B6" s="127"/>
      <c r="C6" s="60">
        <v>3</v>
      </c>
      <c r="D6" s="111"/>
      <c r="E6" s="47" t="s">
        <v>43</v>
      </c>
      <c r="F6" s="55" t="s">
        <v>93</v>
      </c>
      <c r="G6" s="55" t="s">
        <v>94</v>
      </c>
      <c r="H6" s="47" t="s">
        <v>5</v>
      </c>
      <c r="I6" s="61">
        <v>55</v>
      </c>
      <c r="J6" s="30">
        <v>15</v>
      </c>
      <c r="K6" s="36">
        <f t="shared" si="1"/>
        <v>7</v>
      </c>
      <c r="L6" s="37" t="str">
        <f t="shared" si="0"/>
        <v>OK</v>
      </c>
      <c r="M6" s="97">
        <v>3</v>
      </c>
      <c r="N6" s="97">
        <v>5</v>
      </c>
      <c r="O6" s="52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1:27" ht="15" customHeight="1" x14ac:dyDescent="0.25">
      <c r="A7" s="117"/>
      <c r="B7" s="127"/>
      <c r="C7" s="60">
        <v>4</v>
      </c>
      <c r="D7" s="111"/>
      <c r="E7" s="47" t="s">
        <v>44</v>
      </c>
      <c r="F7" s="55" t="s">
        <v>93</v>
      </c>
      <c r="G7" s="55" t="s">
        <v>94</v>
      </c>
      <c r="H7" s="47" t="s">
        <v>5</v>
      </c>
      <c r="I7" s="61">
        <v>50</v>
      </c>
      <c r="J7" s="30"/>
      <c r="K7" s="36">
        <f t="shared" si="1"/>
        <v>0</v>
      </c>
      <c r="L7" s="37" t="str">
        <f t="shared" si="0"/>
        <v>OK</v>
      </c>
      <c r="M7" s="49"/>
      <c r="N7" s="49"/>
      <c r="O7" s="50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</row>
    <row r="8" spans="1:27" ht="15" customHeight="1" x14ac:dyDescent="0.25">
      <c r="A8" s="117"/>
      <c r="B8" s="127"/>
      <c r="C8" s="60">
        <v>5</v>
      </c>
      <c r="D8" s="111"/>
      <c r="E8" s="47" t="s">
        <v>45</v>
      </c>
      <c r="F8" s="55" t="s">
        <v>93</v>
      </c>
      <c r="G8" s="55" t="s">
        <v>94</v>
      </c>
      <c r="H8" s="47" t="s">
        <v>5</v>
      </c>
      <c r="I8" s="61">
        <v>75</v>
      </c>
      <c r="J8" s="30"/>
      <c r="K8" s="36">
        <f t="shared" si="1"/>
        <v>0</v>
      </c>
      <c r="L8" s="37" t="str">
        <f t="shared" si="0"/>
        <v>OK</v>
      </c>
      <c r="M8" s="49"/>
      <c r="N8" s="51"/>
      <c r="O8" s="50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</row>
    <row r="9" spans="1:27" ht="15" customHeight="1" x14ac:dyDescent="0.25">
      <c r="A9" s="117"/>
      <c r="B9" s="127"/>
      <c r="C9" s="60">
        <v>6</v>
      </c>
      <c r="D9" s="111"/>
      <c r="E9" s="47" t="s">
        <v>46</v>
      </c>
      <c r="F9" s="55" t="s">
        <v>93</v>
      </c>
      <c r="G9" s="55" t="s">
        <v>94</v>
      </c>
      <c r="H9" s="47" t="s">
        <v>5</v>
      </c>
      <c r="I9" s="61">
        <v>30</v>
      </c>
      <c r="J9" s="30"/>
      <c r="K9" s="36">
        <f t="shared" si="1"/>
        <v>0</v>
      </c>
      <c r="L9" s="37" t="str">
        <f t="shared" si="0"/>
        <v>OK</v>
      </c>
      <c r="M9" s="49"/>
      <c r="N9" s="49"/>
      <c r="O9" s="50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</row>
    <row r="10" spans="1:27" ht="15" customHeight="1" x14ac:dyDescent="0.25">
      <c r="A10" s="117"/>
      <c r="B10" s="127"/>
      <c r="C10" s="60">
        <v>7</v>
      </c>
      <c r="D10" s="111"/>
      <c r="E10" s="47" t="s">
        <v>47</v>
      </c>
      <c r="F10" s="55" t="s">
        <v>93</v>
      </c>
      <c r="G10" s="55" t="s">
        <v>94</v>
      </c>
      <c r="H10" s="47" t="s">
        <v>5</v>
      </c>
      <c r="I10" s="61">
        <v>90</v>
      </c>
      <c r="J10" s="30"/>
      <c r="K10" s="36">
        <f t="shared" si="1"/>
        <v>0</v>
      </c>
      <c r="L10" s="37" t="str">
        <f t="shared" si="0"/>
        <v>OK</v>
      </c>
      <c r="M10" s="49"/>
      <c r="N10" s="49"/>
      <c r="O10" s="50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</row>
    <row r="11" spans="1:27" ht="15" customHeight="1" x14ac:dyDescent="0.25">
      <c r="A11" s="117"/>
      <c r="B11" s="127"/>
      <c r="C11" s="60">
        <v>8</v>
      </c>
      <c r="D11" s="111"/>
      <c r="E11" s="47" t="s">
        <v>48</v>
      </c>
      <c r="F11" s="55" t="s">
        <v>93</v>
      </c>
      <c r="G11" s="55" t="s">
        <v>94</v>
      </c>
      <c r="H11" s="47" t="s">
        <v>70</v>
      </c>
      <c r="I11" s="61">
        <v>50</v>
      </c>
      <c r="J11" s="30"/>
      <c r="K11" s="36">
        <f t="shared" si="1"/>
        <v>0</v>
      </c>
      <c r="L11" s="37" t="str">
        <f t="shared" si="0"/>
        <v>OK</v>
      </c>
      <c r="M11" s="49"/>
      <c r="N11" s="49"/>
      <c r="O11" s="50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</row>
    <row r="12" spans="1:27" ht="15" customHeight="1" x14ac:dyDescent="0.25">
      <c r="A12" s="117"/>
      <c r="B12" s="127"/>
      <c r="C12" s="60">
        <v>9</v>
      </c>
      <c r="D12" s="111"/>
      <c r="E12" s="47" t="s">
        <v>49</v>
      </c>
      <c r="F12" s="55" t="s">
        <v>93</v>
      </c>
      <c r="G12" s="55" t="s">
        <v>94</v>
      </c>
      <c r="H12" s="47" t="s">
        <v>5</v>
      </c>
      <c r="I12" s="61">
        <v>35</v>
      </c>
      <c r="J12" s="30"/>
      <c r="K12" s="36">
        <f t="shared" si="1"/>
        <v>0</v>
      </c>
      <c r="L12" s="37" t="str">
        <f t="shared" si="0"/>
        <v>OK</v>
      </c>
      <c r="M12" s="49"/>
      <c r="N12" s="49"/>
      <c r="O12" s="50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</row>
    <row r="13" spans="1:27" ht="15" customHeight="1" x14ac:dyDescent="0.25">
      <c r="A13" s="117"/>
      <c r="B13" s="127"/>
      <c r="C13" s="60">
        <v>10</v>
      </c>
      <c r="D13" s="111"/>
      <c r="E13" s="47" t="s">
        <v>50</v>
      </c>
      <c r="F13" s="55" t="s">
        <v>93</v>
      </c>
      <c r="G13" s="55" t="s">
        <v>94</v>
      </c>
      <c r="H13" s="47" t="s">
        <v>5</v>
      </c>
      <c r="I13" s="61">
        <v>43</v>
      </c>
      <c r="J13" s="30"/>
      <c r="K13" s="36">
        <f t="shared" si="1"/>
        <v>0</v>
      </c>
      <c r="L13" s="37" t="str">
        <f t="shared" si="0"/>
        <v>OK</v>
      </c>
      <c r="M13" s="49"/>
      <c r="N13" s="49"/>
      <c r="O13" s="50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</row>
    <row r="14" spans="1:27" ht="15" customHeight="1" x14ac:dyDescent="0.25">
      <c r="A14" s="117"/>
      <c r="B14" s="127"/>
      <c r="C14" s="60">
        <v>11</v>
      </c>
      <c r="D14" s="111"/>
      <c r="E14" s="47" t="s">
        <v>51</v>
      </c>
      <c r="F14" s="55" t="s">
        <v>93</v>
      </c>
      <c r="G14" s="55" t="s">
        <v>94</v>
      </c>
      <c r="H14" s="47" t="s">
        <v>5</v>
      </c>
      <c r="I14" s="61">
        <v>40</v>
      </c>
      <c r="J14" s="30"/>
      <c r="K14" s="36">
        <f t="shared" si="1"/>
        <v>0</v>
      </c>
      <c r="L14" s="37" t="str">
        <f t="shared" si="0"/>
        <v>OK</v>
      </c>
      <c r="M14" s="49"/>
      <c r="N14" s="49"/>
      <c r="O14" s="50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ht="15" customHeight="1" x14ac:dyDescent="0.25">
      <c r="A15" s="117"/>
      <c r="B15" s="127"/>
      <c r="C15" s="60">
        <v>12</v>
      </c>
      <c r="D15" s="112"/>
      <c r="E15" s="43" t="s">
        <v>72</v>
      </c>
      <c r="F15" s="55" t="s">
        <v>93</v>
      </c>
      <c r="G15" s="55" t="s">
        <v>94</v>
      </c>
      <c r="H15" s="47" t="s">
        <v>5</v>
      </c>
      <c r="I15" s="61">
        <v>20</v>
      </c>
      <c r="J15" s="30"/>
      <c r="K15" s="36">
        <f t="shared" si="1"/>
        <v>0</v>
      </c>
      <c r="L15" s="37" t="str">
        <f t="shared" si="0"/>
        <v>OK</v>
      </c>
      <c r="M15" s="49"/>
      <c r="N15" s="49"/>
      <c r="O15" s="50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ht="15" customHeight="1" x14ac:dyDescent="0.25">
      <c r="A16" s="117"/>
      <c r="B16" s="127"/>
      <c r="C16" s="60">
        <v>13</v>
      </c>
      <c r="D16" s="113" t="s">
        <v>95</v>
      </c>
      <c r="E16" s="47" t="s">
        <v>52</v>
      </c>
      <c r="F16" s="55" t="s">
        <v>93</v>
      </c>
      <c r="G16" s="55" t="s">
        <v>94</v>
      </c>
      <c r="H16" s="47" t="s">
        <v>70</v>
      </c>
      <c r="I16" s="61">
        <v>69</v>
      </c>
      <c r="J16" s="30"/>
      <c r="K16" s="36">
        <f t="shared" si="1"/>
        <v>0</v>
      </c>
      <c r="L16" s="37" t="str">
        <f t="shared" si="0"/>
        <v>OK</v>
      </c>
      <c r="M16" s="49"/>
      <c r="N16" s="49"/>
      <c r="O16" s="50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</row>
    <row r="17" spans="1:27" ht="15" customHeight="1" x14ac:dyDescent="0.25">
      <c r="A17" s="117"/>
      <c r="B17" s="127"/>
      <c r="C17" s="60">
        <v>14</v>
      </c>
      <c r="D17" s="113"/>
      <c r="E17" s="47" t="s">
        <v>53</v>
      </c>
      <c r="F17" s="55" t="s">
        <v>93</v>
      </c>
      <c r="G17" s="55" t="s">
        <v>94</v>
      </c>
      <c r="H17" s="47" t="s">
        <v>5</v>
      </c>
      <c r="I17" s="61">
        <v>50</v>
      </c>
      <c r="J17" s="30"/>
      <c r="K17" s="36">
        <f t="shared" si="1"/>
        <v>0</v>
      </c>
      <c r="L17" s="37" t="str">
        <f t="shared" si="0"/>
        <v>OK</v>
      </c>
      <c r="M17" s="44"/>
      <c r="N17" s="44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</row>
    <row r="18" spans="1:27" ht="15" customHeight="1" x14ac:dyDescent="0.25">
      <c r="A18" s="117"/>
      <c r="B18" s="128"/>
      <c r="C18" s="60">
        <v>15</v>
      </c>
      <c r="D18" s="113"/>
      <c r="E18" s="47" t="s">
        <v>54</v>
      </c>
      <c r="F18" s="55" t="s">
        <v>93</v>
      </c>
      <c r="G18" s="55" t="s">
        <v>94</v>
      </c>
      <c r="H18" s="47" t="s">
        <v>5</v>
      </c>
      <c r="I18" s="61">
        <v>14.97</v>
      </c>
      <c r="J18" s="30"/>
      <c r="K18" s="36">
        <f t="shared" si="1"/>
        <v>0</v>
      </c>
      <c r="L18" s="37" t="str">
        <f t="shared" si="0"/>
        <v>OK</v>
      </c>
      <c r="M18" s="44"/>
      <c r="N18" s="44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</row>
    <row r="19" spans="1:27" ht="90" x14ac:dyDescent="0.25">
      <c r="A19" s="62">
        <v>2</v>
      </c>
      <c r="B19" s="89" t="s">
        <v>109</v>
      </c>
      <c r="C19" s="63">
        <v>16</v>
      </c>
      <c r="D19" s="48" t="s">
        <v>96</v>
      </c>
      <c r="E19" s="48" t="s">
        <v>55</v>
      </c>
      <c r="F19" s="56" t="s">
        <v>93</v>
      </c>
      <c r="G19" s="56" t="s">
        <v>94</v>
      </c>
      <c r="H19" s="48" t="s">
        <v>70</v>
      </c>
      <c r="I19" s="64">
        <v>48.84</v>
      </c>
      <c r="J19" s="30"/>
      <c r="K19" s="36">
        <f t="shared" si="1"/>
        <v>0</v>
      </c>
      <c r="L19" s="37" t="str">
        <f t="shared" si="0"/>
        <v>OK</v>
      </c>
      <c r="M19" s="44"/>
      <c r="N19" s="44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</row>
    <row r="20" spans="1:27" ht="135" x14ac:dyDescent="0.25">
      <c r="A20" s="65">
        <v>3</v>
      </c>
      <c r="B20" s="90" t="s">
        <v>109</v>
      </c>
      <c r="C20" s="60">
        <v>17</v>
      </c>
      <c r="D20" s="47" t="s">
        <v>34</v>
      </c>
      <c r="E20" s="66" t="s">
        <v>56</v>
      </c>
      <c r="F20" s="67" t="s">
        <v>93</v>
      </c>
      <c r="G20" s="67" t="s">
        <v>94</v>
      </c>
      <c r="H20" s="66" t="s">
        <v>70</v>
      </c>
      <c r="I20" s="61">
        <v>49.81</v>
      </c>
      <c r="J20" s="30"/>
      <c r="K20" s="36">
        <f t="shared" si="1"/>
        <v>0</v>
      </c>
      <c r="L20" s="37" t="str">
        <f t="shared" si="0"/>
        <v>OK</v>
      </c>
      <c r="M20" s="44"/>
      <c r="N20" s="44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</row>
    <row r="21" spans="1:27" ht="15" customHeight="1" x14ac:dyDescent="0.25">
      <c r="A21" s="138">
        <v>4</v>
      </c>
      <c r="B21" s="131" t="s">
        <v>109</v>
      </c>
      <c r="C21" s="63">
        <v>18</v>
      </c>
      <c r="D21" s="114" t="s">
        <v>97</v>
      </c>
      <c r="E21" s="48" t="s">
        <v>57</v>
      </c>
      <c r="F21" s="56" t="s">
        <v>93</v>
      </c>
      <c r="G21" s="56" t="s">
        <v>94</v>
      </c>
      <c r="H21" s="48" t="s">
        <v>5</v>
      </c>
      <c r="I21" s="64">
        <v>320</v>
      </c>
      <c r="J21" s="30"/>
      <c r="K21" s="36">
        <f t="shared" si="1"/>
        <v>0</v>
      </c>
      <c r="L21" s="37" t="str">
        <f t="shared" si="0"/>
        <v>OK</v>
      </c>
      <c r="M21" s="44"/>
      <c r="N21" s="44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</row>
    <row r="22" spans="1:27" ht="15" customHeight="1" x14ac:dyDescent="0.25">
      <c r="A22" s="140"/>
      <c r="B22" s="144"/>
      <c r="C22" s="63">
        <v>19</v>
      </c>
      <c r="D22" s="115"/>
      <c r="E22" s="48" t="s">
        <v>58</v>
      </c>
      <c r="F22" s="56" t="s">
        <v>93</v>
      </c>
      <c r="G22" s="56" t="s">
        <v>94</v>
      </c>
      <c r="H22" s="48" t="s">
        <v>5</v>
      </c>
      <c r="I22" s="64">
        <v>1050</v>
      </c>
      <c r="J22" s="30"/>
      <c r="K22" s="36">
        <f t="shared" si="1"/>
        <v>0</v>
      </c>
      <c r="L22" s="37" t="str">
        <f t="shared" si="0"/>
        <v>OK</v>
      </c>
      <c r="M22" s="44"/>
      <c r="N22" s="44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5" customHeight="1" x14ac:dyDescent="0.25">
      <c r="A23" s="140"/>
      <c r="B23" s="144"/>
      <c r="C23" s="63">
        <v>20</v>
      </c>
      <c r="D23" s="115"/>
      <c r="E23" s="48" t="s">
        <v>59</v>
      </c>
      <c r="F23" s="56" t="s">
        <v>93</v>
      </c>
      <c r="G23" s="56" t="s">
        <v>94</v>
      </c>
      <c r="H23" s="48" t="s">
        <v>5</v>
      </c>
      <c r="I23" s="64">
        <v>1189.26</v>
      </c>
      <c r="J23" s="30"/>
      <c r="K23" s="36">
        <f t="shared" si="1"/>
        <v>0</v>
      </c>
      <c r="L23" s="37" t="str">
        <f t="shared" si="0"/>
        <v>OK</v>
      </c>
      <c r="M23" s="44"/>
      <c r="N23" s="44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</row>
    <row r="24" spans="1:27" ht="15" customHeight="1" x14ac:dyDescent="0.25">
      <c r="A24" s="139"/>
      <c r="B24" s="132"/>
      <c r="C24" s="63">
        <v>21</v>
      </c>
      <c r="D24" s="116"/>
      <c r="E24" s="48" t="s">
        <v>73</v>
      </c>
      <c r="F24" s="56" t="s">
        <v>93</v>
      </c>
      <c r="G24" s="56" t="s">
        <v>94</v>
      </c>
      <c r="H24" s="48" t="s">
        <v>5</v>
      </c>
      <c r="I24" s="64">
        <v>300</v>
      </c>
      <c r="J24" s="30"/>
      <c r="K24" s="36">
        <f t="shared" si="1"/>
        <v>0</v>
      </c>
      <c r="L24" s="37" t="str">
        <f t="shared" si="0"/>
        <v>OK</v>
      </c>
      <c r="M24" s="44"/>
      <c r="N24" s="44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</row>
    <row r="25" spans="1:27" ht="15" customHeight="1" x14ac:dyDescent="0.25">
      <c r="A25" s="130">
        <v>5</v>
      </c>
      <c r="B25" s="136" t="s">
        <v>110</v>
      </c>
      <c r="C25" s="68">
        <v>22</v>
      </c>
      <c r="D25" s="121" t="s">
        <v>98</v>
      </c>
      <c r="E25" s="43" t="s">
        <v>60</v>
      </c>
      <c r="F25" s="57" t="s">
        <v>93</v>
      </c>
      <c r="G25" s="57" t="s">
        <v>94</v>
      </c>
      <c r="H25" s="43" t="s">
        <v>5</v>
      </c>
      <c r="I25" s="69">
        <v>0.51</v>
      </c>
      <c r="J25" s="30"/>
      <c r="K25" s="36">
        <f t="shared" si="1"/>
        <v>0</v>
      </c>
      <c r="L25" s="37" t="str">
        <f t="shared" si="0"/>
        <v>OK</v>
      </c>
      <c r="M25" s="44"/>
      <c r="N25" s="44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" customHeight="1" x14ac:dyDescent="0.25">
      <c r="A26" s="130"/>
      <c r="B26" s="145"/>
      <c r="C26" s="68">
        <v>23</v>
      </c>
      <c r="D26" s="122"/>
      <c r="E26" s="43" t="s">
        <v>63</v>
      </c>
      <c r="F26" s="57" t="s">
        <v>93</v>
      </c>
      <c r="G26" s="57" t="s">
        <v>94</v>
      </c>
      <c r="H26" s="43" t="s">
        <v>70</v>
      </c>
      <c r="I26" s="69">
        <v>31.37</v>
      </c>
      <c r="J26" s="30"/>
      <c r="K26" s="36">
        <f t="shared" si="1"/>
        <v>0</v>
      </c>
      <c r="L26" s="37" t="str">
        <f t="shared" si="0"/>
        <v>OK</v>
      </c>
      <c r="M26" s="44"/>
      <c r="N26" s="44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</row>
    <row r="27" spans="1:27" ht="15" customHeight="1" x14ac:dyDescent="0.25">
      <c r="A27" s="130"/>
      <c r="B27" s="145"/>
      <c r="C27" s="68">
        <v>24</v>
      </c>
      <c r="D27" s="122"/>
      <c r="E27" s="43" t="s">
        <v>75</v>
      </c>
      <c r="F27" s="57" t="s">
        <v>93</v>
      </c>
      <c r="G27" s="57" t="s">
        <v>94</v>
      </c>
      <c r="H27" s="43" t="s">
        <v>74</v>
      </c>
      <c r="I27" s="69">
        <v>20.02</v>
      </c>
      <c r="J27" s="30"/>
      <c r="K27" s="36">
        <f t="shared" si="1"/>
        <v>0</v>
      </c>
      <c r="L27" s="37" t="str">
        <f t="shared" si="0"/>
        <v>OK</v>
      </c>
      <c r="M27" s="44"/>
      <c r="N27" s="44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</row>
    <row r="28" spans="1:27" ht="15" customHeight="1" x14ac:dyDescent="0.25">
      <c r="A28" s="130"/>
      <c r="B28" s="145"/>
      <c r="C28" s="68">
        <v>25</v>
      </c>
      <c r="D28" s="123"/>
      <c r="E28" s="43" t="s">
        <v>76</v>
      </c>
      <c r="F28" s="57" t="s">
        <v>93</v>
      </c>
      <c r="G28" s="57" t="s">
        <v>94</v>
      </c>
      <c r="H28" s="43" t="s">
        <v>74</v>
      </c>
      <c r="I28" s="69">
        <v>25.93</v>
      </c>
      <c r="J28" s="30"/>
      <c r="K28" s="36">
        <f t="shared" si="1"/>
        <v>0</v>
      </c>
      <c r="L28" s="37" t="str">
        <f t="shared" si="0"/>
        <v>OK</v>
      </c>
      <c r="M28" s="44"/>
      <c r="N28" s="44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</row>
    <row r="29" spans="1:27" ht="15" customHeight="1" x14ac:dyDescent="0.25">
      <c r="A29" s="130"/>
      <c r="B29" s="145"/>
      <c r="C29" s="68">
        <v>26</v>
      </c>
      <c r="D29" s="124" t="s">
        <v>99</v>
      </c>
      <c r="E29" s="43" t="s">
        <v>61</v>
      </c>
      <c r="F29" s="57" t="s">
        <v>93</v>
      </c>
      <c r="G29" s="57" t="s">
        <v>94</v>
      </c>
      <c r="H29" s="43" t="s">
        <v>5</v>
      </c>
      <c r="I29" s="69">
        <v>1.1299999999999999</v>
      </c>
      <c r="J29" s="30">
        <v>40</v>
      </c>
      <c r="K29" s="36">
        <f t="shared" si="1"/>
        <v>40</v>
      </c>
      <c r="L29" s="37" t="str">
        <f t="shared" si="0"/>
        <v>OK</v>
      </c>
      <c r="M29" s="44"/>
      <c r="N29" s="44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</row>
    <row r="30" spans="1:27" ht="15" customHeight="1" x14ac:dyDescent="0.25">
      <c r="A30" s="130"/>
      <c r="B30" s="145"/>
      <c r="C30" s="68">
        <v>27</v>
      </c>
      <c r="D30" s="124"/>
      <c r="E30" s="43" t="s">
        <v>62</v>
      </c>
      <c r="F30" s="57" t="s">
        <v>93</v>
      </c>
      <c r="G30" s="57" t="s">
        <v>94</v>
      </c>
      <c r="H30" s="43" t="s">
        <v>5</v>
      </c>
      <c r="I30" s="69">
        <v>2.77</v>
      </c>
      <c r="J30" s="30"/>
      <c r="K30" s="36">
        <f t="shared" si="1"/>
        <v>0</v>
      </c>
      <c r="L30" s="37" t="str">
        <f t="shared" si="0"/>
        <v>OK</v>
      </c>
      <c r="M30" s="44"/>
      <c r="N30" s="44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</row>
    <row r="31" spans="1:27" ht="15" customHeight="1" x14ac:dyDescent="0.25">
      <c r="A31" s="130"/>
      <c r="B31" s="145"/>
      <c r="C31" s="68">
        <v>28</v>
      </c>
      <c r="D31" s="43" t="s">
        <v>35</v>
      </c>
      <c r="E31" s="43" t="s">
        <v>62</v>
      </c>
      <c r="F31" s="57" t="s">
        <v>93</v>
      </c>
      <c r="G31" s="57" t="s">
        <v>94</v>
      </c>
      <c r="H31" s="43" t="s">
        <v>5</v>
      </c>
      <c r="I31" s="69">
        <v>3.07</v>
      </c>
      <c r="J31" s="30"/>
      <c r="K31" s="36">
        <f t="shared" si="1"/>
        <v>0</v>
      </c>
      <c r="L31" s="37" t="str">
        <f t="shared" si="0"/>
        <v>OK</v>
      </c>
      <c r="M31" s="44"/>
      <c r="N31" s="44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</row>
    <row r="32" spans="1:27" ht="15" customHeight="1" x14ac:dyDescent="0.25">
      <c r="A32" s="130"/>
      <c r="B32" s="137"/>
      <c r="C32" s="68">
        <v>29</v>
      </c>
      <c r="D32" s="58" t="s">
        <v>36</v>
      </c>
      <c r="E32" s="70" t="s">
        <v>56</v>
      </c>
      <c r="F32" s="71" t="s">
        <v>93</v>
      </c>
      <c r="G32" s="57" t="s">
        <v>94</v>
      </c>
      <c r="H32" s="70" t="s">
        <v>70</v>
      </c>
      <c r="I32" s="69">
        <v>35.42</v>
      </c>
      <c r="J32" s="30"/>
      <c r="K32" s="36">
        <f t="shared" si="1"/>
        <v>0</v>
      </c>
      <c r="L32" s="37" t="str">
        <f t="shared" si="0"/>
        <v>OK</v>
      </c>
      <c r="M32" s="44"/>
      <c r="N32" s="44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</row>
    <row r="33" spans="1:27" ht="90" customHeight="1" x14ac:dyDescent="0.25">
      <c r="A33" s="125">
        <v>6</v>
      </c>
      <c r="B33" s="131" t="s">
        <v>111</v>
      </c>
      <c r="C33" s="63">
        <v>30</v>
      </c>
      <c r="D33" s="48" t="s">
        <v>100</v>
      </c>
      <c r="E33" s="48" t="s">
        <v>64</v>
      </c>
      <c r="F33" s="56" t="s">
        <v>93</v>
      </c>
      <c r="G33" s="56" t="s">
        <v>94</v>
      </c>
      <c r="H33" s="48" t="s">
        <v>5</v>
      </c>
      <c r="I33" s="64">
        <v>7.44</v>
      </c>
      <c r="J33" s="30"/>
      <c r="K33" s="36">
        <f t="shared" si="1"/>
        <v>0</v>
      </c>
      <c r="L33" s="37" t="str">
        <f t="shared" si="0"/>
        <v>OK</v>
      </c>
      <c r="M33" s="44"/>
      <c r="N33" s="44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</row>
    <row r="34" spans="1:27" ht="45" x14ac:dyDescent="0.25">
      <c r="A34" s="125"/>
      <c r="B34" s="132"/>
      <c r="C34" s="63">
        <v>31</v>
      </c>
      <c r="D34" s="48" t="s">
        <v>37</v>
      </c>
      <c r="E34" s="48" t="s">
        <v>65</v>
      </c>
      <c r="F34" s="56" t="s">
        <v>93</v>
      </c>
      <c r="G34" s="56" t="s">
        <v>94</v>
      </c>
      <c r="H34" s="48" t="s">
        <v>5</v>
      </c>
      <c r="I34" s="64">
        <v>5.34</v>
      </c>
      <c r="J34" s="30"/>
      <c r="K34" s="36">
        <f t="shared" si="1"/>
        <v>0</v>
      </c>
      <c r="L34" s="37" t="str">
        <f t="shared" si="0"/>
        <v>OK</v>
      </c>
      <c r="M34" s="44"/>
      <c r="N34" s="44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</row>
    <row r="35" spans="1:27" ht="75" customHeight="1" x14ac:dyDescent="0.25">
      <c r="A35" s="130">
        <v>7</v>
      </c>
      <c r="B35" s="136" t="s">
        <v>109</v>
      </c>
      <c r="C35" s="68">
        <v>32</v>
      </c>
      <c r="D35" s="43" t="s">
        <v>101</v>
      </c>
      <c r="E35" s="43" t="s">
        <v>66</v>
      </c>
      <c r="F35" s="57" t="s">
        <v>93</v>
      </c>
      <c r="G35" s="57" t="s">
        <v>94</v>
      </c>
      <c r="H35" s="43" t="s">
        <v>5</v>
      </c>
      <c r="I35" s="69">
        <v>217.58</v>
      </c>
      <c r="J35" s="30"/>
      <c r="K35" s="36">
        <f t="shared" si="1"/>
        <v>0</v>
      </c>
      <c r="L35" s="37" t="str">
        <f t="shared" si="0"/>
        <v>OK</v>
      </c>
      <c r="M35" s="44"/>
      <c r="N35" s="44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</row>
    <row r="36" spans="1:27" ht="105" x14ac:dyDescent="0.25">
      <c r="A36" s="130"/>
      <c r="B36" s="145"/>
      <c r="C36" s="68">
        <v>33</v>
      </c>
      <c r="D36" s="59" t="s">
        <v>38</v>
      </c>
      <c r="E36" s="70" t="s">
        <v>67</v>
      </c>
      <c r="F36" s="71" t="s">
        <v>93</v>
      </c>
      <c r="G36" s="57" t="s">
        <v>94</v>
      </c>
      <c r="H36" s="70" t="s">
        <v>5</v>
      </c>
      <c r="I36" s="69">
        <v>9.57</v>
      </c>
      <c r="J36" s="30"/>
      <c r="K36" s="36">
        <f t="shared" si="1"/>
        <v>0</v>
      </c>
      <c r="L36" s="37" t="str">
        <f t="shared" si="0"/>
        <v>OK</v>
      </c>
      <c r="M36" s="44"/>
      <c r="N36" s="44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</row>
    <row r="37" spans="1:27" ht="75" customHeight="1" x14ac:dyDescent="0.25">
      <c r="A37" s="130"/>
      <c r="B37" s="137"/>
      <c r="C37" s="68">
        <v>34</v>
      </c>
      <c r="D37" s="59" t="s">
        <v>39</v>
      </c>
      <c r="E37" s="70" t="s">
        <v>68</v>
      </c>
      <c r="F37" s="71" t="s">
        <v>93</v>
      </c>
      <c r="G37" s="57" t="s">
        <v>94</v>
      </c>
      <c r="H37" s="70" t="s">
        <v>5</v>
      </c>
      <c r="I37" s="69">
        <v>21.76</v>
      </c>
      <c r="J37" s="30"/>
      <c r="K37" s="36">
        <f t="shared" si="1"/>
        <v>0</v>
      </c>
      <c r="L37" s="37" t="str">
        <f t="shared" si="0"/>
        <v>OK</v>
      </c>
      <c r="M37" s="44"/>
      <c r="N37" s="44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</row>
    <row r="38" spans="1:27" ht="45" customHeight="1" x14ac:dyDescent="0.25">
      <c r="A38" s="125">
        <v>8</v>
      </c>
      <c r="B38" s="131" t="s">
        <v>109</v>
      </c>
      <c r="C38" s="63">
        <v>35</v>
      </c>
      <c r="D38" s="48" t="s">
        <v>102</v>
      </c>
      <c r="E38" s="48" t="s">
        <v>69</v>
      </c>
      <c r="F38" s="56" t="s">
        <v>93</v>
      </c>
      <c r="G38" s="56" t="s">
        <v>94</v>
      </c>
      <c r="H38" s="48" t="s">
        <v>5</v>
      </c>
      <c r="I38" s="64">
        <v>44</v>
      </c>
      <c r="J38" s="30"/>
      <c r="K38" s="36">
        <f t="shared" si="1"/>
        <v>0</v>
      </c>
      <c r="L38" s="37" t="str">
        <f t="shared" si="0"/>
        <v>OK</v>
      </c>
      <c r="M38" s="44"/>
      <c r="N38" s="44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</row>
    <row r="39" spans="1:27" ht="45" x14ac:dyDescent="0.25">
      <c r="A39" s="125"/>
      <c r="B39" s="132"/>
      <c r="C39" s="63">
        <v>36</v>
      </c>
      <c r="D39" s="48" t="s">
        <v>103</v>
      </c>
      <c r="E39" s="48" t="s">
        <v>69</v>
      </c>
      <c r="F39" s="56" t="s">
        <v>93</v>
      </c>
      <c r="G39" s="56" t="s">
        <v>94</v>
      </c>
      <c r="H39" s="48" t="s">
        <v>5</v>
      </c>
      <c r="I39" s="64">
        <v>37</v>
      </c>
      <c r="J39" s="30"/>
      <c r="K39" s="36">
        <f t="shared" si="1"/>
        <v>0</v>
      </c>
      <c r="L39" s="37" t="str">
        <f t="shared" si="0"/>
        <v>OK</v>
      </c>
      <c r="M39" s="44"/>
      <c r="N39" s="44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</row>
    <row r="40" spans="1:27" ht="30" customHeight="1" x14ac:dyDescent="0.25">
      <c r="A40" s="141">
        <v>9</v>
      </c>
      <c r="B40" s="133" t="s">
        <v>109</v>
      </c>
      <c r="C40" s="72">
        <v>37</v>
      </c>
      <c r="D40" s="124" t="s">
        <v>104</v>
      </c>
      <c r="E40" s="43" t="s">
        <v>77</v>
      </c>
      <c r="F40" s="57" t="s">
        <v>93</v>
      </c>
      <c r="G40" s="57" t="s">
        <v>94</v>
      </c>
      <c r="H40" s="43" t="s">
        <v>5</v>
      </c>
      <c r="I40" s="73">
        <v>108</v>
      </c>
      <c r="J40" s="30"/>
      <c r="K40" s="36">
        <f t="shared" si="1"/>
        <v>0</v>
      </c>
      <c r="L40" s="37" t="str">
        <f t="shared" si="0"/>
        <v>OK</v>
      </c>
      <c r="M40" s="44"/>
      <c r="N40" s="44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</row>
    <row r="41" spans="1:27" ht="15" customHeight="1" x14ac:dyDescent="0.25">
      <c r="A41" s="142"/>
      <c r="B41" s="134"/>
      <c r="C41" s="72">
        <v>38</v>
      </c>
      <c r="D41" s="124"/>
      <c r="E41" s="43" t="s">
        <v>78</v>
      </c>
      <c r="F41" s="71" t="s">
        <v>93</v>
      </c>
      <c r="G41" s="57" t="s">
        <v>94</v>
      </c>
      <c r="H41" s="70" t="s">
        <v>5</v>
      </c>
      <c r="I41" s="73">
        <v>262.2</v>
      </c>
      <c r="J41" s="30"/>
      <c r="K41" s="36">
        <f t="shared" si="1"/>
        <v>0</v>
      </c>
      <c r="L41" s="37" t="str">
        <f t="shared" si="0"/>
        <v>OK</v>
      </c>
      <c r="M41" s="44"/>
      <c r="N41" s="44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</row>
    <row r="42" spans="1:27" ht="15" customHeight="1" x14ac:dyDescent="0.25">
      <c r="A42" s="143"/>
      <c r="B42" s="135"/>
      <c r="C42" s="72">
        <v>39</v>
      </c>
      <c r="D42" s="124"/>
      <c r="E42" s="43" t="s">
        <v>79</v>
      </c>
      <c r="F42" s="71" t="s">
        <v>93</v>
      </c>
      <c r="G42" s="57" t="s">
        <v>94</v>
      </c>
      <c r="H42" s="70" t="s">
        <v>80</v>
      </c>
      <c r="I42" s="73">
        <v>20</v>
      </c>
      <c r="J42" s="30"/>
      <c r="K42" s="36">
        <f t="shared" si="1"/>
        <v>0</v>
      </c>
      <c r="L42" s="37" t="str">
        <f t="shared" si="0"/>
        <v>OK</v>
      </c>
      <c r="M42" s="44"/>
      <c r="N42" s="44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</row>
    <row r="43" spans="1:27" ht="15" customHeight="1" x14ac:dyDescent="0.25">
      <c r="A43" s="138">
        <v>10</v>
      </c>
      <c r="B43" s="131" t="s">
        <v>109</v>
      </c>
      <c r="C43" s="63">
        <v>40</v>
      </c>
      <c r="D43" s="114" t="s">
        <v>81</v>
      </c>
      <c r="E43" s="48" t="s">
        <v>82</v>
      </c>
      <c r="F43" s="56" t="s">
        <v>93</v>
      </c>
      <c r="G43" s="56" t="s">
        <v>94</v>
      </c>
      <c r="H43" s="48" t="s">
        <v>5</v>
      </c>
      <c r="I43" s="74">
        <v>33.86</v>
      </c>
      <c r="J43" s="30">
        <f>18</f>
        <v>18</v>
      </c>
      <c r="K43" s="36">
        <f t="shared" si="1"/>
        <v>0</v>
      </c>
      <c r="L43" s="37" t="str">
        <f t="shared" si="0"/>
        <v>OK</v>
      </c>
      <c r="M43" s="44"/>
      <c r="N43" s="44"/>
      <c r="O43" s="94">
        <v>18</v>
      </c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</row>
    <row r="44" spans="1:27" ht="15" customHeight="1" x14ac:dyDescent="0.25">
      <c r="A44" s="139"/>
      <c r="B44" s="132"/>
      <c r="C44" s="63">
        <v>41</v>
      </c>
      <c r="D44" s="116"/>
      <c r="E44" s="48" t="s">
        <v>83</v>
      </c>
      <c r="F44" s="56" t="s">
        <v>93</v>
      </c>
      <c r="G44" s="56" t="s">
        <v>94</v>
      </c>
      <c r="H44" s="48" t="s">
        <v>5</v>
      </c>
      <c r="I44" s="74">
        <v>27.09</v>
      </c>
      <c r="J44" s="30"/>
      <c r="K44" s="36">
        <f t="shared" si="1"/>
        <v>0</v>
      </c>
      <c r="L44" s="37" t="str">
        <f t="shared" si="0"/>
        <v>OK</v>
      </c>
      <c r="M44" s="44"/>
      <c r="N44" s="44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</row>
    <row r="45" spans="1:27" ht="15" customHeight="1" x14ac:dyDescent="0.25">
      <c r="A45" s="130">
        <v>11</v>
      </c>
      <c r="B45" s="136" t="s">
        <v>110</v>
      </c>
      <c r="C45" s="68">
        <v>42</v>
      </c>
      <c r="D45" s="43" t="s">
        <v>105</v>
      </c>
      <c r="E45" s="43" t="s">
        <v>106</v>
      </c>
      <c r="F45" s="57" t="s">
        <v>93</v>
      </c>
      <c r="G45" s="57" t="s">
        <v>94</v>
      </c>
      <c r="H45" s="70" t="s">
        <v>70</v>
      </c>
      <c r="I45" s="73">
        <v>88.1</v>
      </c>
      <c r="J45" s="30"/>
      <c r="K45" s="36">
        <f t="shared" si="1"/>
        <v>0</v>
      </c>
      <c r="L45" s="37" t="str">
        <f t="shared" si="0"/>
        <v>OK</v>
      </c>
      <c r="M45" s="44"/>
      <c r="N45" s="44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5" customHeight="1" x14ac:dyDescent="0.25">
      <c r="A46" s="130"/>
      <c r="B46" s="137"/>
      <c r="C46" s="68">
        <v>43</v>
      </c>
      <c r="D46" s="43" t="s">
        <v>107</v>
      </c>
      <c r="E46" s="43" t="s">
        <v>106</v>
      </c>
      <c r="F46" s="71" t="s">
        <v>93</v>
      </c>
      <c r="G46" s="57" t="s">
        <v>94</v>
      </c>
      <c r="H46" s="70" t="s">
        <v>80</v>
      </c>
      <c r="I46" s="73">
        <v>96.65</v>
      </c>
      <c r="J46" s="30"/>
      <c r="K46" s="36">
        <f t="shared" si="1"/>
        <v>0</v>
      </c>
      <c r="L46" s="37" t="str">
        <f t="shared" si="0"/>
        <v>OK</v>
      </c>
      <c r="M46" s="44"/>
      <c r="N46" s="44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x14ac:dyDescent="0.25">
      <c r="M47" s="46"/>
    </row>
  </sheetData>
  <mergeCells count="44">
    <mergeCell ref="B4:B18"/>
    <mergeCell ref="B21:B24"/>
    <mergeCell ref="B25:B32"/>
    <mergeCell ref="B33:B34"/>
    <mergeCell ref="B35:B37"/>
    <mergeCell ref="A45:A46"/>
    <mergeCell ref="A38:A39"/>
    <mergeCell ref="A40:A42"/>
    <mergeCell ref="D40:D42"/>
    <mergeCell ref="A43:A44"/>
    <mergeCell ref="B38:B39"/>
    <mergeCell ref="B40:B42"/>
    <mergeCell ref="B43:B44"/>
    <mergeCell ref="B45:B46"/>
    <mergeCell ref="D43:D44"/>
    <mergeCell ref="U1:U2"/>
    <mergeCell ref="V1:V2"/>
    <mergeCell ref="W1:W2"/>
    <mergeCell ref="X1:X2"/>
    <mergeCell ref="O1:O2"/>
    <mergeCell ref="P1:P2"/>
    <mergeCell ref="Q1:Q2"/>
    <mergeCell ref="R1:R2"/>
    <mergeCell ref="AA1:AA2"/>
    <mergeCell ref="A2:L2"/>
    <mergeCell ref="D4:D15"/>
    <mergeCell ref="D16:D18"/>
    <mergeCell ref="D21:D24"/>
    <mergeCell ref="S1:S2"/>
    <mergeCell ref="A21:A24"/>
    <mergeCell ref="N1:N2"/>
    <mergeCell ref="A1:D1"/>
    <mergeCell ref="M1:M2"/>
    <mergeCell ref="E1:I1"/>
    <mergeCell ref="J1:L1"/>
    <mergeCell ref="Y1:Y2"/>
    <mergeCell ref="Z1:Z2"/>
    <mergeCell ref="A4:A18"/>
    <mergeCell ref="T1:T2"/>
    <mergeCell ref="A25:A32"/>
    <mergeCell ref="D25:D28"/>
    <mergeCell ref="D29:D30"/>
    <mergeCell ref="A33:A34"/>
    <mergeCell ref="A35:A37"/>
  </mergeCells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7"/>
  <sheetViews>
    <sheetView zoomScale="80" zoomScaleNormal="80" workbookViewId="0">
      <selection activeCell="J14" sqref="J14"/>
    </sheetView>
  </sheetViews>
  <sheetFormatPr defaultColWidth="9.7109375" defaultRowHeight="15" x14ac:dyDescent="0.25"/>
  <cols>
    <col min="1" max="1" width="7.7109375" style="1" customWidth="1"/>
    <col min="2" max="2" width="17.140625" style="1" customWidth="1"/>
    <col min="3" max="3" width="5.5703125" style="1" bestFit="1" customWidth="1"/>
    <col min="4" max="4" width="44.42578125" style="38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1" bestFit="1" customWidth="1"/>
    <col min="10" max="10" width="13.28515625" style="19" customWidth="1"/>
    <col min="11" max="11" width="13.28515625" style="39" customWidth="1"/>
    <col min="12" max="12" width="12.5703125" style="17" customWidth="1"/>
    <col min="13" max="14" width="13.7109375" style="18" customWidth="1"/>
    <col min="15" max="27" width="13.7109375" style="15" customWidth="1"/>
    <col min="28" max="16384" width="9.7109375" style="15"/>
  </cols>
  <sheetData>
    <row r="1" spans="1:27" ht="34.5" customHeight="1" x14ac:dyDescent="0.25">
      <c r="A1" s="109" t="s">
        <v>85</v>
      </c>
      <c r="B1" s="109"/>
      <c r="C1" s="109"/>
      <c r="D1" s="109"/>
      <c r="E1" s="109" t="s">
        <v>33</v>
      </c>
      <c r="F1" s="109"/>
      <c r="G1" s="109"/>
      <c r="H1" s="109"/>
      <c r="I1" s="109"/>
      <c r="J1" s="109" t="s">
        <v>86</v>
      </c>
      <c r="K1" s="109"/>
      <c r="L1" s="109"/>
      <c r="M1" s="108" t="s">
        <v>113</v>
      </c>
      <c r="N1" s="108" t="s">
        <v>88</v>
      </c>
      <c r="O1" s="108" t="s">
        <v>88</v>
      </c>
      <c r="P1" s="108" t="s">
        <v>88</v>
      </c>
      <c r="Q1" s="108" t="s">
        <v>88</v>
      </c>
      <c r="R1" s="108" t="s">
        <v>88</v>
      </c>
      <c r="S1" s="108" t="s">
        <v>88</v>
      </c>
      <c r="T1" s="108" t="s">
        <v>88</v>
      </c>
      <c r="U1" s="108" t="s">
        <v>88</v>
      </c>
      <c r="V1" s="108" t="s">
        <v>88</v>
      </c>
      <c r="W1" s="108" t="s">
        <v>88</v>
      </c>
      <c r="X1" s="108" t="s">
        <v>88</v>
      </c>
      <c r="Y1" s="108" t="s">
        <v>88</v>
      </c>
      <c r="Z1" s="108" t="s">
        <v>88</v>
      </c>
      <c r="AA1" s="108" t="s">
        <v>88</v>
      </c>
    </row>
    <row r="2" spans="1:27" ht="34.5" customHeight="1" x14ac:dyDescent="0.25">
      <c r="A2" s="109" t="s">
        <v>87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</row>
    <row r="3" spans="1:27" s="16" customFormat="1" ht="45" x14ac:dyDescent="0.2">
      <c r="A3" s="53" t="s">
        <v>6</v>
      </c>
      <c r="B3" s="53" t="s">
        <v>112</v>
      </c>
      <c r="C3" s="53" t="s">
        <v>4</v>
      </c>
      <c r="D3" s="53" t="s">
        <v>89</v>
      </c>
      <c r="E3" s="54" t="s">
        <v>40</v>
      </c>
      <c r="F3" s="54" t="s">
        <v>90</v>
      </c>
      <c r="G3" s="54" t="s">
        <v>91</v>
      </c>
      <c r="H3" s="54" t="s">
        <v>5</v>
      </c>
      <c r="I3" s="32" t="s">
        <v>2</v>
      </c>
      <c r="J3" s="33" t="s">
        <v>24</v>
      </c>
      <c r="K3" s="34" t="s">
        <v>0</v>
      </c>
      <c r="L3" s="31" t="s">
        <v>3</v>
      </c>
      <c r="M3" s="35">
        <v>43465</v>
      </c>
      <c r="N3" s="35" t="s">
        <v>1</v>
      </c>
      <c r="O3" s="35" t="s">
        <v>1</v>
      </c>
      <c r="P3" s="35" t="s">
        <v>1</v>
      </c>
      <c r="Q3" s="35" t="s">
        <v>1</v>
      </c>
      <c r="R3" s="35" t="s">
        <v>1</v>
      </c>
      <c r="S3" s="35" t="s">
        <v>1</v>
      </c>
      <c r="T3" s="35" t="s">
        <v>1</v>
      </c>
      <c r="U3" s="35" t="s">
        <v>1</v>
      </c>
      <c r="V3" s="35" t="s">
        <v>1</v>
      </c>
      <c r="W3" s="35" t="s">
        <v>1</v>
      </c>
      <c r="X3" s="35" t="s">
        <v>1</v>
      </c>
      <c r="Y3" s="35" t="s">
        <v>1</v>
      </c>
      <c r="Z3" s="35" t="s">
        <v>1</v>
      </c>
      <c r="AA3" s="35" t="s">
        <v>1</v>
      </c>
    </row>
    <row r="4" spans="1:27" ht="15" customHeight="1" x14ac:dyDescent="0.25">
      <c r="A4" s="117">
        <v>1</v>
      </c>
      <c r="B4" s="126" t="s">
        <v>109</v>
      </c>
      <c r="C4" s="60">
        <v>1</v>
      </c>
      <c r="D4" s="110" t="s">
        <v>92</v>
      </c>
      <c r="E4" s="47" t="s">
        <v>41</v>
      </c>
      <c r="F4" s="55" t="s">
        <v>93</v>
      </c>
      <c r="G4" s="55" t="s">
        <v>94</v>
      </c>
      <c r="H4" s="47" t="s">
        <v>5</v>
      </c>
      <c r="I4" s="61">
        <v>9</v>
      </c>
      <c r="J4" s="30"/>
      <c r="K4" s="36">
        <f>J4-(SUM(M4:AA4))</f>
        <v>0</v>
      </c>
      <c r="L4" s="37" t="str">
        <f t="shared" ref="L4:L46" si="0">IF(K4&lt;0,"ATENÇÃO","OK")</f>
        <v>OK</v>
      </c>
      <c r="M4" s="49"/>
      <c r="N4" s="49"/>
      <c r="O4" s="50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</row>
    <row r="5" spans="1:27" ht="15" customHeight="1" x14ac:dyDescent="0.25">
      <c r="A5" s="117"/>
      <c r="B5" s="127"/>
      <c r="C5" s="60">
        <v>2</v>
      </c>
      <c r="D5" s="111"/>
      <c r="E5" s="47" t="s">
        <v>42</v>
      </c>
      <c r="F5" s="55" t="s">
        <v>93</v>
      </c>
      <c r="G5" s="55" t="s">
        <v>94</v>
      </c>
      <c r="H5" s="47" t="s">
        <v>5</v>
      </c>
      <c r="I5" s="61">
        <v>42</v>
      </c>
      <c r="J5" s="30">
        <v>15</v>
      </c>
      <c r="K5" s="36">
        <f t="shared" ref="K5:K46" si="1">J5-(SUM(M5:AA5))</f>
        <v>15</v>
      </c>
      <c r="L5" s="37" t="str">
        <f t="shared" si="0"/>
        <v>OK</v>
      </c>
      <c r="M5" s="49"/>
      <c r="N5" s="49"/>
      <c r="O5" s="50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1:27" ht="15" customHeight="1" x14ac:dyDescent="0.25">
      <c r="A6" s="117"/>
      <c r="B6" s="127"/>
      <c r="C6" s="60">
        <v>3</v>
      </c>
      <c r="D6" s="111"/>
      <c r="E6" s="47" t="s">
        <v>43</v>
      </c>
      <c r="F6" s="55" t="s">
        <v>93</v>
      </c>
      <c r="G6" s="55" t="s">
        <v>94</v>
      </c>
      <c r="H6" s="47" t="s">
        <v>5</v>
      </c>
      <c r="I6" s="61">
        <v>55</v>
      </c>
      <c r="J6" s="30">
        <f>15+19</f>
        <v>34</v>
      </c>
      <c r="K6" s="36">
        <f t="shared" si="1"/>
        <v>15</v>
      </c>
      <c r="L6" s="37" t="str">
        <f t="shared" si="0"/>
        <v>OK</v>
      </c>
      <c r="M6" s="51">
        <v>19</v>
      </c>
      <c r="N6" s="49"/>
      <c r="O6" s="52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1:27" ht="15" customHeight="1" x14ac:dyDescent="0.25">
      <c r="A7" s="117"/>
      <c r="B7" s="127"/>
      <c r="C7" s="60">
        <v>4</v>
      </c>
      <c r="D7" s="111"/>
      <c r="E7" s="47" t="s">
        <v>44</v>
      </c>
      <c r="F7" s="55" t="s">
        <v>93</v>
      </c>
      <c r="G7" s="55" t="s">
        <v>94</v>
      </c>
      <c r="H7" s="47" t="s">
        <v>5</v>
      </c>
      <c r="I7" s="61">
        <v>50</v>
      </c>
      <c r="J7" s="30">
        <v>15</v>
      </c>
      <c r="K7" s="36">
        <f t="shared" si="1"/>
        <v>15</v>
      </c>
      <c r="L7" s="37" t="str">
        <f t="shared" si="0"/>
        <v>OK</v>
      </c>
      <c r="M7" s="49"/>
      <c r="N7" s="49"/>
      <c r="O7" s="50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</row>
    <row r="8" spans="1:27" ht="15" customHeight="1" x14ac:dyDescent="0.25">
      <c r="A8" s="117"/>
      <c r="B8" s="127"/>
      <c r="C8" s="60">
        <v>5</v>
      </c>
      <c r="D8" s="111"/>
      <c r="E8" s="47" t="s">
        <v>45</v>
      </c>
      <c r="F8" s="55" t="s">
        <v>93</v>
      </c>
      <c r="G8" s="55" t="s">
        <v>94</v>
      </c>
      <c r="H8" s="47" t="s">
        <v>5</v>
      </c>
      <c r="I8" s="61">
        <v>75</v>
      </c>
      <c r="J8" s="30"/>
      <c r="K8" s="36">
        <f t="shared" si="1"/>
        <v>0</v>
      </c>
      <c r="L8" s="37" t="str">
        <f t="shared" si="0"/>
        <v>OK</v>
      </c>
      <c r="M8" s="49"/>
      <c r="N8" s="51"/>
      <c r="O8" s="50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</row>
    <row r="9" spans="1:27" ht="15" customHeight="1" x14ac:dyDescent="0.25">
      <c r="A9" s="117"/>
      <c r="B9" s="127"/>
      <c r="C9" s="60">
        <v>6</v>
      </c>
      <c r="D9" s="111"/>
      <c r="E9" s="47" t="s">
        <v>46</v>
      </c>
      <c r="F9" s="55" t="s">
        <v>93</v>
      </c>
      <c r="G9" s="55" t="s">
        <v>94</v>
      </c>
      <c r="H9" s="47" t="s">
        <v>5</v>
      </c>
      <c r="I9" s="61">
        <v>30</v>
      </c>
      <c r="J9" s="30"/>
      <c r="K9" s="36">
        <f t="shared" si="1"/>
        <v>0</v>
      </c>
      <c r="L9" s="37" t="str">
        <f t="shared" si="0"/>
        <v>OK</v>
      </c>
      <c r="M9" s="49"/>
      <c r="N9" s="49"/>
      <c r="O9" s="50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</row>
    <row r="10" spans="1:27" ht="15" customHeight="1" x14ac:dyDescent="0.25">
      <c r="A10" s="117"/>
      <c r="B10" s="127"/>
      <c r="C10" s="60">
        <v>7</v>
      </c>
      <c r="D10" s="111"/>
      <c r="E10" s="47" t="s">
        <v>47</v>
      </c>
      <c r="F10" s="55" t="s">
        <v>93</v>
      </c>
      <c r="G10" s="55" t="s">
        <v>94</v>
      </c>
      <c r="H10" s="47" t="s">
        <v>5</v>
      </c>
      <c r="I10" s="61">
        <v>90</v>
      </c>
      <c r="J10" s="30"/>
      <c r="K10" s="36">
        <f t="shared" si="1"/>
        <v>0</v>
      </c>
      <c r="L10" s="37" t="str">
        <f t="shared" si="0"/>
        <v>OK</v>
      </c>
      <c r="M10" s="49"/>
      <c r="N10" s="49"/>
      <c r="O10" s="50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</row>
    <row r="11" spans="1:27" ht="15" customHeight="1" x14ac:dyDescent="0.25">
      <c r="A11" s="117"/>
      <c r="B11" s="127"/>
      <c r="C11" s="60">
        <v>8</v>
      </c>
      <c r="D11" s="111"/>
      <c r="E11" s="47" t="s">
        <v>48</v>
      </c>
      <c r="F11" s="55" t="s">
        <v>93</v>
      </c>
      <c r="G11" s="55" t="s">
        <v>94</v>
      </c>
      <c r="H11" s="47" t="s">
        <v>70</v>
      </c>
      <c r="I11" s="61">
        <v>50</v>
      </c>
      <c r="J11" s="30"/>
      <c r="K11" s="36">
        <f t="shared" si="1"/>
        <v>0</v>
      </c>
      <c r="L11" s="37" t="str">
        <f t="shared" si="0"/>
        <v>OK</v>
      </c>
      <c r="M11" s="49"/>
      <c r="N11" s="49"/>
      <c r="O11" s="50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</row>
    <row r="12" spans="1:27" ht="15" customHeight="1" x14ac:dyDescent="0.25">
      <c r="A12" s="117"/>
      <c r="B12" s="127"/>
      <c r="C12" s="60">
        <v>9</v>
      </c>
      <c r="D12" s="111"/>
      <c r="E12" s="47" t="s">
        <v>49</v>
      </c>
      <c r="F12" s="55" t="s">
        <v>93</v>
      </c>
      <c r="G12" s="55" t="s">
        <v>94</v>
      </c>
      <c r="H12" s="47" t="s">
        <v>5</v>
      </c>
      <c r="I12" s="61">
        <v>35</v>
      </c>
      <c r="J12" s="30"/>
      <c r="K12" s="36">
        <f t="shared" si="1"/>
        <v>0</v>
      </c>
      <c r="L12" s="37" t="str">
        <f t="shared" si="0"/>
        <v>OK</v>
      </c>
      <c r="M12" s="49"/>
      <c r="N12" s="49"/>
      <c r="O12" s="50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</row>
    <row r="13" spans="1:27" ht="15" customHeight="1" x14ac:dyDescent="0.25">
      <c r="A13" s="117"/>
      <c r="B13" s="127"/>
      <c r="C13" s="60">
        <v>10</v>
      </c>
      <c r="D13" s="111"/>
      <c r="E13" s="47" t="s">
        <v>50</v>
      </c>
      <c r="F13" s="55" t="s">
        <v>93</v>
      </c>
      <c r="G13" s="55" t="s">
        <v>94</v>
      </c>
      <c r="H13" s="47" t="s">
        <v>5</v>
      </c>
      <c r="I13" s="61">
        <v>43</v>
      </c>
      <c r="J13" s="30"/>
      <c r="K13" s="36">
        <f t="shared" si="1"/>
        <v>0</v>
      </c>
      <c r="L13" s="37" t="str">
        <f t="shared" si="0"/>
        <v>OK</v>
      </c>
      <c r="M13" s="49"/>
      <c r="N13" s="49"/>
      <c r="O13" s="50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</row>
    <row r="14" spans="1:27" ht="15" customHeight="1" x14ac:dyDescent="0.25">
      <c r="A14" s="117"/>
      <c r="B14" s="127"/>
      <c r="C14" s="60">
        <v>11</v>
      </c>
      <c r="D14" s="111"/>
      <c r="E14" s="47" t="s">
        <v>51</v>
      </c>
      <c r="F14" s="55" t="s">
        <v>93</v>
      </c>
      <c r="G14" s="55" t="s">
        <v>94</v>
      </c>
      <c r="H14" s="47" t="s">
        <v>5</v>
      </c>
      <c r="I14" s="61">
        <v>40</v>
      </c>
      <c r="J14" s="30"/>
      <c r="K14" s="36">
        <f t="shared" si="1"/>
        <v>0</v>
      </c>
      <c r="L14" s="37" t="str">
        <f t="shared" si="0"/>
        <v>OK</v>
      </c>
      <c r="M14" s="49"/>
      <c r="N14" s="49"/>
      <c r="O14" s="50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ht="15" customHeight="1" x14ac:dyDescent="0.25">
      <c r="A15" s="117"/>
      <c r="B15" s="127"/>
      <c r="C15" s="60">
        <v>12</v>
      </c>
      <c r="D15" s="112"/>
      <c r="E15" s="43" t="s">
        <v>72</v>
      </c>
      <c r="F15" s="55" t="s">
        <v>93</v>
      </c>
      <c r="G15" s="55" t="s">
        <v>94</v>
      </c>
      <c r="H15" s="47" t="s">
        <v>5</v>
      </c>
      <c r="I15" s="61">
        <v>20</v>
      </c>
      <c r="J15" s="30"/>
      <c r="K15" s="36">
        <f t="shared" si="1"/>
        <v>0</v>
      </c>
      <c r="L15" s="37" t="str">
        <f t="shared" si="0"/>
        <v>OK</v>
      </c>
      <c r="M15" s="49"/>
      <c r="N15" s="49"/>
      <c r="O15" s="50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ht="15" customHeight="1" x14ac:dyDescent="0.25">
      <c r="A16" s="117"/>
      <c r="B16" s="127"/>
      <c r="C16" s="60">
        <v>13</v>
      </c>
      <c r="D16" s="113" t="s">
        <v>95</v>
      </c>
      <c r="E16" s="47" t="s">
        <v>52</v>
      </c>
      <c r="F16" s="55" t="s">
        <v>93</v>
      </c>
      <c r="G16" s="55" t="s">
        <v>94</v>
      </c>
      <c r="H16" s="47" t="s">
        <v>70</v>
      </c>
      <c r="I16" s="61">
        <v>69</v>
      </c>
      <c r="J16" s="30"/>
      <c r="K16" s="36">
        <f t="shared" si="1"/>
        <v>0</v>
      </c>
      <c r="L16" s="37" t="str">
        <f t="shared" si="0"/>
        <v>OK</v>
      </c>
      <c r="M16" s="49"/>
      <c r="N16" s="49"/>
      <c r="O16" s="50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</row>
    <row r="17" spans="1:27" ht="15" customHeight="1" x14ac:dyDescent="0.25">
      <c r="A17" s="117"/>
      <c r="B17" s="127"/>
      <c r="C17" s="60">
        <v>14</v>
      </c>
      <c r="D17" s="113"/>
      <c r="E17" s="47" t="s">
        <v>53</v>
      </c>
      <c r="F17" s="55" t="s">
        <v>93</v>
      </c>
      <c r="G17" s="55" t="s">
        <v>94</v>
      </c>
      <c r="H17" s="47" t="s">
        <v>5</v>
      </c>
      <c r="I17" s="61">
        <v>50</v>
      </c>
      <c r="J17" s="30"/>
      <c r="K17" s="36">
        <f t="shared" si="1"/>
        <v>0</v>
      </c>
      <c r="L17" s="37" t="str">
        <f t="shared" si="0"/>
        <v>OK</v>
      </c>
      <c r="M17" s="44"/>
      <c r="N17" s="44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</row>
    <row r="18" spans="1:27" ht="15" customHeight="1" x14ac:dyDescent="0.25">
      <c r="A18" s="117"/>
      <c r="B18" s="128"/>
      <c r="C18" s="60">
        <v>15</v>
      </c>
      <c r="D18" s="113"/>
      <c r="E18" s="47" t="s">
        <v>54</v>
      </c>
      <c r="F18" s="55" t="s">
        <v>93</v>
      </c>
      <c r="G18" s="55" t="s">
        <v>94</v>
      </c>
      <c r="H18" s="47" t="s">
        <v>5</v>
      </c>
      <c r="I18" s="61">
        <v>14.97</v>
      </c>
      <c r="J18" s="30"/>
      <c r="K18" s="36">
        <f t="shared" si="1"/>
        <v>0</v>
      </c>
      <c r="L18" s="37" t="str">
        <f t="shared" si="0"/>
        <v>OK</v>
      </c>
      <c r="M18" s="44"/>
      <c r="N18" s="44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</row>
    <row r="19" spans="1:27" ht="90" x14ac:dyDescent="0.25">
      <c r="A19" s="62">
        <v>2</v>
      </c>
      <c r="B19" s="89" t="s">
        <v>109</v>
      </c>
      <c r="C19" s="63">
        <v>16</v>
      </c>
      <c r="D19" s="48" t="s">
        <v>96</v>
      </c>
      <c r="E19" s="48" t="s">
        <v>55</v>
      </c>
      <c r="F19" s="56" t="s">
        <v>93</v>
      </c>
      <c r="G19" s="56" t="s">
        <v>94</v>
      </c>
      <c r="H19" s="48" t="s">
        <v>70</v>
      </c>
      <c r="I19" s="64">
        <v>48.84</v>
      </c>
      <c r="J19" s="30"/>
      <c r="K19" s="36">
        <f t="shared" si="1"/>
        <v>0</v>
      </c>
      <c r="L19" s="37" t="str">
        <f t="shared" si="0"/>
        <v>OK</v>
      </c>
      <c r="M19" s="44"/>
      <c r="N19" s="44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</row>
    <row r="20" spans="1:27" ht="135" x14ac:dyDescent="0.25">
      <c r="A20" s="65">
        <v>3</v>
      </c>
      <c r="B20" s="90" t="s">
        <v>109</v>
      </c>
      <c r="C20" s="60">
        <v>17</v>
      </c>
      <c r="D20" s="47" t="s">
        <v>34</v>
      </c>
      <c r="E20" s="66" t="s">
        <v>56</v>
      </c>
      <c r="F20" s="67" t="s">
        <v>93</v>
      </c>
      <c r="G20" s="67" t="s">
        <v>94</v>
      </c>
      <c r="H20" s="66" t="s">
        <v>70</v>
      </c>
      <c r="I20" s="61">
        <v>49.81</v>
      </c>
      <c r="J20" s="30"/>
      <c r="K20" s="36">
        <f t="shared" si="1"/>
        <v>0</v>
      </c>
      <c r="L20" s="37" t="str">
        <f t="shared" si="0"/>
        <v>OK</v>
      </c>
      <c r="M20" s="44"/>
      <c r="N20" s="44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</row>
    <row r="21" spans="1:27" ht="15" customHeight="1" x14ac:dyDescent="0.25">
      <c r="A21" s="138">
        <v>4</v>
      </c>
      <c r="B21" s="131" t="s">
        <v>109</v>
      </c>
      <c r="C21" s="63">
        <v>18</v>
      </c>
      <c r="D21" s="114" t="s">
        <v>97</v>
      </c>
      <c r="E21" s="48" t="s">
        <v>57</v>
      </c>
      <c r="F21" s="56" t="s">
        <v>93</v>
      </c>
      <c r="G21" s="56" t="s">
        <v>94</v>
      </c>
      <c r="H21" s="48" t="s">
        <v>5</v>
      </c>
      <c r="I21" s="64">
        <v>320</v>
      </c>
      <c r="J21" s="30"/>
      <c r="K21" s="36">
        <f t="shared" si="1"/>
        <v>0</v>
      </c>
      <c r="L21" s="37" t="str">
        <f t="shared" si="0"/>
        <v>OK</v>
      </c>
      <c r="M21" s="44"/>
      <c r="N21" s="44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</row>
    <row r="22" spans="1:27" ht="15" customHeight="1" x14ac:dyDescent="0.25">
      <c r="A22" s="140"/>
      <c r="B22" s="144"/>
      <c r="C22" s="63">
        <v>19</v>
      </c>
      <c r="D22" s="115"/>
      <c r="E22" s="48" t="s">
        <v>58</v>
      </c>
      <c r="F22" s="56" t="s">
        <v>93</v>
      </c>
      <c r="G22" s="56" t="s">
        <v>94</v>
      </c>
      <c r="H22" s="48" t="s">
        <v>5</v>
      </c>
      <c r="I22" s="64">
        <v>1050</v>
      </c>
      <c r="J22" s="30"/>
      <c r="K22" s="36">
        <f t="shared" si="1"/>
        <v>0</v>
      </c>
      <c r="L22" s="37" t="str">
        <f t="shared" si="0"/>
        <v>OK</v>
      </c>
      <c r="M22" s="44"/>
      <c r="N22" s="44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5" customHeight="1" x14ac:dyDescent="0.25">
      <c r="A23" s="140"/>
      <c r="B23" s="144"/>
      <c r="C23" s="63">
        <v>20</v>
      </c>
      <c r="D23" s="115"/>
      <c r="E23" s="48" t="s">
        <v>59</v>
      </c>
      <c r="F23" s="56" t="s">
        <v>93</v>
      </c>
      <c r="G23" s="56" t="s">
        <v>94</v>
      </c>
      <c r="H23" s="48" t="s">
        <v>5</v>
      </c>
      <c r="I23" s="64">
        <v>1189.26</v>
      </c>
      <c r="J23" s="30"/>
      <c r="K23" s="36">
        <f t="shared" si="1"/>
        <v>0</v>
      </c>
      <c r="L23" s="37" t="str">
        <f t="shared" si="0"/>
        <v>OK</v>
      </c>
      <c r="M23" s="44"/>
      <c r="N23" s="44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</row>
    <row r="24" spans="1:27" ht="15" customHeight="1" x14ac:dyDescent="0.25">
      <c r="A24" s="139"/>
      <c r="B24" s="132"/>
      <c r="C24" s="63">
        <v>21</v>
      </c>
      <c r="D24" s="116"/>
      <c r="E24" s="48" t="s">
        <v>73</v>
      </c>
      <c r="F24" s="56" t="s">
        <v>93</v>
      </c>
      <c r="G24" s="56" t="s">
        <v>94</v>
      </c>
      <c r="H24" s="48" t="s">
        <v>5</v>
      </c>
      <c r="I24" s="64">
        <v>300</v>
      </c>
      <c r="J24" s="30"/>
      <c r="K24" s="36">
        <f t="shared" si="1"/>
        <v>0</v>
      </c>
      <c r="L24" s="37" t="str">
        <f t="shared" si="0"/>
        <v>OK</v>
      </c>
      <c r="M24" s="44"/>
      <c r="N24" s="44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</row>
    <row r="25" spans="1:27" x14ac:dyDescent="0.25">
      <c r="A25" s="130">
        <v>5</v>
      </c>
      <c r="B25" s="136" t="s">
        <v>110</v>
      </c>
      <c r="C25" s="68">
        <v>22</v>
      </c>
      <c r="D25" s="121" t="s">
        <v>98</v>
      </c>
      <c r="E25" s="43" t="s">
        <v>60</v>
      </c>
      <c r="F25" s="57" t="s">
        <v>93</v>
      </c>
      <c r="G25" s="57" t="s">
        <v>94</v>
      </c>
      <c r="H25" s="43" t="s">
        <v>5</v>
      </c>
      <c r="I25" s="69">
        <v>0.51</v>
      </c>
      <c r="J25" s="30"/>
      <c r="K25" s="36">
        <f t="shared" si="1"/>
        <v>0</v>
      </c>
      <c r="L25" s="37" t="str">
        <f t="shared" si="0"/>
        <v>OK</v>
      </c>
      <c r="M25" s="44"/>
      <c r="N25" s="44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" customHeight="1" x14ac:dyDescent="0.25">
      <c r="A26" s="130"/>
      <c r="B26" s="145"/>
      <c r="C26" s="68">
        <v>23</v>
      </c>
      <c r="D26" s="122"/>
      <c r="E26" s="43" t="s">
        <v>63</v>
      </c>
      <c r="F26" s="57" t="s">
        <v>93</v>
      </c>
      <c r="G26" s="57" t="s">
        <v>94</v>
      </c>
      <c r="H26" s="43" t="s">
        <v>70</v>
      </c>
      <c r="I26" s="69">
        <v>31.37</v>
      </c>
      <c r="J26" s="30"/>
      <c r="K26" s="36">
        <f t="shared" si="1"/>
        <v>0</v>
      </c>
      <c r="L26" s="37" t="str">
        <f t="shared" si="0"/>
        <v>OK</v>
      </c>
      <c r="M26" s="44"/>
      <c r="N26" s="44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</row>
    <row r="27" spans="1:27" ht="15" customHeight="1" x14ac:dyDescent="0.25">
      <c r="A27" s="130"/>
      <c r="B27" s="145"/>
      <c r="C27" s="68">
        <v>24</v>
      </c>
      <c r="D27" s="122"/>
      <c r="E27" s="43" t="s">
        <v>75</v>
      </c>
      <c r="F27" s="57" t="s">
        <v>93</v>
      </c>
      <c r="G27" s="57" t="s">
        <v>94</v>
      </c>
      <c r="H27" s="43" t="s">
        <v>74</v>
      </c>
      <c r="I27" s="69">
        <v>20.02</v>
      </c>
      <c r="J27" s="30"/>
      <c r="K27" s="36">
        <f t="shared" si="1"/>
        <v>0</v>
      </c>
      <c r="L27" s="37" t="str">
        <f t="shared" si="0"/>
        <v>OK</v>
      </c>
      <c r="M27" s="44"/>
      <c r="N27" s="44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</row>
    <row r="28" spans="1:27" ht="15" customHeight="1" x14ac:dyDescent="0.25">
      <c r="A28" s="130"/>
      <c r="B28" s="145"/>
      <c r="C28" s="68">
        <v>25</v>
      </c>
      <c r="D28" s="123"/>
      <c r="E28" s="43" t="s">
        <v>76</v>
      </c>
      <c r="F28" s="57" t="s">
        <v>93</v>
      </c>
      <c r="G28" s="57" t="s">
        <v>94</v>
      </c>
      <c r="H28" s="43" t="s">
        <v>74</v>
      </c>
      <c r="I28" s="69">
        <v>25.93</v>
      </c>
      <c r="J28" s="30"/>
      <c r="K28" s="36">
        <f t="shared" si="1"/>
        <v>0</v>
      </c>
      <c r="L28" s="37" t="str">
        <f t="shared" si="0"/>
        <v>OK</v>
      </c>
      <c r="M28" s="44"/>
      <c r="N28" s="44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</row>
    <row r="29" spans="1:27" ht="15" customHeight="1" x14ac:dyDescent="0.25">
      <c r="A29" s="130"/>
      <c r="B29" s="145"/>
      <c r="C29" s="68">
        <v>26</v>
      </c>
      <c r="D29" s="124" t="s">
        <v>99</v>
      </c>
      <c r="E29" s="43" t="s">
        <v>61</v>
      </c>
      <c r="F29" s="57" t="s">
        <v>93</v>
      </c>
      <c r="G29" s="57" t="s">
        <v>94</v>
      </c>
      <c r="H29" s="43" t="s">
        <v>5</v>
      </c>
      <c r="I29" s="69">
        <v>1.1299999999999999</v>
      </c>
      <c r="J29" s="30"/>
      <c r="K29" s="36">
        <f t="shared" si="1"/>
        <v>0</v>
      </c>
      <c r="L29" s="37" t="str">
        <f t="shared" si="0"/>
        <v>OK</v>
      </c>
      <c r="M29" s="44"/>
      <c r="N29" s="44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</row>
    <row r="30" spans="1:27" ht="15" customHeight="1" x14ac:dyDescent="0.25">
      <c r="A30" s="130"/>
      <c r="B30" s="145"/>
      <c r="C30" s="68">
        <v>27</v>
      </c>
      <c r="D30" s="124"/>
      <c r="E30" s="43" t="s">
        <v>62</v>
      </c>
      <c r="F30" s="57" t="s">
        <v>93</v>
      </c>
      <c r="G30" s="57" t="s">
        <v>94</v>
      </c>
      <c r="H30" s="43" t="s">
        <v>5</v>
      </c>
      <c r="I30" s="69">
        <v>2.77</v>
      </c>
      <c r="J30" s="30"/>
      <c r="K30" s="36">
        <f t="shared" si="1"/>
        <v>0</v>
      </c>
      <c r="L30" s="37" t="str">
        <f t="shared" si="0"/>
        <v>OK</v>
      </c>
      <c r="M30" s="44"/>
      <c r="N30" s="44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</row>
    <row r="31" spans="1:27" ht="15" customHeight="1" x14ac:dyDescent="0.25">
      <c r="A31" s="130"/>
      <c r="B31" s="145"/>
      <c r="C31" s="68">
        <v>28</v>
      </c>
      <c r="D31" s="43" t="s">
        <v>35</v>
      </c>
      <c r="E31" s="43" t="s">
        <v>62</v>
      </c>
      <c r="F31" s="57" t="s">
        <v>93</v>
      </c>
      <c r="G31" s="57" t="s">
        <v>94</v>
      </c>
      <c r="H31" s="43" t="s">
        <v>5</v>
      </c>
      <c r="I31" s="69">
        <v>3.07</v>
      </c>
      <c r="J31" s="30"/>
      <c r="K31" s="36">
        <f t="shared" si="1"/>
        <v>0</v>
      </c>
      <c r="L31" s="37" t="str">
        <f t="shared" si="0"/>
        <v>OK</v>
      </c>
      <c r="M31" s="44"/>
      <c r="N31" s="44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</row>
    <row r="32" spans="1:27" ht="15" customHeight="1" x14ac:dyDescent="0.25">
      <c r="A32" s="130"/>
      <c r="B32" s="137"/>
      <c r="C32" s="68">
        <v>29</v>
      </c>
      <c r="D32" s="58" t="s">
        <v>36</v>
      </c>
      <c r="E32" s="70" t="s">
        <v>56</v>
      </c>
      <c r="F32" s="71" t="s">
        <v>93</v>
      </c>
      <c r="G32" s="57" t="s">
        <v>94</v>
      </c>
      <c r="H32" s="70" t="s">
        <v>70</v>
      </c>
      <c r="I32" s="69">
        <v>35.42</v>
      </c>
      <c r="J32" s="30"/>
      <c r="K32" s="36">
        <f t="shared" si="1"/>
        <v>0</v>
      </c>
      <c r="L32" s="37" t="str">
        <f t="shared" si="0"/>
        <v>OK</v>
      </c>
      <c r="M32" s="44"/>
      <c r="N32" s="44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</row>
    <row r="33" spans="1:27" ht="90" x14ac:dyDescent="0.25">
      <c r="A33" s="125">
        <v>6</v>
      </c>
      <c r="B33" s="131" t="s">
        <v>111</v>
      </c>
      <c r="C33" s="63">
        <v>30</v>
      </c>
      <c r="D33" s="48" t="s">
        <v>100</v>
      </c>
      <c r="E33" s="48" t="s">
        <v>64</v>
      </c>
      <c r="F33" s="56" t="s">
        <v>93</v>
      </c>
      <c r="G33" s="56" t="s">
        <v>94</v>
      </c>
      <c r="H33" s="48" t="s">
        <v>5</v>
      </c>
      <c r="I33" s="64">
        <v>7.44</v>
      </c>
      <c r="J33" s="30"/>
      <c r="K33" s="36">
        <f t="shared" si="1"/>
        <v>0</v>
      </c>
      <c r="L33" s="37" t="str">
        <f t="shared" si="0"/>
        <v>OK</v>
      </c>
      <c r="M33" s="44"/>
      <c r="N33" s="44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</row>
    <row r="34" spans="1:27" ht="45" x14ac:dyDescent="0.25">
      <c r="A34" s="125"/>
      <c r="B34" s="132"/>
      <c r="C34" s="63">
        <v>31</v>
      </c>
      <c r="D34" s="48" t="s">
        <v>37</v>
      </c>
      <c r="E34" s="48" t="s">
        <v>65</v>
      </c>
      <c r="F34" s="56" t="s">
        <v>93</v>
      </c>
      <c r="G34" s="56" t="s">
        <v>94</v>
      </c>
      <c r="H34" s="48" t="s">
        <v>5</v>
      </c>
      <c r="I34" s="64">
        <v>5.34</v>
      </c>
      <c r="J34" s="30"/>
      <c r="K34" s="36">
        <f t="shared" si="1"/>
        <v>0</v>
      </c>
      <c r="L34" s="37" t="str">
        <f t="shared" si="0"/>
        <v>OK</v>
      </c>
      <c r="M34" s="44"/>
      <c r="N34" s="44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</row>
    <row r="35" spans="1:27" ht="75" customHeight="1" x14ac:dyDescent="0.25">
      <c r="A35" s="130">
        <v>7</v>
      </c>
      <c r="B35" s="136" t="s">
        <v>109</v>
      </c>
      <c r="C35" s="68">
        <v>32</v>
      </c>
      <c r="D35" s="43" t="s">
        <v>101</v>
      </c>
      <c r="E35" s="43" t="s">
        <v>66</v>
      </c>
      <c r="F35" s="57" t="s">
        <v>93</v>
      </c>
      <c r="G35" s="57" t="s">
        <v>94</v>
      </c>
      <c r="H35" s="43" t="s">
        <v>5</v>
      </c>
      <c r="I35" s="69">
        <v>217.58</v>
      </c>
      <c r="J35" s="30"/>
      <c r="K35" s="36">
        <f t="shared" si="1"/>
        <v>0</v>
      </c>
      <c r="L35" s="37" t="str">
        <f t="shared" si="0"/>
        <v>OK</v>
      </c>
      <c r="M35" s="44"/>
      <c r="N35" s="44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</row>
    <row r="36" spans="1:27" ht="105" x14ac:dyDescent="0.25">
      <c r="A36" s="130"/>
      <c r="B36" s="145"/>
      <c r="C36" s="68">
        <v>33</v>
      </c>
      <c r="D36" s="59" t="s">
        <v>38</v>
      </c>
      <c r="E36" s="70" t="s">
        <v>67</v>
      </c>
      <c r="F36" s="71" t="s">
        <v>93</v>
      </c>
      <c r="G36" s="57" t="s">
        <v>94</v>
      </c>
      <c r="H36" s="70" t="s">
        <v>5</v>
      </c>
      <c r="I36" s="69">
        <v>9.57</v>
      </c>
      <c r="J36" s="30">
        <v>10</v>
      </c>
      <c r="K36" s="36">
        <f t="shared" si="1"/>
        <v>10</v>
      </c>
      <c r="L36" s="37" t="str">
        <f t="shared" si="0"/>
        <v>OK</v>
      </c>
      <c r="M36" s="44"/>
      <c r="N36" s="44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</row>
    <row r="37" spans="1:27" ht="75" customHeight="1" x14ac:dyDescent="0.25">
      <c r="A37" s="130"/>
      <c r="B37" s="137"/>
      <c r="C37" s="68">
        <v>34</v>
      </c>
      <c r="D37" s="59" t="s">
        <v>39</v>
      </c>
      <c r="E37" s="70" t="s">
        <v>68</v>
      </c>
      <c r="F37" s="71" t="s">
        <v>93</v>
      </c>
      <c r="G37" s="57" t="s">
        <v>94</v>
      </c>
      <c r="H37" s="70" t="s">
        <v>5</v>
      </c>
      <c r="I37" s="69">
        <v>21.76</v>
      </c>
      <c r="J37" s="30"/>
      <c r="K37" s="36">
        <f t="shared" si="1"/>
        <v>0</v>
      </c>
      <c r="L37" s="37" t="str">
        <f t="shared" si="0"/>
        <v>OK</v>
      </c>
      <c r="M37" s="44"/>
      <c r="N37" s="44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</row>
    <row r="38" spans="1:27" ht="45" x14ac:dyDescent="0.25">
      <c r="A38" s="125">
        <v>8</v>
      </c>
      <c r="B38" s="131" t="s">
        <v>109</v>
      </c>
      <c r="C38" s="63">
        <v>35</v>
      </c>
      <c r="D38" s="48" t="s">
        <v>102</v>
      </c>
      <c r="E38" s="48" t="s">
        <v>69</v>
      </c>
      <c r="F38" s="56" t="s">
        <v>93</v>
      </c>
      <c r="G38" s="56" t="s">
        <v>94</v>
      </c>
      <c r="H38" s="48" t="s">
        <v>5</v>
      </c>
      <c r="I38" s="64">
        <v>44</v>
      </c>
      <c r="J38" s="30"/>
      <c r="K38" s="36">
        <f t="shared" si="1"/>
        <v>0</v>
      </c>
      <c r="L38" s="37" t="str">
        <f t="shared" si="0"/>
        <v>OK</v>
      </c>
      <c r="M38" s="44"/>
      <c r="N38" s="44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</row>
    <row r="39" spans="1:27" ht="45" x14ac:dyDescent="0.25">
      <c r="A39" s="125"/>
      <c r="B39" s="132"/>
      <c r="C39" s="63">
        <v>36</v>
      </c>
      <c r="D39" s="48" t="s">
        <v>103</v>
      </c>
      <c r="E39" s="48" t="s">
        <v>69</v>
      </c>
      <c r="F39" s="56" t="s">
        <v>93</v>
      </c>
      <c r="G39" s="56" t="s">
        <v>94</v>
      </c>
      <c r="H39" s="48" t="s">
        <v>5</v>
      </c>
      <c r="I39" s="64">
        <v>37</v>
      </c>
      <c r="J39" s="30"/>
      <c r="K39" s="36">
        <f t="shared" si="1"/>
        <v>0</v>
      </c>
      <c r="L39" s="37" t="str">
        <f t="shared" si="0"/>
        <v>OK</v>
      </c>
      <c r="M39" s="44"/>
      <c r="N39" s="44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</row>
    <row r="40" spans="1:27" ht="30" customHeight="1" x14ac:dyDescent="0.25">
      <c r="A40" s="141">
        <v>9</v>
      </c>
      <c r="B40" s="133" t="s">
        <v>109</v>
      </c>
      <c r="C40" s="72">
        <v>37</v>
      </c>
      <c r="D40" s="124" t="s">
        <v>104</v>
      </c>
      <c r="E40" s="43" t="s">
        <v>77</v>
      </c>
      <c r="F40" s="57" t="s">
        <v>93</v>
      </c>
      <c r="G40" s="57" t="s">
        <v>94</v>
      </c>
      <c r="H40" s="43" t="s">
        <v>5</v>
      </c>
      <c r="I40" s="73">
        <v>108</v>
      </c>
      <c r="J40" s="30"/>
      <c r="K40" s="36">
        <f t="shared" si="1"/>
        <v>0</v>
      </c>
      <c r="L40" s="37" t="str">
        <f t="shared" si="0"/>
        <v>OK</v>
      </c>
      <c r="M40" s="44"/>
      <c r="N40" s="44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</row>
    <row r="41" spans="1:27" x14ac:dyDescent="0.25">
      <c r="A41" s="142"/>
      <c r="B41" s="134"/>
      <c r="C41" s="72">
        <v>38</v>
      </c>
      <c r="D41" s="124"/>
      <c r="E41" s="43" t="s">
        <v>78</v>
      </c>
      <c r="F41" s="71" t="s">
        <v>93</v>
      </c>
      <c r="G41" s="57" t="s">
        <v>94</v>
      </c>
      <c r="H41" s="70" t="s">
        <v>5</v>
      </c>
      <c r="I41" s="73">
        <v>262.2</v>
      </c>
      <c r="J41" s="30"/>
      <c r="K41" s="36">
        <f t="shared" si="1"/>
        <v>0</v>
      </c>
      <c r="L41" s="37" t="str">
        <f t="shared" si="0"/>
        <v>OK</v>
      </c>
      <c r="M41" s="44"/>
      <c r="N41" s="44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</row>
    <row r="42" spans="1:27" ht="15" customHeight="1" x14ac:dyDescent="0.25">
      <c r="A42" s="143"/>
      <c r="B42" s="135"/>
      <c r="C42" s="72">
        <v>39</v>
      </c>
      <c r="D42" s="124"/>
      <c r="E42" s="43" t="s">
        <v>79</v>
      </c>
      <c r="F42" s="71" t="s">
        <v>93</v>
      </c>
      <c r="G42" s="57" t="s">
        <v>94</v>
      </c>
      <c r="H42" s="70" t="s">
        <v>80</v>
      </c>
      <c r="I42" s="73">
        <v>20</v>
      </c>
      <c r="J42" s="30"/>
      <c r="K42" s="36">
        <f t="shared" si="1"/>
        <v>0</v>
      </c>
      <c r="L42" s="37" t="str">
        <f t="shared" si="0"/>
        <v>OK</v>
      </c>
      <c r="M42" s="44"/>
      <c r="N42" s="44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</row>
    <row r="43" spans="1:27" ht="15" customHeight="1" x14ac:dyDescent="0.25">
      <c r="A43" s="138">
        <v>10</v>
      </c>
      <c r="B43" s="131" t="s">
        <v>109</v>
      </c>
      <c r="C43" s="63">
        <v>40</v>
      </c>
      <c r="D43" s="114" t="s">
        <v>81</v>
      </c>
      <c r="E43" s="48" t="s">
        <v>82</v>
      </c>
      <c r="F43" s="56" t="s">
        <v>93</v>
      </c>
      <c r="G43" s="56" t="s">
        <v>94</v>
      </c>
      <c r="H43" s="48" t="s">
        <v>5</v>
      </c>
      <c r="I43" s="74">
        <v>33.86</v>
      </c>
      <c r="J43" s="30"/>
      <c r="K43" s="36">
        <f t="shared" si="1"/>
        <v>0</v>
      </c>
      <c r="L43" s="37" t="str">
        <f t="shared" si="0"/>
        <v>OK</v>
      </c>
      <c r="M43" s="44"/>
      <c r="N43" s="44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</row>
    <row r="44" spans="1:27" ht="15" customHeight="1" x14ac:dyDescent="0.25">
      <c r="A44" s="139"/>
      <c r="B44" s="132"/>
      <c r="C44" s="63">
        <v>41</v>
      </c>
      <c r="D44" s="116"/>
      <c r="E44" s="48" t="s">
        <v>83</v>
      </c>
      <c r="F44" s="56" t="s">
        <v>93</v>
      </c>
      <c r="G44" s="56" t="s">
        <v>94</v>
      </c>
      <c r="H44" s="48" t="s">
        <v>5</v>
      </c>
      <c r="I44" s="74">
        <v>27.09</v>
      </c>
      <c r="J44" s="30"/>
      <c r="K44" s="36">
        <f t="shared" si="1"/>
        <v>0</v>
      </c>
      <c r="L44" s="37" t="str">
        <f t="shared" si="0"/>
        <v>OK</v>
      </c>
      <c r="M44" s="44"/>
      <c r="N44" s="44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</row>
    <row r="45" spans="1:27" ht="15" customHeight="1" x14ac:dyDescent="0.25">
      <c r="A45" s="130">
        <v>11</v>
      </c>
      <c r="B45" s="136" t="s">
        <v>110</v>
      </c>
      <c r="C45" s="68">
        <v>42</v>
      </c>
      <c r="D45" s="43" t="s">
        <v>105</v>
      </c>
      <c r="E45" s="43" t="s">
        <v>106</v>
      </c>
      <c r="F45" s="57" t="s">
        <v>93</v>
      </c>
      <c r="G45" s="57" t="s">
        <v>94</v>
      </c>
      <c r="H45" s="70" t="s">
        <v>70</v>
      </c>
      <c r="I45" s="73">
        <v>88.1</v>
      </c>
      <c r="J45" s="30"/>
      <c r="K45" s="36">
        <f t="shared" si="1"/>
        <v>0</v>
      </c>
      <c r="L45" s="37" t="str">
        <f t="shared" si="0"/>
        <v>OK</v>
      </c>
      <c r="M45" s="44"/>
      <c r="N45" s="44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5" customHeight="1" x14ac:dyDescent="0.25">
      <c r="A46" s="130"/>
      <c r="B46" s="137"/>
      <c r="C46" s="68">
        <v>43</v>
      </c>
      <c r="D46" s="43" t="s">
        <v>107</v>
      </c>
      <c r="E46" s="43" t="s">
        <v>106</v>
      </c>
      <c r="F46" s="71" t="s">
        <v>93</v>
      </c>
      <c r="G46" s="57" t="s">
        <v>94</v>
      </c>
      <c r="H46" s="70" t="s">
        <v>80</v>
      </c>
      <c r="I46" s="73">
        <v>96.65</v>
      </c>
      <c r="J46" s="30"/>
      <c r="K46" s="36">
        <f t="shared" si="1"/>
        <v>0</v>
      </c>
      <c r="L46" s="37" t="str">
        <f t="shared" si="0"/>
        <v>OK</v>
      </c>
      <c r="M46" s="44"/>
      <c r="N46" s="44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x14ac:dyDescent="0.25">
      <c r="M47" s="46"/>
    </row>
  </sheetData>
  <mergeCells count="44">
    <mergeCell ref="R1:R2"/>
    <mergeCell ref="A45:A46"/>
    <mergeCell ref="D40:D42"/>
    <mergeCell ref="A43:A44"/>
    <mergeCell ref="D43:D44"/>
    <mergeCell ref="B4:B18"/>
    <mergeCell ref="B21:B24"/>
    <mergeCell ref="B25:B32"/>
    <mergeCell ref="B33:B34"/>
    <mergeCell ref="B35:B37"/>
    <mergeCell ref="B38:B39"/>
    <mergeCell ref="B40:B42"/>
    <mergeCell ref="B43:B44"/>
    <mergeCell ref="B45:B46"/>
    <mergeCell ref="A40:A42"/>
    <mergeCell ref="A1:D1"/>
    <mergeCell ref="E1:I1"/>
    <mergeCell ref="J1:L1"/>
    <mergeCell ref="D16:D18"/>
    <mergeCell ref="D21:D24"/>
    <mergeCell ref="A21:A24"/>
    <mergeCell ref="A4:A18"/>
    <mergeCell ref="D29:D30"/>
    <mergeCell ref="A33:A34"/>
    <mergeCell ref="A35:A37"/>
    <mergeCell ref="A38:A39"/>
    <mergeCell ref="A25:A32"/>
    <mergeCell ref="D25:D28"/>
    <mergeCell ref="O1:O2"/>
    <mergeCell ref="P1:P2"/>
    <mergeCell ref="AA1:AA2"/>
    <mergeCell ref="A2:L2"/>
    <mergeCell ref="D4:D15"/>
    <mergeCell ref="Y1:Y2"/>
    <mergeCell ref="Z1:Z2"/>
    <mergeCell ref="T1:T2"/>
    <mergeCell ref="U1:U2"/>
    <mergeCell ref="V1:V2"/>
    <mergeCell ref="W1:W2"/>
    <mergeCell ref="X1:X2"/>
    <mergeCell ref="S1:S2"/>
    <mergeCell ref="M1:M2"/>
    <mergeCell ref="N1:N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topLeftCell="E1" zoomScale="80" zoomScaleNormal="80" workbookViewId="0">
      <selection activeCell="K46" sqref="K4:K46"/>
    </sheetView>
  </sheetViews>
  <sheetFormatPr defaultColWidth="9.7109375" defaultRowHeight="15" x14ac:dyDescent="0.25"/>
  <cols>
    <col min="1" max="1" width="7.7109375" style="1" customWidth="1"/>
    <col min="2" max="2" width="15.5703125" style="1" customWidth="1"/>
    <col min="3" max="3" width="5.5703125" style="1" bestFit="1" customWidth="1"/>
    <col min="4" max="4" width="44.42578125" style="38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1" bestFit="1" customWidth="1"/>
    <col min="10" max="10" width="13.28515625" style="19" customWidth="1"/>
    <col min="11" max="11" width="13.28515625" style="39" customWidth="1"/>
    <col min="12" max="12" width="12.5703125" style="17" customWidth="1"/>
    <col min="13" max="14" width="13.7109375" style="18" customWidth="1"/>
    <col min="15" max="27" width="13.7109375" style="15" customWidth="1"/>
    <col min="28" max="16384" width="9.7109375" style="15"/>
  </cols>
  <sheetData>
    <row r="1" spans="1:27" ht="34.5" customHeight="1" x14ac:dyDescent="0.25">
      <c r="A1" s="109" t="s">
        <v>85</v>
      </c>
      <c r="B1" s="109"/>
      <c r="C1" s="109"/>
      <c r="D1" s="109"/>
      <c r="E1" s="109" t="s">
        <v>33</v>
      </c>
      <c r="F1" s="109"/>
      <c r="G1" s="109"/>
      <c r="H1" s="109"/>
      <c r="I1" s="109"/>
      <c r="J1" s="109" t="s">
        <v>86</v>
      </c>
      <c r="K1" s="109"/>
      <c r="L1" s="109"/>
      <c r="M1" s="108" t="s">
        <v>137</v>
      </c>
      <c r="N1" s="108" t="s">
        <v>138</v>
      </c>
      <c r="O1" s="108" t="s">
        <v>139</v>
      </c>
      <c r="P1" s="108" t="s">
        <v>140</v>
      </c>
      <c r="Q1" s="108" t="s">
        <v>141</v>
      </c>
      <c r="R1" s="108" t="s">
        <v>142</v>
      </c>
      <c r="S1" s="108" t="s">
        <v>143</v>
      </c>
      <c r="T1" s="108" t="s">
        <v>144</v>
      </c>
      <c r="U1" s="108" t="s">
        <v>145</v>
      </c>
      <c r="V1" s="108" t="s">
        <v>88</v>
      </c>
      <c r="W1" s="108" t="s">
        <v>88</v>
      </c>
      <c r="X1" s="108" t="s">
        <v>88</v>
      </c>
      <c r="Y1" s="108" t="s">
        <v>88</v>
      </c>
      <c r="Z1" s="108" t="s">
        <v>88</v>
      </c>
      <c r="AA1" s="108" t="s">
        <v>88</v>
      </c>
    </row>
    <row r="2" spans="1:27" ht="34.5" customHeight="1" x14ac:dyDescent="0.25">
      <c r="A2" s="109" t="s">
        <v>87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</row>
    <row r="3" spans="1:27" s="16" customFormat="1" ht="45" x14ac:dyDescent="0.2">
      <c r="A3" s="53" t="s">
        <v>6</v>
      </c>
      <c r="B3" s="53" t="s">
        <v>112</v>
      </c>
      <c r="C3" s="53" t="s">
        <v>4</v>
      </c>
      <c r="D3" s="53" t="s">
        <v>89</v>
      </c>
      <c r="E3" s="54" t="s">
        <v>40</v>
      </c>
      <c r="F3" s="54" t="s">
        <v>90</v>
      </c>
      <c r="G3" s="54" t="s">
        <v>91</v>
      </c>
      <c r="H3" s="54" t="s">
        <v>5</v>
      </c>
      <c r="I3" s="32" t="s">
        <v>2</v>
      </c>
      <c r="J3" s="33" t="s">
        <v>24</v>
      </c>
      <c r="K3" s="34" t="s">
        <v>0</v>
      </c>
      <c r="L3" s="31" t="s">
        <v>3</v>
      </c>
      <c r="M3" s="91">
        <v>42976</v>
      </c>
      <c r="N3" s="91">
        <v>42993</v>
      </c>
      <c r="O3" s="91">
        <v>43005</v>
      </c>
      <c r="P3" s="91">
        <v>43006</v>
      </c>
      <c r="Q3" s="91">
        <v>43038</v>
      </c>
      <c r="R3" s="91">
        <v>43062</v>
      </c>
      <c r="S3" s="91">
        <v>43413</v>
      </c>
      <c r="T3" s="91">
        <v>43039</v>
      </c>
      <c r="U3" s="91" t="s">
        <v>146</v>
      </c>
      <c r="V3" s="35" t="s">
        <v>1</v>
      </c>
      <c r="W3" s="35" t="s">
        <v>1</v>
      </c>
      <c r="X3" s="35" t="s">
        <v>1</v>
      </c>
      <c r="Y3" s="35" t="s">
        <v>1</v>
      </c>
      <c r="Z3" s="35" t="s">
        <v>1</v>
      </c>
      <c r="AA3" s="35" t="s">
        <v>1</v>
      </c>
    </row>
    <row r="4" spans="1:27" ht="15" customHeight="1" x14ac:dyDescent="0.25">
      <c r="A4" s="117">
        <v>1</v>
      </c>
      <c r="B4" s="126" t="s">
        <v>109</v>
      </c>
      <c r="C4" s="60">
        <v>1</v>
      </c>
      <c r="D4" s="110" t="s">
        <v>92</v>
      </c>
      <c r="E4" s="47" t="s">
        <v>41</v>
      </c>
      <c r="F4" s="55" t="s">
        <v>93</v>
      </c>
      <c r="G4" s="55" t="s">
        <v>94</v>
      </c>
      <c r="H4" s="47" t="s">
        <v>5</v>
      </c>
      <c r="I4" s="61">
        <v>9</v>
      </c>
      <c r="J4" s="30"/>
      <c r="K4" s="36">
        <f>J4-(SUM(M4:AA4))</f>
        <v>0</v>
      </c>
      <c r="L4" s="37" t="str">
        <f t="shared" ref="L4:L46" si="0">IF(K4&lt;0,"ATENÇÃO","OK")</f>
        <v>OK</v>
      </c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</row>
    <row r="5" spans="1:27" ht="15" customHeight="1" x14ac:dyDescent="0.25">
      <c r="A5" s="117"/>
      <c r="B5" s="127"/>
      <c r="C5" s="60">
        <v>2</v>
      </c>
      <c r="D5" s="111"/>
      <c r="E5" s="47" t="s">
        <v>42</v>
      </c>
      <c r="F5" s="55" t="s">
        <v>93</v>
      </c>
      <c r="G5" s="55" t="s">
        <v>94</v>
      </c>
      <c r="H5" s="47" t="s">
        <v>5</v>
      </c>
      <c r="I5" s="61">
        <v>42</v>
      </c>
      <c r="J5" s="30">
        <v>5</v>
      </c>
      <c r="K5" s="36">
        <f t="shared" ref="K5:K46" si="1">J5-(SUM(M5:AA5))</f>
        <v>3</v>
      </c>
      <c r="L5" s="37" t="str">
        <f t="shared" si="0"/>
        <v>OK</v>
      </c>
      <c r="M5" s="45">
        <v>2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1:27" ht="15" customHeight="1" x14ac:dyDescent="0.25">
      <c r="A6" s="117"/>
      <c r="B6" s="127"/>
      <c r="C6" s="60">
        <v>3</v>
      </c>
      <c r="D6" s="111"/>
      <c r="E6" s="47" t="s">
        <v>43</v>
      </c>
      <c r="F6" s="55" t="s">
        <v>93</v>
      </c>
      <c r="G6" s="55" t="s">
        <v>94</v>
      </c>
      <c r="H6" s="47" t="s">
        <v>5</v>
      </c>
      <c r="I6" s="61">
        <v>55</v>
      </c>
      <c r="J6" s="30">
        <v>10</v>
      </c>
      <c r="K6" s="36">
        <f t="shared" si="1"/>
        <v>3</v>
      </c>
      <c r="L6" s="37" t="str">
        <f t="shared" si="0"/>
        <v>OK</v>
      </c>
      <c r="M6" s="45">
        <v>2</v>
      </c>
      <c r="N6" s="45"/>
      <c r="O6" s="45"/>
      <c r="P6" s="45"/>
      <c r="Q6" s="45"/>
      <c r="R6" s="45"/>
      <c r="S6" s="45"/>
      <c r="T6" s="45">
        <v>2</v>
      </c>
      <c r="U6" s="45">
        <v>3</v>
      </c>
      <c r="V6" s="45"/>
      <c r="W6" s="45"/>
      <c r="X6" s="45"/>
      <c r="Y6" s="45"/>
      <c r="Z6" s="45"/>
      <c r="AA6" s="45"/>
    </row>
    <row r="7" spans="1:27" ht="15" customHeight="1" x14ac:dyDescent="0.25">
      <c r="A7" s="117"/>
      <c r="B7" s="127"/>
      <c r="C7" s="60">
        <v>4</v>
      </c>
      <c r="D7" s="111"/>
      <c r="E7" s="47" t="s">
        <v>44</v>
      </c>
      <c r="F7" s="55" t="s">
        <v>93</v>
      </c>
      <c r="G7" s="55" t="s">
        <v>94</v>
      </c>
      <c r="H7" s="47" t="s">
        <v>5</v>
      </c>
      <c r="I7" s="61">
        <v>50</v>
      </c>
      <c r="J7" s="30"/>
      <c r="K7" s="36">
        <f t="shared" si="1"/>
        <v>0</v>
      </c>
      <c r="L7" s="37" t="str">
        <f t="shared" si="0"/>
        <v>OK</v>
      </c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</row>
    <row r="8" spans="1:27" ht="15" customHeight="1" x14ac:dyDescent="0.25">
      <c r="A8" s="117"/>
      <c r="B8" s="127"/>
      <c r="C8" s="60">
        <v>5</v>
      </c>
      <c r="D8" s="111"/>
      <c r="E8" s="47" t="s">
        <v>45</v>
      </c>
      <c r="F8" s="55" t="s">
        <v>93</v>
      </c>
      <c r="G8" s="55" t="s">
        <v>94</v>
      </c>
      <c r="H8" s="47" t="s">
        <v>5</v>
      </c>
      <c r="I8" s="61">
        <v>75</v>
      </c>
      <c r="J8" s="30">
        <v>2</v>
      </c>
      <c r="K8" s="36">
        <f t="shared" si="1"/>
        <v>2</v>
      </c>
      <c r="L8" s="37" t="str">
        <f t="shared" si="0"/>
        <v>OK</v>
      </c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</row>
    <row r="9" spans="1:27" ht="15" customHeight="1" x14ac:dyDescent="0.25">
      <c r="A9" s="117"/>
      <c r="B9" s="127"/>
      <c r="C9" s="60">
        <v>6</v>
      </c>
      <c r="D9" s="111"/>
      <c r="E9" s="47" t="s">
        <v>46</v>
      </c>
      <c r="F9" s="55" t="s">
        <v>93</v>
      </c>
      <c r="G9" s="55" t="s">
        <v>94</v>
      </c>
      <c r="H9" s="47" t="s">
        <v>5</v>
      </c>
      <c r="I9" s="61">
        <v>30</v>
      </c>
      <c r="J9" s="30">
        <v>1</v>
      </c>
      <c r="K9" s="36">
        <f t="shared" si="1"/>
        <v>1</v>
      </c>
      <c r="L9" s="37" t="str">
        <f t="shared" si="0"/>
        <v>OK</v>
      </c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</row>
    <row r="10" spans="1:27" ht="15" customHeight="1" x14ac:dyDescent="0.25">
      <c r="A10" s="117"/>
      <c r="B10" s="127"/>
      <c r="C10" s="60">
        <v>7</v>
      </c>
      <c r="D10" s="111"/>
      <c r="E10" s="47" t="s">
        <v>47</v>
      </c>
      <c r="F10" s="55" t="s">
        <v>93</v>
      </c>
      <c r="G10" s="55" t="s">
        <v>94</v>
      </c>
      <c r="H10" s="47" t="s">
        <v>5</v>
      </c>
      <c r="I10" s="61">
        <v>90</v>
      </c>
      <c r="J10" s="30"/>
      <c r="K10" s="36">
        <f t="shared" si="1"/>
        <v>0</v>
      </c>
      <c r="L10" s="37" t="str">
        <f t="shared" si="0"/>
        <v>OK</v>
      </c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</row>
    <row r="11" spans="1:27" ht="15" customHeight="1" x14ac:dyDescent="0.25">
      <c r="A11" s="117"/>
      <c r="B11" s="127"/>
      <c r="C11" s="60">
        <v>8</v>
      </c>
      <c r="D11" s="111"/>
      <c r="E11" s="47" t="s">
        <v>48</v>
      </c>
      <c r="F11" s="55" t="s">
        <v>93</v>
      </c>
      <c r="G11" s="55" t="s">
        <v>94</v>
      </c>
      <c r="H11" s="47" t="s">
        <v>70</v>
      </c>
      <c r="I11" s="61">
        <v>50</v>
      </c>
      <c r="J11" s="30"/>
      <c r="K11" s="36">
        <f t="shared" si="1"/>
        <v>0</v>
      </c>
      <c r="L11" s="37" t="str">
        <f t="shared" si="0"/>
        <v>OK</v>
      </c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</row>
    <row r="12" spans="1:27" ht="15" customHeight="1" x14ac:dyDescent="0.25">
      <c r="A12" s="117"/>
      <c r="B12" s="127"/>
      <c r="C12" s="60">
        <v>9</v>
      </c>
      <c r="D12" s="111"/>
      <c r="E12" s="47" t="s">
        <v>49</v>
      </c>
      <c r="F12" s="55" t="s">
        <v>93</v>
      </c>
      <c r="G12" s="55" t="s">
        <v>94</v>
      </c>
      <c r="H12" s="47" t="s">
        <v>5</v>
      </c>
      <c r="I12" s="61">
        <v>35</v>
      </c>
      <c r="J12" s="30">
        <v>5</v>
      </c>
      <c r="K12" s="36">
        <f t="shared" si="1"/>
        <v>1</v>
      </c>
      <c r="L12" s="37" t="str">
        <f t="shared" si="0"/>
        <v>OK</v>
      </c>
      <c r="M12" s="45"/>
      <c r="N12" s="45"/>
      <c r="O12" s="45"/>
      <c r="P12" s="45">
        <v>2</v>
      </c>
      <c r="Q12" s="45">
        <v>2</v>
      </c>
      <c r="R12" s="45"/>
      <c r="S12" s="45"/>
      <c r="T12" s="45"/>
      <c r="U12" s="45"/>
      <c r="V12" s="45"/>
      <c r="W12" s="45"/>
      <c r="X12" s="45"/>
      <c r="Y12" s="45"/>
      <c r="Z12" s="45"/>
      <c r="AA12" s="45"/>
    </row>
    <row r="13" spans="1:27" ht="15" customHeight="1" x14ac:dyDescent="0.25">
      <c r="A13" s="117"/>
      <c r="B13" s="127"/>
      <c r="C13" s="60">
        <v>10</v>
      </c>
      <c r="D13" s="111"/>
      <c r="E13" s="47" t="s">
        <v>50</v>
      </c>
      <c r="F13" s="55" t="s">
        <v>93</v>
      </c>
      <c r="G13" s="55" t="s">
        <v>94</v>
      </c>
      <c r="H13" s="47" t="s">
        <v>5</v>
      </c>
      <c r="I13" s="61">
        <v>43</v>
      </c>
      <c r="J13" s="30"/>
      <c r="K13" s="36">
        <f t="shared" si="1"/>
        <v>0</v>
      </c>
      <c r="L13" s="37" t="str">
        <f t="shared" si="0"/>
        <v>OK</v>
      </c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</row>
    <row r="14" spans="1:27" ht="15" customHeight="1" x14ac:dyDescent="0.25">
      <c r="A14" s="117"/>
      <c r="B14" s="127"/>
      <c r="C14" s="60">
        <v>11</v>
      </c>
      <c r="D14" s="111"/>
      <c r="E14" s="47" t="s">
        <v>51</v>
      </c>
      <c r="F14" s="55" t="s">
        <v>93</v>
      </c>
      <c r="G14" s="55" t="s">
        <v>94</v>
      </c>
      <c r="H14" s="47" t="s">
        <v>5</v>
      </c>
      <c r="I14" s="61">
        <v>40</v>
      </c>
      <c r="J14" s="30"/>
      <c r="K14" s="36">
        <f t="shared" si="1"/>
        <v>0</v>
      </c>
      <c r="L14" s="37" t="str">
        <f t="shared" si="0"/>
        <v>OK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ht="15" customHeight="1" x14ac:dyDescent="0.25">
      <c r="A15" s="117"/>
      <c r="B15" s="127"/>
      <c r="C15" s="60">
        <v>12</v>
      </c>
      <c r="D15" s="112"/>
      <c r="E15" s="43" t="s">
        <v>72</v>
      </c>
      <c r="F15" s="55" t="s">
        <v>93</v>
      </c>
      <c r="G15" s="55" t="s">
        <v>94</v>
      </c>
      <c r="H15" s="47" t="s">
        <v>5</v>
      </c>
      <c r="I15" s="61">
        <v>20</v>
      </c>
      <c r="J15" s="30">
        <v>40</v>
      </c>
      <c r="K15" s="36">
        <f t="shared" si="1"/>
        <v>7</v>
      </c>
      <c r="L15" s="37" t="str">
        <f t="shared" si="0"/>
        <v>OK</v>
      </c>
      <c r="M15" s="45"/>
      <c r="N15" s="45">
        <v>12</v>
      </c>
      <c r="O15" s="45">
        <v>4</v>
      </c>
      <c r="P15" s="45"/>
      <c r="Q15" s="45">
        <v>5</v>
      </c>
      <c r="R15" s="45">
        <v>3</v>
      </c>
      <c r="S15" s="45"/>
      <c r="T15" s="45"/>
      <c r="U15" s="45">
        <v>9</v>
      </c>
      <c r="V15" s="45"/>
      <c r="W15" s="45"/>
      <c r="X15" s="45"/>
      <c r="Y15" s="45"/>
      <c r="Z15" s="45"/>
      <c r="AA15" s="45"/>
    </row>
    <row r="16" spans="1:27" ht="15" customHeight="1" x14ac:dyDescent="0.25">
      <c r="A16" s="117"/>
      <c r="B16" s="127"/>
      <c r="C16" s="60">
        <v>13</v>
      </c>
      <c r="D16" s="113" t="s">
        <v>95</v>
      </c>
      <c r="E16" s="47" t="s">
        <v>52</v>
      </c>
      <c r="F16" s="55" t="s">
        <v>93</v>
      </c>
      <c r="G16" s="55" t="s">
        <v>94</v>
      </c>
      <c r="H16" s="47" t="s">
        <v>70</v>
      </c>
      <c r="I16" s="61">
        <v>69</v>
      </c>
      <c r="J16" s="30"/>
      <c r="K16" s="36">
        <f t="shared" si="1"/>
        <v>0</v>
      </c>
      <c r="L16" s="37" t="str">
        <f t="shared" si="0"/>
        <v>OK</v>
      </c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</row>
    <row r="17" spans="1:27" ht="15" customHeight="1" x14ac:dyDescent="0.25">
      <c r="A17" s="117"/>
      <c r="B17" s="127"/>
      <c r="C17" s="60">
        <v>14</v>
      </c>
      <c r="D17" s="113"/>
      <c r="E17" s="47" t="s">
        <v>53</v>
      </c>
      <c r="F17" s="55" t="s">
        <v>93</v>
      </c>
      <c r="G17" s="55" t="s">
        <v>94</v>
      </c>
      <c r="H17" s="47" t="s">
        <v>5</v>
      </c>
      <c r="I17" s="61">
        <v>50</v>
      </c>
      <c r="J17" s="30"/>
      <c r="K17" s="36">
        <f t="shared" si="1"/>
        <v>0</v>
      </c>
      <c r="L17" s="37" t="str">
        <f t="shared" si="0"/>
        <v>OK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</row>
    <row r="18" spans="1:27" ht="15" customHeight="1" x14ac:dyDescent="0.25">
      <c r="A18" s="117"/>
      <c r="B18" s="128"/>
      <c r="C18" s="60">
        <v>15</v>
      </c>
      <c r="D18" s="113"/>
      <c r="E18" s="47" t="s">
        <v>54</v>
      </c>
      <c r="F18" s="55" t="s">
        <v>93</v>
      </c>
      <c r="G18" s="55" t="s">
        <v>94</v>
      </c>
      <c r="H18" s="47" t="s">
        <v>5</v>
      </c>
      <c r="I18" s="61">
        <v>14.97</v>
      </c>
      <c r="J18" s="30"/>
      <c r="K18" s="36">
        <f t="shared" si="1"/>
        <v>0</v>
      </c>
      <c r="L18" s="37" t="str">
        <f t="shared" si="0"/>
        <v>OK</v>
      </c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</row>
    <row r="19" spans="1:27" ht="90" x14ac:dyDescent="0.25">
      <c r="A19" s="62">
        <v>2</v>
      </c>
      <c r="B19" s="89" t="s">
        <v>109</v>
      </c>
      <c r="C19" s="63">
        <v>16</v>
      </c>
      <c r="D19" s="48" t="s">
        <v>96</v>
      </c>
      <c r="E19" s="48" t="s">
        <v>55</v>
      </c>
      <c r="F19" s="56" t="s">
        <v>93</v>
      </c>
      <c r="G19" s="56" t="s">
        <v>94</v>
      </c>
      <c r="H19" s="48" t="s">
        <v>70</v>
      </c>
      <c r="I19" s="64">
        <v>48.84</v>
      </c>
      <c r="J19" s="30"/>
      <c r="K19" s="36">
        <f t="shared" si="1"/>
        <v>0</v>
      </c>
      <c r="L19" s="37" t="str">
        <f t="shared" si="0"/>
        <v>OK</v>
      </c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</row>
    <row r="20" spans="1:27" ht="135" x14ac:dyDescent="0.25">
      <c r="A20" s="65">
        <v>3</v>
      </c>
      <c r="B20" s="90" t="s">
        <v>109</v>
      </c>
      <c r="C20" s="60">
        <v>17</v>
      </c>
      <c r="D20" s="47" t="s">
        <v>34</v>
      </c>
      <c r="E20" s="66" t="s">
        <v>56</v>
      </c>
      <c r="F20" s="67" t="s">
        <v>93</v>
      </c>
      <c r="G20" s="67" t="s">
        <v>94</v>
      </c>
      <c r="H20" s="66" t="s">
        <v>70</v>
      </c>
      <c r="I20" s="61">
        <v>49.81</v>
      </c>
      <c r="J20" s="30">
        <v>60</v>
      </c>
      <c r="K20" s="36">
        <f t="shared" si="1"/>
        <v>29.4</v>
      </c>
      <c r="L20" s="37" t="str">
        <f t="shared" si="0"/>
        <v>OK</v>
      </c>
      <c r="M20" s="45"/>
      <c r="N20" s="45"/>
      <c r="O20" s="45"/>
      <c r="P20" s="45"/>
      <c r="Q20" s="45"/>
      <c r="R20" s="45"/>
      <c r="S20" s="45">
        <v>10</v>
      </c>
      <c r="T20" s="45"/>
      <c r="U20" s="45">
        <v>20.6</v>
      </c>
      <c r="V20" s="45"/>
      <c r="W20" s="45"/>
      <c r="X20" s="45"/>
      <c r="Y20" s="45"/>
      <c r="Z20" s="45"/>
      <c r="AA20" s="45"/>
    </row>
    <row r="21" spans="1:27" ht="15" customHeight="1" x14ac:dyDescent="0.25">
      <c r="A21" s="138">
        <v>4</v>
      </c>
      <c r="B21" s="131" t="s">
        <v>109</v>
      </c>
      <c r="C21" s="63">
        <v>18</v>
      </c>
      <c r="D21" s="114" t="s">
        <v>97</v>
      </c>
      <c r="E21" s="48" t="s">
        <v>57</v>
      </c>
      <c r="F21" s="56" t="s">
        <v>93</v>
      </c>
      <c r="G21" s="56" t="s">
        <v>94</v>
      </c>
      <c r="H21" s="48" t="s">
        <v>5</v>
      </c>
      <c r="I21" s="64">
        <v>320</v>
      </c>
      <c r="J21" s="30"/>
      <c r="K21" s="36">
        <f t="shared" si="1"/>
        <v>0</v>
      </c>
      <c r="L21" s="37" t="str">
        <f t="shared" si="0"/>
        <v>OK</v>
      </c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</row>
    <row r="22" spans="1:27" ht="15" customHeight="1" x14ac:dyDescent="0.25">
      <c r="A22" s="140"/>
      <c r="B22" s="144"/>
      <c r="C22" s="63">
        <v>19</v>
      </c>
      <c r="D22" s="115"/>
      <c r="E22" s="48" t="s">
        <v>58</v>
      </c>
      <c r="F22" s="56" t="s">
        <v>93</v>
      </c>
      <c r="G22" s="56" t="s">
        <v>94</v>
      </c>
      <c r="H22" s="48" t="s">
        <v>5</v>
      </c>
      <c r="I22" s="64">
        <v>1050</v>
      </c>
      <c r="J22" s="30"/>
      <c r="K22" s="36">
        <f t="shared" si="1"/>
        <v>0</v>
      </c>
      <c r="L22" s="37" t="str">
        <f t="shared" si="0"/>
        <v>OK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5" customHeight="1" x14ac:dyDescent="0.25">
      <c r="A23" s="140"/>
      <c r="B23" s="144"/>
      <c r="C23" s="63">
        <v>20</v>
      </c>
      <c r="D23" s="115"/>
      <c r="E23" s="48" t="s">
        <v>59</v>
      </c>
      <c r="F23" s="56" t="s">
        <v>93</v>
      </c>
      <c r="G23" s="56" t="s">
        <v>94</v>
      </c>
      <c r="H23" s="48" t="s">
        <v>5</v>
      </c>
      <c r="I23" s="64">
        <v>1189.26</v>
      </c>
      <c r="J23" s="30"/>
      <c r="K23" s="36">
        <f t="shared" si="1"/>
        <v>0</v>
      </c>
      <c r="L23" s="37" t="str">
        <f t="shared" si="0"/>
        <v>OK</v>
      </c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</row>
    <row r="24" spans="1:27" ht="15" customHeight="1" x14ac:dyDescent="0.25">
      <c r="A24" s="139"/>
      <c r="B24" s="132"/>
      <c r="C24" s="63">
        <v>21</v>
      </c>
      <c r="D24" s="116"/>
      <c r="E24" s="48" t="s">
        <v>73</v>
      </c>
      <c r="F24" s="56" t="s">
        <v>93</v>
      </c>
      <c r="G24" s="56" t="s">
        <v>94</v>
      </c>
      <c r="H24" s="48" t="s">
        <v>5</v>
      </c>
      <c r="I24" s="64">
        <v>300</v>
      </c>
      <c r="J24" s="30"/>
      <c r="K24" s="36">
        <f t="shared" si="1"/>
        <v>0</v>
      </c>
      <c r="L24" s="37" t="str">
        <f t="shared" si="0"/>
        <v>OK</v>
      </c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</row>
    <row r="25" spans="1:27" ht="15" customHeight="1" x14ac:dyDescent="0.25">
      <c r="A25" s="130">
        <v>5</v>
      </c>
      <c r="B25" s="136" t="s">
        <v>110</v>
      </c>
      <c r="C25" s="68">
        <v>22</v>
      </c>
      <c r="D25" s="121" t="s">
        <v>98</v>
      </c>
      <c r="E25" s="43" t="s">
        <v>60</v>
      </c>
      <c r="F25" s="57" t="s">
        <v>93</v>
      </c>
      <c r="G25" s="57" t="s">
        <v>94</v>
      </c>
      <c r="H25" s="43" t="s">
        <v>5</v>
      </c>
      <c r="I25" s="69">
        <v>0.51</v>
      </c>
      <c r="J25" s="30"/>
      <c r="K25" s="36">
        <f t="shared" si="1"/>
        <v>0</v>
      </c>
      <c r="L25" s="37" t="str">
        <f t="shared" si="0"/>
        <v>OK</v>
      </c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" customHeight="1" x14ac:dyDescent="0.25">
      <c r="A26" s="130"/>
      <c r="B26" s="145"/>
      <c r="C26" s="68">
        <v>23</v>
      </c>
      <c r="D26" s="122"/>
      <c r="E26" s="43" t="s">
        <v>63</v>
      </c>
      <c r="F26" s="57" t="s">
        <v>93</v>
      </c>
      <c r="G26" s="57" t="s">
        <v>94</v>
      </c>
      <c r="H26" s="43" t="s">
        <v>70</v>
      </c>
      <c r="I26" s="69">
        <v>31.37</v>
      </c>
      <c r="J26" s="30">
        <v>50</v>
      </c>
      <c r="K26" s="36">
        <f t="shared" si="1"/>
        <v>50</v>
      </c>
      <c r="L26" s="37" t="str">
        <f t="shared" si="0"/>
        <v>OK</v>
      </c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</row>
    <row r="27" spans="1:27" ht="15" customHeight="1" x14ac:dyDescent="0.25">
      <c r="A27" s="130"/>
      <c r="B27" s="145"/>
      <c r="C27" s="68">
        <v>24</v>
      </c>
      <c r="D27" s="122"/>
      <c r="E27" s="43" t="s">
        <v>75</v>
      </c>
      <c r="F27" s="57" t="s">
        <v>93</v>
      </c>
      <c r="G27" s="57" t="s">
        <v>94</v>
      </c>
      <c r="H27" s="43" t="s">
        <v>74</v>
      </c>
      <c r="I27" s="69">
        <v>20.02</v>
      </c>
      <c r="J27" s="30"/>
      <c r="K27" s="36">
        <f t="shared" si="1"/>
        <v>0</v>
      </c>
      <c r="L27" s="37" t="str">
        <f t="shared" si="0"/>
        <v>OK</v>
      </c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</row>
    <row r="28" spans="1:27" ht="15" customHeight="1" x14ac:dyDescent="0.25">
      <c r="A28" s="130"/>
      <c r="B28" s="145"/>
      <c r="C28" s="68">
        <v>25</v>
      </c>
      <c r="D28" s="123"/>
      <c r="E28" s="43" t="s">
        <v>76</v>
      </c>
      <c r="F28" s="57" t="s">
        <v>93</v>
      </c>
      <c r="G28" s="57" t="s">
        <v>94</v>
      </c>
      <c r="H28" s="43" t="s">
        <v>74</v>
      </c>
      <c r="I28" s="69">
        <v>25.93</v>
      </c>
      <c r="J28" s="30"/>
      <c r="K28" s="36">
        <f t="shared" si="1"/>
        <v>0</v>
      </c>
      <c r="L28" s="37" t="str">
        <f t="shared" si="0"/>
        <v>OK</v>
      </c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</row>
    <row r="29" spans="1:27" ht="15" customHeight="1" x14ac:dyDescent="0.25">
      <c r="A29" s="130"/>
      <c r="B29" s="145"/>
      <c r="C29" s="68">
        <v>26</v>
      </c>
      <c r="D29" s="124" t="s">
        <v>99</v>
      </c>
      <c r="E29" s="43" t="s">
        <v>61</v>
      </c>
      <c r="F29" s="57" t="s">
        <v>93</v>
      </c>
      <c r="G29" s="57" t="s">
        <v>94</v>
      </c>
      <c r="H29" s="43" t="s">
        <v>5</v>
      </c>
      <c r="I29" s="69">
        <v>1.1299999999999999</v>
      </c>
      <c r="J29" s="30"/>
      <c r="K29" s="36">
        <f t="shared" si="1"/>
        <v>0</v>
      </c>
      <c r="L29" s="37" t="str">
        <f t="shared" si="0"/>
        <v>OK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</row>
    <row r="30" spans="1:27" ht="15" customHeight="1" x14ac:dyDescent="0.25">
      <c r="A30" s="130"/>
      <c r="B30" s="145"/>
      <c r="C30" s="68">
        <v>27</v>
      </c>
      <c r="D30" s="124"/>
      <c r="E30" s="43" t="s">
        <v>62</v>
      </c>
      <c r="F30" s="57" t="s">
        <v>93</v>
      </c>
      <c r="G30" s="57" t="s">
        <v>94</v>
      </c>
      <c r="H30" s="43" t="s">
        <v>5</v>
      </c>
      <c r="I30" s="69">
        <v>2.77</v>
      </c>
      <c r="J30" s="30"/>
      <c r="K30" s="36">
        <f t="shared" si="1"/>
        <v>0</v>
      </c>
      <c r="L30" s="37" t="str">
        <f t="shared" si="0"/>
        <v>OK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</row>
    <row r="31" spans="1:27" ht="15" customHeight="1" x14ac:dyDescent="0.25">
      <c r="A31" s="130"/>
      <c r="B31" s="145"/>
      <c r="C31" s="68">
        <v>28</v>
      </c>
      <c r="D31" s="43" t="s">
        <v>35</v>
      </c>
      <c r="E31" s="43" t="s">
        <v>62</v>
      </c>
      <c r="F31" s="57" t="s">
        <v>93</v>
      </c>
      <c r="G31" s="57" t="s">
        <v>94</v>
      </c>
      <c r="H31" s="43" t="s">
        <v>5</v>
      </c>
      <c r="I31" s="69">
        <v>3.07</v>
      </c>
      <c r="J31" s="30"/>
      <c r="K31" s="36">
        <f t="shared" si="1"/>
        <v>0</v>
      </c>
      <c r="L31" s="37" t="str">
        <f t="shared" si="0"/>
        <v>OK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</row>
    <row r="32" spans="1:27" ht="15" customHeight="1" x14ac:dyDescent="0.25">
      <c r="A32" s="130"/>
      <c r="B32" s="137"/>
      <c r="C32" s="68">
        <v>29</v>
      </c>
      <c r="D32" s="58" t="s">
        <v>36</v>
      </c>
      <c r="E32" s="70" t="s">
        <v>56</v>
      </c>
      <c r="F32" s="71" t="s">
        <v>93</v>
      </c>
      <c r="G32" s="57" t="s">
        <v>94</v>
      </c>
      <c r="H32" s="70" t="s">
        <v>70</v>
      </c>
      <c r="I32" s="69">
        <v>35.42</v>
      </c>
      <c r="J32" s="30"/>
      <c r="K32" s="36">
        <f t="shared" si="1"/>
        <v>0</v>
      </c>
      <c r="L32" s="37" t="str">
        <f t="shared" si="0"/>
        <v>OK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</row>
    <row r="33" spans="1:27" ht="90" customHeight="1" x14ac:dyDescent="0.25">
      <c r="A33" s="125">
        <v>6</v>
      </c>
      <c r="B33" s="131" t="s">
        <v>111</v>
      </c>
      <c r="C33" s="63">
        <v>30</v>
      </c>
      <c r="D33" s="48" t="s">
        <v>100</v>
      </c>
      <c r="E33" s="48" t="s">
        <v>64</v>
      </c>
      <c r="F33" s="56" t="s">
        <v>93</v>
      </c>
      <c r="G33" s="56" t="s">
        <v>94</v>
      </c>
      <c r="H33" s="48" t="s">
        <v>5</v>
      </c>
      <c r="I33" s="64">
        <v>7.44</v>
      </c>
      <c r="J33" s="30"/>
      <c r="K33" s="36">
        <f t="shared" si="1"/>
        <v>0</v>
      </c>
      <c r="L33" s="37" t="str">
        <f t="shared" si="0"/>
        <v>OK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</row>
    <row r="34" spans="1:27" ht="45" x14ac:dyDescent="0.25">
      <c r="A34" s="125"/>
      <c r="B34" s="132"/>
      <c r="C34" s="63">
        <v>31</v>
      </c>
      <c r="D34" s="48" t="s">
        <v>37</v>
      </c>
      <c r="E34" s="48" t="s">
        <v>65</v>
      </c>
      <c r="F34" s="56" t="s">
        <v>93</v>
      </c>
      <c r="G34" s="56" t="s">
        <v>94</v>
      </c>
      <c r="H34" s="48" t="s">
        <v>5</v>
      </c>
      <c r="I34" s="64">
        <v>5.34</v>
      </c>
      <c r="J34" s="30"/>
      <c r="K34" s="36">
        <f t="shared" si="1"/>
        <v>0</v>
      </c>
      <c r="L34" s="37" t="str">
        <f t="shared" si="0"/>
        <v>OK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</row>
    <row r="35" spans="1:27" ht="75" customHeight="1" x14ac:dyDescent="0.25">
      <c r="A35" s="130">
        <v>7</v>
      </c>
      <c r="B35" s="136" t="s">
        <v>109</v>
      </c>
      <c r="C35" s="68">
        <v>32</v>
      </c>
      <c r="D35" s="43" t="s">
        <v>101</v>
      </c>
      <c r="E35" s="43" t="s">
        <v>66</v>
      </c>
      <c r="F35" s="57" t="s">
        <v>93</v>
      </c>
      <c r="G35" s="57" t="s">
        <v>94</v>
      </c>
      <c r="H35" s="43" t="s">
        <v>5</v>
      </c>
      <c r="I35" s="69">
        <v>217.58</v>
      </c>
      <c r="J35" s="30"/>
      <c r="K35" s="36">
        <f t="shared" si="1"/>
        <v>0</v>
      </c>
      <c r="L35" s="37" t="str">
        <f t="shared" si="0"/>
        <v>OK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</row>
    <row r="36" spans="1:27" ht="105" x14ac:dyDescent="0.25">
      <c r="A36" s="130"/>
      <c r="B36" s="145"/>
      <c r="C36" s="68">
        <v>33</v>
      </c>
      <c r="D36" s="59" t="s">
        <v>38</v>
      </c>
      <c r="E36" s="70" t="s">
        <v>67</v>
      </c>
      <c r="F36" s="71" t="s">
        <v>93</v>
      </c>
      <c r="G36" s="57" t="s">
        <v>94</v>
      </c>
      <c r="H36" s="70" t="s">
        <v>5</v>
      </c>
      <c r="I36" s="69">
        <v>9.57</v>
      </c>
      <c r="J36" s="30"/>
      <c r="K36" s="36">
        <f t="shared" si="1"/>
        <v>0</v>
      </c>
      <c r="L36" s="37" t="str">
        <f t="shared" si="0"/>
        <v>OK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</row>
    <row r="37" spans="1:27" ht="75" customHeight="1" x14ac:dyDescent="0.25">
      <c r="A37" s="130"/>
      <c r="B37" s="137"/>
      <c r="C37" s="68">
        <v>34</v>
      </c>
      <c r="D37" s="59" t="s">
        <v>39</v>
      </c>
      <c r="E37" s="70" t="s">
        <v>68</v>
      </c>
      <c r="F37" s="71" t="s">
        <v>93</v>
      </c>
      <c r="G37" s="57" t="s">
        <v>94</v>
      </c>
      <c r="H37" s="70" t="s">
        <v>5</v>
      </c>
      <c r="I37" s="69">
        <v>21.76</v>
      </c>
      <c r="J37" s="30"/>
      <c r="K37" s="36">
        <f t="shared" si="1"/>
        <v>0</v>
      </c>
      <c r="L37" s="37" t="str">
        <f t="shared" si="0"/>
        <v>OK</v>
      </c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</row>
    <row r="38" spans="1:27" ht="45" customHeight="1" x14ac:dyDescent="0.25">
      <c r="A38" s="125">
        <v>8</v>
      </c>
      <c r="B38" s="131" t="s">
        <v>109</v>
      </c>
      <c r="C38" s="63">
        <v>35</v>
      </c>
      <c r="D38" s="48" t="s">
        <v>102</v>
      </c>
      <c r="E38" s="48" t="s">
        <v>69</v>
      </c>
      <c r="F38" s="56" t="s">
        <v>93</v>
      </c>
      <c r="G38" s="56" t="s">
        <v>94</v>
      </c>
      <c r="H38" s="48" t="s">
        <v>5</v>
      </c>
      <c r="I38" s="64">
        <v>44</v>
      </c>
      <c r="J38" s="30">
        <v>10</v>
      </c>
      <c r="K38" s="36">
        <f t="shared" si="1"/>
        <v>10</v>
      </c>
      <c r="L38" s="37" t="str">
        <f t="shared" si="0"/>
        <v>OK</v>
      </c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</row>
    <row r="39" spans="1:27" ht="45" x14ac:dyDescent="0.25">
      <c r="A39" s="125"/>
      <c r="B39" s="132"/>
      <c r="C39" s="63">
        <v>36</v>
      </c>
      <c r="D39" s="48" t="s">
        <v>103</v>
      </c>
      <c r="E39" s="48" t="s">
        <v>69</v>
      </c>
      <c r="F39" s="56" t="s">
        <v>93</v>
      </c>
      <c r="G39" s="56" t="s">
        <v>94</v>
      </c>
      <c r="H39" s="48" t="s">
        <v>5</v>
      </c>
      <c r="I39" s="64">
        <v>37</v>
      </c>
      <c r="J39" s="30"/>
      <c r="K39" s="36">
        <f t="shared" si="1"/>
        <v>0</v>
      </c>
      <c r="L39" s="37" t="str">
        <f t="shared" si="0"/>
        <v>OK</v>
      </c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</row>
    <row r="40" spans="1:27" ht="30" customHeight="1" x14ac:dyDescent="0.25">
      <c r="A40" s="141">
        <v>9</v>
      </c>
      <c r="B40" s="133" t="s">
        <v>109</v>
      </c>
      <c r="C40" s="72">
        <v>37</v>
      </c>
      <c r="D40" s="124" t="s">
        <v>104</v>
      </c>
      <c r="E40" s="43" t="s">
        <v>77</v>
      </c>
      <c r="F40" s="57" t="s">
        <v>93</v>
      </c>
      <c r="G40" s="57" t="s">
        <v>94</v>
      </c>
      <c r="H40" s="43" t="s">
        <v>5</v>
      </c>
      <c r="I40" s="73">
        <v>108</v>
      </c>
      <c r="J40" s="30"/>
      <c r="K40" s="36">
        <f t="shared" si="1"/>
        <v>0</v>
      </c>
      <c r="L40" s="37" t="str">
        <f t="shared" si="0"/>
        <v>OK</v>
      </c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</row>
    <row r="41" spans="1:27" ht="15" customHeight="1" x14ac:dyDescent="0.25">
      <c r="A41" s="142"/>
      <c r="B41" s="134"/>
      <c r="C41" s="72">
        <v>38</v>
      </c>
      <c r="D41" s="124"/>
      <c r="E41" s="43" t="s">
        <v>78</v>
      </c>
      <c r="F41" s="71" t="s">
        <v>93</v>
      </c>
      <c r="G41" s="57" t="s">
        <v>94</v>
      </c>
      <c r="H41" s="70" t="s">
        <v>5</v>
      </c>
      <c r="I41" s="73">
        <v>262.2</v>
      </c>
      <c r="J41" s="30"/>
      <c r="K41" s="36">
        <f t="shared" si="1"/>
        <v>0</v>
      </c>
      <c r="L41" s="37" t="str">
        <f t="shared" si="0"/>
        <v>OK</v>
      </c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</row>
    <row r="42" spans="1:27" ht="15" customHeight="1" x14ac:dyDescent="0.25">
      <c r="A42" s="143"/>
      <c r="B42" s="135"/>
      <c r="C42" s="72">
        <v>39</v>
      </c>
      <c r="D42" s="124"/>
      <c r="E42" s="43" t="s">
        <v>79</v>
      </c>
      <c r="F42" s="71" t="s">
        <v>93</v>
      </c>
      <c r="G42" s="57" t="s">
        <v>94</v>
      </c>
      <c r="H42" s="70" t="s">
        <v>80</v>
      </c>
      <c r="I42" s="73">
        <v>20</v>
      </c>
      <c r="J42" s="30"/>
      <c r="K42" s="36">
        <f t="shared" si="1"/>
        <v>0</v>
      </c>
      <c r="L42" s="37" t="str">
        <f t="shared" si="0"/>
        <v>OK</v>
      </c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</row>
    <row r="43" spans="1:27" ht="15" customHeight="1" x14ac:dyDescent="0.25">
      <c r="A43" s="138">
        <v>10</v>
      </c>
      <c r="B43" s="131" t="s">
        <v>109</v>
      </c>
      <c r="C43" s="63">
        <v>40</v>
      </c>
      <c r="D43" s="114" t="s">
        <v>81</v>
      </c>
      <c r="E43" s="48" t="s">
        <v>82</v>
      </c>
      <c r="F43" s="56" t="s">
        <v>93</v>
      </c>
      <c r="G43" s="56" t="s">
        <v>94</v>
      </c>
      <c r="H43" s="48" t="s">
        <v>5</v>
      </c>
      <c r="I43" s="74">
        <v>33.86</v>
      </c>
      <c r="J43" s="30"/>
      <c r="K43" s="36">
        <f t="shared" si="1"/>
        <v>0</v>
      </c>
      <c r="L43" s="37" t="str">
        <f t="shared" si="0"/>
        <v>OK</v>
      </c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</row>
    <row r="44" spans="1:27" ht="15" customHeight="1" x14ac:dyDescent="0.25">
      <c r="A44" s="139"/>
      <c r="B44" s="132"/>
      <c r="C44" s="63">
        <v>41</v>
      </c>
      <c r="D44" s="116"/>
      <c r="E44" s="48" t="s">
        <v>83</v>
      </c>
      <c r="F44" s="56" t="s">
        <v>93</v>
      </c>
      <c r="G44" s="56" t="s">
        <v>94</v>
      </c>
      <c r="H44" s="48" t="s">
        <v>5</v>
      </c>
      <c r="I44" s="74">
        <v>27.09</v>
      </c>
      <c r="J44" s="30"/>
      <c r="K44" s="36">
        <f t="shared" si="1"/>
        <v>0</v>
      </c>
      <c r="L44" s="37" t="str">
        <f t="shared" si="0"/>
        <v>OK</v>
      </c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</row>
    <row r="45" spans="1:27" ht="15" customHeight="1" x14ac:dyDescent="0.25">
      <c r="A45" s="130">
        <v>11</v>
      </c>
      <c r="B45" s="136" t="s">
        <v>110</v>
      </c>
      <c r="C45" s="68">
        <v>42</v>
      </c>
      <c r="D45" s="43" t="s">
        <v>105</v>
      </c>
      <c r="E45" s="43" t="s">
        <v>106</v>
      </c>
      <c r="F45" s="57" t="s">
        <v>93</v>
      </c>
      <c r="G45" s="57" t="s">
        <v>94</v>
      </c>
      <c r="H45" s="70" t="s">
        <v>70</v>
      </c>
      <c r="I45" s="73">
        <v>88.1</v>
      </c>
      <c r="J45" s="30"/>
      <c r="K45" s="36">
        <f t="shared" si="1"/>
        <v>0</v>
      </c>
      <c r="L45" s="37" t="str">
        <f t="shared" si="0"/>
        <v>OK</v>
      </c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5" customHeight="1" x14ac:dyDescent="0.25">
      <c r="A46" s="130"/>
      <c r="B46" s="137"/>
      <c r="C46" s="68">
        <v>43</v>
      </c>
      <c r="D46" s="43" t="s">
        <v>107</v>
      </c>
      <c r="E46" s="43" t="s">
        <v>106</v>
      </c>
      <c r="F46" s="71" t="s">
        <v>93</v>
      </c>
      <c r="G46" s="57" t="s">
        <v>94</v>
      </c>
      <c r="H46" s="70" t="s">
        <v>80</v>
      </c>
      <c r="I46" s="73">
        <v>96.65</v>
      </c>
      <c r="J46" s="30"/>
      <c r="K46" s="36">
        <f t="shared" si="1"/>
        <v>0</v>
      </c>
      <c r="L46" s="37" t="str">
        <f t="shared" si="0"/>
        <v>OK</v>
      </c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x14ac:dyDescent="0.25">
      <c r="M47" s="46"/>
    </row>
  </sheetData>
  <mergeCells count="44">
    <mergeCell ref="B25:B32"/>
    <mergeCell ref="B33:B34"/>
    <mergeCell ref="B35:B37"/>
    <mergeCell ref="B38:B39"/>
    <mergeCell ref="B40:B42"/>
    <mergeCell ref="A35:A37"/>
    <mergeCell ref="A38:A39"/>
    <mergeCell ref="A40:A42"/>
    <mergeCell ref="A45:A46"/>
    <mergeCell ref="D40:D42"/>
    <mergeCell ref="A43:A44"/>
    <mergeCell ref="D43:D44"/>
    <mergeCell ref="B43:B44"/>
    <mergeCell ref="B45:B46"/>
    <mergeCell ref="A25:A32"/>
    <mergeCell ref="D25:D28"/>
    <mergeCell ref="D29:D30"/>
    <mergeCell ref="A33:A34"/>
    <mergeCell ref="Z1:Z2"/>
    <mergeCell ref="A4:A18"/>
    <mergeCell ref="X1:X2"/>
    <mergeCell ref="Y1:Y2"/>
    <mergeCell ref="R1:R2"/>
    <mergeCell ref="P1:P2"/>
    <mergeCell ref="Q1:Q2"/>
    <mergeCell ref="A1:D1"/>
    <mergeCell ref="M1:M2"/>
    <mergeCell ref="N1:N2"/>
    <mergeCell ref="O1:O2"/>
    <mergeCell ref="B4:B18"/>
    <mergeCell ref="AA1:AA2"/>
    <mergeCell ref="A2:L2"/>
    <mergeCell ref="D4:D15"/>
    <mergeCell ref="D16:D18"/>
    <mergeCell ref="D21:D24"/>
    <mergeCell ref="V1:V2"/>
    <mergeCell ref="W1:W2"/>
    <mergeCell ref="S1:S2"/>
    <mergeCell ref="T1:T2"/>
    <mergeCell ref="U1:U2"/>
    <mergeCell ref="E1:I1"/>
    <mergeCell ref="J1:L1"/>
    <mergeCell ref="A21:A24"/>
    <mergeCell ref="B21:B24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6"/>
  <sheetViews>
    <sheetView topLeftCell="A28" zoomScale="80" zoomScaleNormal="80" workbookViewId="0">
      <selection activeCell="M1" sqref="M1:M1048576"/>
    </sheetView>
  </sheetViews>
  <sheetFormatPr defaultColWidth="9.7109375" defaultRowHeight="15" x14ac:dyDescent="0.25"/>
  <cols>
    <col min="1" max="1" width="7.7109375" style="1" customWidth="1"/>
    <col min="2" max="2" width="19.140625" style="1" customWidth="1"/>
    <col min="3" max="3" width="5.5703125" style="1" bestFit="1" customWidth="1"/>
    <col min="4" max="4" width="44.42578125" style="38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1" bestFit="1" customWidth="1"/>
    <col min="10" max="10" width="13.28515625" style="19" customWidth="1"/>
    <col min="11" max="11" width="13.28515625" style="39" customWidth="1"/>
    <col min="12" max="12" width="12.5703125" style="17" customWidth="1"/>
    <col min="13" max="13" width="13.7109375" style="18" customWidth="1"/>
    <col min="14" max="26" width="13.7109375" style="15" customWidth="1"/>
    <col min="27" max="16384" width="9.7109375" style="15"/>
  </cols>
  <sheetData>
    <row r="1" spans="1:26" ht="34.5" customHeight="1" x14ac:dyDescent="0.25">
      <c r="A1" s="109" t="s">
        <v>85</v>
      </c>
      <c r="B1" s="109"/>
      <c r="C1" s="109"/>
      <c r="D1" s="109"/>
      <c r="E1" s="109" t="s">
        <v>33</v>
      </c>
      <c r="F1" s="109"/>
      <c r="G1" s="109"/>
      <c r="H1" s="109"/>
      <c r="I1" s="109"/>
      <c r="J1" s="109" t="s">
        <v>86</v>
      </c>
      <c r="K1" s="109"/>
      <c r="L1" s="109"/>
      <c r="M1" s="108" t="s">
        <v>124</v>
      </c>
      <c r="N1" s="108" t="s">
        <v>125</v>
      </c>
      <c r="O1" s="108" t="s">
        <v>126</v>
      </c>
      <c r="P1" s="108" t="s">
        <v>88</v>
      </c>
      <c r="Q1" s="108" t="s">
        <v>88</v>
      </c>
      <c r="R1" s="108" t="s">
        <v>88</v>
      </c>
      <c r="S1" s="108" t="s">
        <v>88</v>
      </c>
      <c r="T1" s="108" t="s">
        <v>88</v>
      </c>
      <c r="U1" s="108" t="s">
        <v>88</v>
      </c>
      <c r="V1" s="108" t="s">
        <v>88</v>
      </c>
      <c r="W1" s="108" t="s">
        <v>88</v>
      </c>
      <c r="X1" s="108" t="s">
        <v>88</v>
      </c>
      <c r="Y1" s="108" t="s">
        <v>88</v>
      </c>
      <c r="Z1" s="108" t="s">
        <v>88</v>
      </c>
    </row>
    <row r="2" spans="1:26" ht="34.5" customHeight="1" x14ac:dyDescent="0.25">
      <c r="A2" s="109" t="s">
        <v>87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</row>
    <row r="3" spans="1:26" s="16" customFormat="1" ht="45" x14ac:dyDescent="0.2">
      <c r="A3" s="53" t="s">
        <v>6</v>
      </c>
      <c r="B3" s="53" t="s">
        <v>112</v>
      </c>
      <c r="C3" s="53" t="s">
        <v>4</v>
      </c>
      <c r="D3" s="53" t="s">
        <v>89</v>
      </c>
      <c r="E3" s="54" t="s">
        <v>40</v>
      </c>
      <c r="F3" s="54" t="s">
        <v>90</v>
      </c>
      <c r="G3" s="54" t="s">
        <v>91</v>
      </c>
      <c r="H3" s="54" t="s">
        <v>5</v>
      </c>
      <c r="I3" s="32" t="s">
        <v>2</v>
      </c>
      <c r="J3" s="33" t="s">
        <v>24</v>
      </c>
      <c r="K3" s="34" t="s">
        <v>0</v>
      </c>
      <c r="L3" s="31" t="s">
        <v>3</v>
      </c>
      <c r="M3" s="91">
        <v>42997</v>
      </c>
      <c r="N3" s="91">
        <v>43049</v>
      </c>
      <c r="O3" s="91">
        <v>43145</v>
      </c>
      <c r="P3" s="35" t="s">
        <v>1</v>
      </c>
      <c r="Q3" s="35" t="s">
        <v>1</v>
      </c>
      <c r="R3" s="35" t="s">
        <v>1</v>
      </c>
      <c r="S3" s="35" t="s">
        <v>1</v>
      </c>
      <c r="T3" s="35" t="s">
        <v>1</v>
      </c>
      <c r="U3" s="35" t="s">
        <v>1</v>
      </c>
      <c r="V3" s="35" t="s">
        <v>1</v>
      </c>
      <c r="W3" s="35" t="s">
        <v>1</v>
      </c>
      <c r="X3" s="35" t="s">
        <v>1</v>
      </c>
      <c r="Y3" s="35" t="s">
        <v>1</v>
      </c>
      <c r="Z3" s="35" t="s">
        <v>1</v>
      </c>
    </row>
    <row r="4" spans="1:26" ht="15" customHeight="1" x14ac:dyDescent="0.25">
      <c r="A4" s="117">
        <v>1</v>
      </c>
      <c r="B4" s="126" t="s">
        <v>109</v>
      </c>
      <c r="C4" s="60">
        <v>1</v>
      </c>
      <c r="D4" s="110" t="s">
        <v>92</v>
      </c>
      <c r="E4" s="47" t="s">
        <v>41</v>
      </c>
      <c r="F4" s="55" t="s">
        <v>93</v>
      </c>
      <c r="G4" s="55" t="s">
        <v>94</v>
      </c>
      <c r="H4" s="47" t="s">
        <v>5</v>
      </c>
      <c r="I4" s="61">
        <v>9</v>
      </c>
      <c r="J4" s="30">
        <v>10</v>
      </c>
      <c r="K4" s="36">
        <f t="shared" ref="K4:K46" si="0">J4-(SUM(M4:Z4))</f>
        <v>0</v>
      </c>
      <c r="L4" s="37" t="str">
        <f t="shared" ref="L4:L46" si="1">IF(K4&lt;0,"ATENÇÃO","OK")</f>
        <v>OK</v>
      </c>
      <c r="M4" s="99"/>
      <c r="N4" s="100">
        <v>5</v>
      </c>
      <c r="O4" s="100">
        <v>5</v>
      </c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6" ht="15" customHeight="1" x14ac:dyDescent="0.25">
      <c r="A5" s="117"/>
      <c r="B5" s="127"/>
      <c r="C5" s="60">
        <v>2</v>
      </c>
      <c r="D5" s="111"/>
      <c r="E5" s="47" t="s">
        <v>42</v>
      </c>
      <c r="F5" s="55" t="s">
        <v>93</v>
      </c>
      <c r="G5" s="55" t="s">
        <v>94</v>
      </c>
      <c r="H5" s="47" t="s">
        <v>5</v>
      </c>
      <c r="I5" s="61">
        <v>42</v>
      </c>
      <c r="J5" s="30">
        <v>10</v>
      </c>
      <c r="K5" s="36">
        <f t="shared" si="0"/>
        <v>0</v>
      </c>
      <c r="L5" s="37" t="str">
        <f t="shared" si="1"/>
        <v>OK</v>
      </c>
      <c r="M5" s="99"/>
      <c r="N5" s="100">
        <v>10</v>
      </c>
      <c r="O5" s="101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5" customHeight="1" x14ac:dyDescent="0.25">
      <c r="A6" s="117"/>
      <c r="B6" s="127"/>
      <c r="C6" s="60">
        <v>3</v>
      </c>
      <c r="D6" s="111"/>
      <c r="E6" s="47" t="s">
        <v>43</v>
      </c>
      <c r="F6" s="55" t="s">
        <v>93</v>
      </c>
      <c r="G6" s="55" t="s">
        <v>94</v>
      </c>
      <c r="H6" s="47" t="s">
        <v>5</v>
      </c>
      <c r="I6" s="61">
        <v>55</v>
      </c>
      <c r="J6" s="30">
        <v>30</v>
      </c>
      <c r="K6" s="36">
        <f t="shared" si="0"/>
        <v>10</v>
      </c>
      <c r="L6" s="37" t="str">
        <f t="shared" si="1"/>
        <v>OK</v>
      </c>
      <c r="M6" s="99"/>
      <c r="N6" s="100">
        <v>10</v>
      </c>
      <c r="O6" s="100">
        <v>10</v>
      </c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6" ht="15" customHeight="1" x14ac:dyDescent="0.25">
      <c r="A7" s="117"/>
      <c r="B7" s="127"/>
      <c r="C7" s="60">
        <v>4</v>
      </c>
      <c r="D7" s="111"/>
      <c r="E7" s="47" t="s">
        <v>44</v>
      </c>
      <c r="F7" s="55" t="s">
        <v>93</v>
      </c>
      <c r="G7" s="55" t="s">
        <v>94</v>
      </c>
      <c r="H7" s="47" t="s">
        <v>5</v>
      </c>
      <c r="I7" s="61">
        <v>50</v>
      </c>
      <c r="J7" s="30">
        <v>10</v>
      </c>
      <c r="K7" s="36">
        <f t="shared" si="0"/>
        <v>0</v>
      </c>
      <c r="L7" s="37" t="str">
        <f t="shared" si="1"/>
        <v>OK</v>
      </c>
      <c r="M7" s="99"/>
      <c r="N7" s="100">
        <v>10</v>
      </c>
      <c r="O7" s="101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1:26" ht="15" customHeight="1" x14ac:dyDescent="0.25">
      <c r="A8" s="117"/>
      <c r="B8" s="127"/>
      <c r="C8" s="60">
        <v>5</v>
      </c>
      <c r="D8" s="111"/>
      <c r="E8" s="47" t="s">
        <v>45</v>
      </c>
      <c r="F8" s="55" t="s">
        <v>93</v>
      </c>
      <c r="G8" s="55" t="s">
        <v>94</v>
      </c>
      <c r="H8" s="47" t="s">
        <v>5</v>
      </c>
      <c r="I8" s="61">
        <v>75</v>
      </c>
      <c r="J8" s="30">
        <v>5</v>
      </c>
      <c r="K8" s="36">
        <f t="shared" si="0"/>
        <v>3</v>
      </c>
      <c r="L8" s="37" t="str">
        <f t="shared" si="1"/>
        <v>OK</v>
      </c>
      <c r="M8" s="99"/>
      <c r="N8" s="102"/>
      <c r="O8" s="100">
        <v>2</v>
      </c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1:26" ht="15" customHeight="1" x14ac:dyDescent="0.25">
      <c r="A9" s="117"/>
      <c r="B9" s="127"/>
      <c r="C9" s="60">
        <v>6</v>
      </c>
      <c r="D9" s="111"/>
      <c r="E9" s="47" t="s">
        <v>46</v>
      </c>
      <c r="F9" s="55" t="s">
        <v>93</v>
      </c>
      <c r="G9" s="55" t="s">
        <v>94</v>
      </c>
      <c r="H9" s="47" t="s">
        <v>5</v>
      </c>
      <c r="I9" s="61">
        <v>30</v>
      </c>
      <c r="J9" s="30">
        <v>5</v>
      </c>
      <c r="K9" s="36">
        <f t="shared" si="0"/>
        <v>1</v>
      </c>
      <c r="L9" s="37" t="str">
        <f t="shared" si="1"/>
        <v>OK</v>
      </c>
      <c r="M9" s="99"/>
      <c r="N9" s="102"/>
      <c r="O9" s="100">
        <v>4</v>
      </c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15" customHeight="1" x14ac:dyDescent="0.25">
      <c r="A10" s="117"/>
      <c r="B10" s="127"/>
      <c r="C10" s="60">
        <v>7</v>
      </c>
      <c r="D10" s="111"/>
      <c r="E10" s="47" t="s">
        <v>47</v>
      </c>
      <c r="F10" s="55" t="s">
        <v>93</v>
      </c>
      <c r="G10" s="55" t="s">
        <v>94</v>
      </c>
      <c r="H10" s="47" t="s">
        <v>5</v>
      </c>
      <c r="I10" s="61">
        <v>90</v>
      </c>
      <c r="J10" s="30">
        <v>2</v>
      </c>
      <c r="K10" s="36">
        <f t="shared" si="0"/>
        <v>2</v>
      </c>
      <c r="L10" s="37" t="str">
        <f t="shared" si="1"/>
        <v>OK</v>
      </c>
      <c r="M10" s="99"/>
      <c r="N10" s="102"/>
      <c r="O10" s="101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ht="15" customHeight="1" x14ac:dyDescent="0.25">
      <c r="A11" s="117"/>
      <c r="B11" s="127"/>
      <c r="C11" s="60">
        <v>8</v>
      </c>
      <c r="D11" s="111"/>
      <c r="E11" s="47" t="s">
        <v>48</v>
      </c>
      <c r="F11" s="55" t="s">
        <v>93</v>
      </c>
      <c r="G11" s="55" t="s">
        <v>94</v>
      </c>
      <c r="H11" s="47" t="s">
        <v>70</v>
      </c>
      <c r="I11" s="61">
        <v>50</v>
      </c>
      <c r="J11" s="30">
        <v>5</v>
      </c>
      <c r="K11" s="36">
        <f t="shared" si="0"/>
        <v>5</v>
      </c>
      <c r="L11" s="37" t="str">
        <f t="shared" si="1"/>
        <v>OK</v>
      </c>
      <c r="M11" s="99"/>
      <c r="N11" s="102"/>
      <c r="O11" s="101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ht="15" customHeight="1" x14ac:dyDescent="0.25">
      <c r="A12" s="117"/>
      <c r="B12" s="127"/>
      <c r="C12" s="60">
        <v>9</v>
      </c>
      <c r="D12" s="111"/>
      <c r="E12" s="47" t="s">
        <v>49</v>
      </c>
      <c r="F12" s="55" t="s">
        <v>93</v>
      </c>
      <c r="G12" s="55" t="s">
        <v>94</v>
      </c>
      <c r="H12" s="47" t="s">
        <v>5</v>
      </c>
      <c r="I12" s="61">
        <v>35</v>
      </c>
      <c r="J12" s="30">
        <v>3</v>
      </c>
      <c r="K12" s="36">
        <f t="shared" si="0"/>
        <v>3</v>
      </c>
      <c r="L12" s="37" t="str">
        <f t="shared" si="1"/>
        <v>OK</v>
      </c>
      <c r="M12" s="99"/>
      <c r="N12" s="102"/>
      <c r="O12" s="101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ht="15" customHeight="1" x14ac:dyDescent="0.25">
      <c r="A13" s="117"/>
      <c r="B13" s="127"/>
      <c r="C13" s="60">
        <v>10</v>
      </c>
      <c r="D13" s="111"/>
      <c r="E13" s="47" t="s">
        <v>50</v>
      </c>
      <c r="F13" s="55" t="s">
        <v>93</v>
      </c>
      <c r="G13" s="55" t="s">
        <v>94</v>
      </c>
      <c r="H13" s="47" t="s">
        <v>5</v>
      </c>
      <c r="I13" s="61">
        <v>43</v>
      </c>
      <c r="J13" s="30">
        <v>3</v>
      </c>
      <c r="K13" s="36">
        <f t="shared" si="0"/>
        <v>3</v>
      </c>
      <c r="L13" s="37" t="str">
        <f t="shared" si="1"/>
        <v>OK</v>
      </c>
      <c r="M13" s="99"/>
      <c r="N13" s="102"/>
      <c r="O13" s="101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15" customHeight="1" x14ac:dyDescent="0.25">
      <c r="A14" s="117"/>
      <c r="B14" s="127"/>
      <c r="C14" s="60">
        <v>11</v>
      </c>
      <c r="D14" s="111"/>
      <c r="E14" s="47" t="s">
        <v>51</v>
      </c>
      <c r="F14" s="55" t="s">
        <v>93</v>
      </c>
      <c r="G14" s="55" t="s">
        <v>94</v>
      </c>
      <c r="H14" s="47" t="s">
        <v>5</v>
      </c>
      <c r="I14" s="61">
        <v>40</v>
      </c>
      <c r="J14" s="30">
        <v>3</v>
      </c>
      <c r="K14" s="36">
        <f t="shared" si="0"/>
        <v>0</v>
      </c>
      <c r="L14" s="37" t="str">
        <f t="shared" si="1"/>
        <v>OK</v>
      </c>
      <c r="M14" s="99"/>
      <c r="N14" s="102"/>
      <c r="O14" s="100">
        <v>3</v>
      </c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15" customHeight="1" x14ac:dyDescent="0.25">
      <c r="A15" s="117"/>
      <c r="B15" s="127"/>
      <c r="C15" s="60">
        <v>12</v>
      </c>
      <c r="D15" s="112"/>
      <c r="E15" s="43" t="s">
        <v>72</v>
      </c>
      <c r="F15" s="55" t="s">
        <v>93</v>
      </c>
      <c r="G15" s="55" t="s">
        <v>94</v>
      </c>
      <c r="H15" s="47" t="s">
        <v>5</v>
      </c>
      <c r="I15" s="61">
        <v>20</v>
      </c>
      <c r="J15" s="30"/>
      <c r="K15" s="36">
        <f t="shared" si="0"/>
        <v>0</v>
      </c>
      <c r="L15" s="37" t="str">
        <f t="shared" si="1"/>
        <v>OK</v>
      </c>
      <c r="M15" s="99"/>
      <c r="N15" s="102"/>
      <c r="O15" s="101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5" customHeight="1" x14ac:dyDescent="0.25">
      <c r="A16" s="117"/>
      <c r="B16" s="127"/>
      <c r="C16" s="60">
        <v>13</v>
      </c>
      <c r="D16" s="113" t="s">
        <v>95</v>
      </c>
      <c r="E16" s="47" t="s">
        <v>52</v>
      </c>
      <c r="F16" s="55" t="s">
        <v>93</v>
      </c>
      <c r="G16" s="55" t="s">
        <v>94</v>
      </c>
      <c r="H16" s="47" t="s">
        <v>70</v>
      </c>
      <c r="I16" s="61">
        <v>69</v>
      </c>
      <c r="J16" s="30"/>
      <c r="K16" s="36">
        <f t="shared" si="0"/>
        <v>0</v>
      </c>
      <c r="L16" s="37" t="str">
        <f t="shared" si="1"/>
        <v>OK</v>
      </c>
      <c r="M16" s="99"/>
      <c r="N16" s="102"/>
      <c r="O16" s="101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5" customHeight="1" x14ac:dyDescent="0.25">
      <c r="A17" s="117"/>
      <c r="B17" s="127"/>
      <c r="C17" s="60">
        <v>14</v>
      </c>
      <c r="D17" s="113"/>
      <c r="E17" s="47" t="s">
        <v>53</v>
      </c>
      <c r="F17" s="55" t="s">
        <v>93</v>
      </c>
      <c r="G17" s="55" t="s">
        <v>94</v>
      </c>
      <c r="H17" s="47" t="s">
        <v>5</v>
      </c>
      <c r="I17" s="61">
        <v>50</v>
      </c>
      <c r="J17" s="30"/>
      <c r="K17" s="36">
        <f t="shared" si="0"/>
        <v>0</v>
      </c>
      <c r="L17" s="37" t="str">
        <f t="shared" si="1"/>
        <v>OK</v>
      </c>
      <c r="M17" s="103"/>
      <c r="N17" s="101"/>
      <c r="O17" s="101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5" customHeight="1" x14ac:dyDescent="0.25">
      <c r="A18" s="117"/>
      <c r="B18" s="128"/>
      <c r="C18" s="60">
        <v>15</v>
      </c>
      <c r="D18" s="113"/>
      <c r="E18" s="47" t="s">
        <v>54</v>
      </c>
      <c r="F18" s="55" t="s">
        <v>93</v>
      </c>
      <c r="G18" s="55" t="s">
        <v>94</v>
      </c>
      <c r="H18" s="47" t="s">
        <v>5</v>
      </c>
      <c r="I18" s="61">
        <v>14.97</v>
      </c>
      <c r="J18" s="30"/>
      <c r="K18" s="36">
        <f t="shared" si="0"/>
        <v>0</v>
      </c>
      <c r="L18" s="37" t="str">
        <f t="shared" si="1"/>
        <v>OK</v>
      </c>
      <c r="M18" s="103"/>
      <c r="N18" s="101"/>
      <c r="O18" s="101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90" x14ac:dyDescent="0.25">
      <c r="A19" s="62">
        <v>2</v>
      </c>
      <c r="B19" s="89" t="s">
        <v>109</v>
      </c>
      <c r="C19" s="63">
        <v>16</v>
      </c>
      <c r="D19" s="48" t="s">
        <v>96</v>
      </c>
      <c r="E19" s="48" t="s">
        <v>55</v>
      </c>
      <c r="F19" s="56" t="s">
        <v>93</v>
      </c>
      <c r="G19" s="56" t="s">
        <v>94</v>
      </c>
      <c r="H19" s="48" t="s">
        <v>70</v>
      </c>
      <c r="I19" s="64">
        <v>48.84</v>
      </c>
      <c r="J19" s="30"/>
      <c r="K19" s="36">
        <f t="shared" si="0"/>
        <v>0</v>
      </c>
      <c r="L19" s="37" t="str">
        <f t="shared" si="1"/>
        <v>OK</v>
      </c>
      <c r="M19" s="103"/>
      <c r="N19" s="101"/>
      <c r="O19" s="101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35" x14ac:dyDescent="0.25">
      <c r="A20" s="65">
        <v>3</v>
      </c>
      <c r="B20" s="90" t="s">
        <v>109</v>
      </c>
      <c r="C20" s="60">
        <v>17</v>
      </c>
      <c r="D20" s="47" t="s">
        <v>34</v>
      </c>
      <c r="E20" s="66" t="s">
        <v>56</v>
      </c>
      <c r="F20" s="67" t="s">
        <v>93</v>
      </c>
      <c r="G20" s="67" t="s">
        <v>94</v>
      </c>
      <c r="H20" s="66" t="s">
        <v>70</v>
      </c>
      <c r="I20" s="61">
        <v>49.81</v>
      </c>
      <c r="J20" s="30"/>
      <c r="K20" s="36">
        <f t="shared" si="0"/>
        <v>0</v>
      </c>
      <c r="L20" s="37" t="str">
        <f t="shared" si="1"/>
        <v>OK</v>
      </c>
      <c r="M20" s="103"/>
      <c r="N20" s="101"/>
      <c r="O20" s="101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5" customHeight="1" x14ac:dyDescent="0.25">
      <c r="A21" s="138">
        <v>4</v>
      </c>
      <c r="B21" s="131" t="s">
        <v>109</v>
      </c>
      <c r="C21" s="63">
        <v>18</v>
      </c>
      <c r="D21" s="114" t="s">
        <v>97</v>
      </c>
      <c r="E21" s="48" t="s">
        <v>57</v>
      </c>
      <c r="F21" s="56" t="s">
        <v>93</v>
      </c>
      <c r="G21" s="56" t="s">
        <v>94</v>
      </c>
      <c r="H21" s="48" t="s">
        <v>5</v>
      </c>
      <c r="I21" s="64">
        <v>320</v>
      </c>
      <c r="J21" s="30"/>
      <c r="K21" s="36">
        <f t="shared" si="0"/>
        <v>0</v>
      </c>
      <c r="L21" s="37" t="str">
        <f t="shared" si="1"/>
        <v>OK</v>
      </c>
      <c r="M21" s="103"/>
      <c r="N21" s="101"/>
      <c r="O21" s="101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5" customHeight="1" x14ac:dyDescent="0.25">
      <c r="A22" s="140"/>
      <c r="B22" s="144"/>
      <c r="C22" s="63">
        <v>19</v>
      </c>
      <c r="D22" s="115"/>
      <c r="E22" s="48" t="s">
        <v>58</v>
      </c>
      <c r="F22" s="56" t="s">
        <v>93</v>
      </c>
      <c r="G22" s="56" t="s">
        <v>94</v>
      </c>
      <c r="H22" s="48" t="s">
        <v>5</v>
      </c>
      <c r="I22" s="64">
        <v>1050</v>
      </c>
      <c r="J22" s="30">
        <f>1</f>
        <v>1</v>
      </c>
      <c r="K22" s="36">
        <f t="shared" si="0"/>
        <v>0</v>
      </c>
      <c r="L22" s="37" t="str">
        <f t="shared" si="1"/>
        <v>OK</v>
      </c>
      <c r="M22" s="104">
        <v>1</v>
      </c>
      <c r="N22" s="101"/>
      <c r="O22" s="101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5" customHeight="1" x14ac:dyDescent="0.25">
      <c r="A23" s="140"/>
      <c r="B23" s="144"/>
      <c r="C23" s="63">
        <v>20</v>
      </c>
      <c r="D23" s="115"/>
      <c r="E23" s="48" t="s">
        <v>59</v>
      </c>
      <c r="F23" s="56" t="s">
        <v>93</v>
      </c>
      <c r="G23" s="56" t="s">
        <v>94</v>
      </c>
      <c r="H23" s="48" t="s">
        <v>5</v>
      </c>
      <c r="I23" s="64">
        <v>1189.26</v>
      </c>
      <c r="J23" s="30"/>
      <c r="K23" s="36">
        <f t="shared" si="0"/>
        <v>0</v>
      </c>
      <c r="L23" s="37" t="str">
        <f t="shared" si="1"/>
        <v>OK</v>
      </c>
      <c r="M23" s="103"/>
      <c r="N23" s="101"/>
      <c r="O23" s="101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5" customHeight="1" x14ac:dyDescent="0.25">
      <c r="A24" s="139"/>
      <c r="B24" s="132"/>
      <c r="C24" s="63">
        <v>21</v>
      </c>
      <c r="D24" s="116"/>
      <c r="E24" s="48" t="s">
        <v>73</v>
      </c>
      <c r="F24" s="56" t="s">
        <v>93</v>
      </c>
      <c r="G24" s="56" t="s">
        <v>94</v>
      </c>
      <c r="H24" s="48" t="s">
        <v>5</v>
      </c>
      <c r="I24" s="64">
        <v>300</v>
      </c>
      <c r="J24" s="30"/>
      <c r="K24" s="36">
        <f t="shared" si="0"/>
        <v>0</v>
      </c>
      <c r="L24" s="37" t="str">
        <f t="shared" si="1"/>
        <v>OK</v>
      </c>
      <c r="M24" s="103"/>
      <c r="N24" s="101"/>
      <c r="O24" s="101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x14ac:dyDescent="0.25">
      <c r="A25" s="130">
        <v>5</v>
      </c>
      <c r="B25" s="136" t="s">
        <v>110</v>
      </c>
      <c r="C25" s="68">
        <v>22</v>
      </c>
      <c r="D25" s="121" t="s">
        <v>98</v>
      </c>
      <c r="E25" s="43" t="s">
        <v>60</v>
      </c>
      <c r="F25" s="57" t="s">
        <v>93</v>
      </c>
      <c r="G25" s="57" t="s">
        <v>94</v>
      </c>
      <c r="H25" s="43" t="s">
        <v>5</v>
      </c>
      <c r="I25" s="69">
        <v>0.51</v>
      </c>
      <c r="J25" s="30">
        <v>1000</v>
      </c>
      <c r="K25" s="36">
        <f t="shared" si="0"/>
        <v>1000</v>
      </c>
      <c r="L25" s="37" t="str">
        <f t="shared" si="1"/>
        <v>OK</v>
      </c>
      <c r="M25" s="103"/>
      <c r="N25" s="101"/>
      <c r="O25" s="101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15" customHeight="1" x14ac:dyDescent="0.25">
      <c r="A26" s="130"/>
      <c r="B26" s="145"/>
      <c r="C26" s="68">
        <v>23</v>
      </c>
      <c r="D26" s="122"/>
      <c r="E26" s="43" t="s">
        <v>63</v>
      </c>
      <c r="F26" s="57" t="s">
        <v>93</v>
      </c>
      <c r="G26" s="57" t="s">
        <v>94</v>
      </c>
      <c r="H26" s="43" t="s">
        <v>70</v>
      </c>
      <c r="I26" s="69">
        <v>31.37</v>
      </c>
      <c r="J26" s="30">
        <v>10</v>
      </c>
      <c r="K26" s="36">
        <f t="shared" si="0"/>
        <v>10</v>
      </c>
      <c r="L26" s="37" t="str">
        <f t="shared" si="1"/>
        <v>OK</v>
      </c>
      <c r="M26" s="103"/>
      <c r="N26" s="101"/>
      <c r="O26" s="101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26" ht="15" customHeight="1" x14ac:dyDescent="0.25">
      <c r="A27" s="130"/>
      <c r="B27" s="145"/>
      <c r="C27" s="68">
        <v>24</v>
      </c>
      <c r="D27" s="122"/>
      <c r="E27" s="43" t="s">
        <v>75</v>
      </c>
      <c r="F27" s="57" t="s">
        <v>93</v>
      </c>
      <c r="G27" s="57" t="s">
        <v>94</v>
      </c>
      <c r="H27" s="43" t="s">
        <v>74</v>
      </c>
      <c r="I27" s="69">
        <v>20.02</v>
      </c>
      <c r="J27" s="30"/>
      <c r="K27" s="36">
        <f t="shared" si="0"/>
        <v>0</v>
      </c>
      <c r="L27" s="37" t="str">
        <f t="shared" si="1"/>
        <v>OK</v>
      </c>
      <c r="M27" s="103"/>
      <c r="N27" s="101"/>
      <c r="O27" s="101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5" customHeight="1" x14ac:dyDescent="0.25">
      <c r="A28" s="130"/>
      <c r="B28" s="145"/>
      <c r="C28" s="68">
        <v>25</v>
      </c>
      <c r="D28" s="123"/>
      <c r="E28" s="43" t="s">
        <v>76</v>
      </c>
      <c r="F28" s="57" t="s">
        <v>93</v>
      </c>
      <c r="G28" s="57" t="s">
        <v>94</v>
      </c>
      <c r="H28" s="43" t="s">
        <v>74</v>
      </c>
      <c r="I28" s="69">
        <v>25.93</v>
      </c>
      <c r="J28" s="30"/>
      <c r="K28" s="36">
        <f t="shared" si="0"/>
        <v>0</v>
      </c>
      <c r="L28" s="37" t="str">
        <f t="shared" si="1"/>
        <v>OK</v>
      </c>
      <c r="M28" s="103"/>
      <c r="N28" s="101"/>
      <c r="O28" s="101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5" customHeight="1" x14ac:dyDescent="0.25">
      <c r="A29" s="130"/>
      <c r="B29" s="145"/>
      <c r="C29" s="68">
        <v>26</v>
      </c>
      <c r="D29" s="124" t="s">
        <v>99</v>
      </c>
      <c r="E29" s="43" t="s">
        <v>61</v>
      </c>
      <c r="F29" s="57" t="s">
        <v>93</v>
      </c>
      <c r="G29" s="57" t="s">
        <v>94</v>
      </c>
      <c r="H29" s="43" t="s">
        <v>5</v>
      </c>
      <c r="I29" s="69">
        <v>1.1299999999999999</v>
      </c>
      <c r="J29" s="30"/>
      <c r="K29" s="36">
        <f t="shared" si="0"/>
        <v>0</v>
      </c>
      <c r="L29" s="37" t="str">
        <f t="shared" si="1"/>
        <v>OK</v>
      </c>
      <c r="M29" s="103"/>
      <c r="N29" s="101"/>
      <c r="O29" s="101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5" customHeight="1" x14ac:dyDescent="0.25">
      <c r="A30" s="130"/>
      <c r="B30" s="145"/>
      <c r="C30" s="68">
        <v>27</v>
      </c>
      <c r="D30" s="124"/>
      <c r="E30" s="43" t="s">
        <v>62</v>
      </c>
      <c r="F30" s="57" t="s">
        <v>93</v>
      </c>
      <c r="G30" s="57" t="s">
        <v>94</v>
      </c>
      <c r="H30" s="43" t="s">
        <v>5</v>
      </c>
      <c r="I30" s="69">
        <v>2.77</v>
      </c>
      <c r="J30" s="30"/>
      <c r="K30" s="36">
        <f t="shared" si="0"/>
        <v>0</v>
      </c>
      <c r="L30" s="37" t="str">
        <f t="shared" si="1"/>
        <v>OK</v>
      </c>
      <c r="M30" s="103"/>
      <c r="N30" s="101"/>
      <c r="O30" s="101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5" customHeight="1" x14ac:dyDescent="0.25">
      <c r="A31" s="130"/>
      <c r="B31" s="145"/>
      <c r="C31" s="68">
        <v>28</v>
      </c>
      <c r="D31" s="43" t="s">
        <v>35</v>
      </c>
      <c r="E31" s="43" t="s">
        <v>62</v>
      </c>
      <c r="F31" s="57" t="s">
        <v>93</v>
      </c>
      <c r="G31" s="57" t="s">
        <v>94</v>
      </c>
      <c r="H31" s="43" t="s">
        <v>5</v>
      </c>
      <c r="I31" s="69">
        <v>3.07</v>
      </c>
      <c r="J31" s="30">
        <v>100</v>
      </c>
      <c r="K31" s="36">
        <f t="shared" si="0"/>
        <v>100</v>
      </c>
      <c r="L31" s="37" t="str">
        <f t="shared" si="1"/>
        <v>OK</v>
      </c>
      <c r="M31" s="103"/>
      <c r="N31" s="101"/>
      <c r="O31" s="101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5" customHeight="1" x14ac:dyDescent="0.25">
      <c r="A32" s="130"/>
      <c r="B32" s="137"/>
      <c r="C32" s="68">
        <v>29</v>
      </c>
      <c r="D32" s="58" t="s">
        <v>36</v>
      </c>
      <c r="E32" s="70" t="s">
        <v>56</v>
      </c>
      <c r="F32" s="71" t="s">
        <v>93</v>
      </c>
      <c r="G32" s="57" t="s">
        <v>94</v>
      </c>
      <c r="H32" s="70" t="s">
        <v>70</v>
      </c>
      <c r="I32" s="69">
        <v>35.42</v>
      </c>
      <c r="J32" s="30">
        <v>5</v>
      </c>
      <c r="K32" s="36">
        <f t="shared" si="0"/>
        <v>5</v>
      </c>
      <c r="L32" s="37" t="str">
        <f t="shared" si="1"/>
        <v>OK</v>
      </c>
      <c r="M32" s="103"/>
      <c r="N32" s="101"/>
      <c r="O32" s="101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90" x14ac:dyDescent="0.25">
      <c r="A33" s="125">
        <v>6</v>
      </c>
      <c r="B33" s="131" t="s">
        <v>111</v>
      </c>
      <c r="C33" s="63">
        <v>30</v>
      </c>
      <c r="D33" s="48" t="s">
        <v>100</v>
      </c>
      <c r="E33" s="48" t="s">
        <v>64</v>
      </c>
      <c r="F33" s="56" t="s">
        <v>93</v>
      </c>
      <c r="G33" s="56" t="s">
        <v>94</v>
      </c>
      <c r="H33" s="48" t="s">
        <v>5</v>
      </c>
      <c r="I33" s="64">
        <v>7.44</v>
      </c>
      <c r="J33" s="30">
        <v>200</v>
      </c>
      <c r="K33" s="36">
        <f t="shared" si="0"/>
        <v>200</v>
      </c>
      <c r="L33" s="37" t="str">
        <f t="shared" si="1"/>
        <v>OK</v>
      </c>
      <c r="M33" s="103"/>
      <c r="N33" s="101"/>
      <c r="O33" s="101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45" x14ac:dyDescent="0.25">
      <c r="A34" s="125"/>
      <c r="B34" s="132"/>
      <c r="C34" s="63">
        <v>31</v>
      </c>
      <c r="D34" s="48" t="s">
        <v>37</v>
      </c>
      <c r="E34" s="48" t="s">
        <v>65</v>
      </c>
      <c r="F34" s="56" t="s">
        <v>93</v>
      </c>
      <c r="G34" s="56" t="s">
        <v>94</v>
      </c>
      <c r="H34" s="48" t="s">
        <v>5</v>
      </c>
      <c r="I34" s="64">
        <v>5.34</v>
      </c>
      <c r="J34" s="30">
        <v>200</v>
      </c>
      <c r="K34" s="36">
        <f t="shared" si="0"/>
        <v>200</v>
      </c>
      <c r="L34" s="37" t="str">
        <f t="shared" si="1"/>
        <v>OK</v>
      </c>
      <c r="M34" s="103"/>
      <c r="N34" s="101"/>
      <c r="O34" s="101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75" customHeight="1" x14ac:dyDescent="0.25">
      <c r="A35" s="130">
        <v>7</v>
      </c>
      <c r="B35" s="136" t="s">
        <v>109</v>
      </c>
      <c r="C35" s="68">
        <v>32</v>
      </c>
      <c r="D35" s="43" t="s">
        <v>101</v>
      </c>
      <c r="E35" s="43" t="s">
        <v>66</v>
      </c>
      <c r="F35" s="57" t="s">
        <v>93</v>
      </c>
      <c r="G35" s="57" t="s">
        <v>94</v>
      </c>
      <c r="H35" s="43" t="s">
        <v>5</v>
      </c>
      <c r="I35" s="69">
        <v>217.58</v>
      </c>
      <c r="J35" s="30"/>
      <c r="K35" s="36">
        <f t="shared" si="0"/>
        <v>0</v>
      </c>
      <c r="L35" s="37" t="str">
        <f t="shared" si="1"/>
        <v>OK</v>
      </c>
      <c r="M35" s="103"/>
      <c r="N35" s="101"/>
      <c r="O35" s="101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05" x14ac:dyDescent="0.25">
      <c r="A36" s="130"/>
      <c r="B36" s="145"/>
      <c r="C36" s="68">
        <v>33</v>
      </c>
      <c r="D36" s="59" t="s">
        <v>38</v>
      </c>
      <c r="E36" s="70" t="s">
        <v>67</v>
      </c>
      <c r="F36" s="71" t="s">
        <v>93</v>
      </c>
      <c r="G36" s="57" t="s">
        <v>94</v>
      </c>
      <c r="H36" s="70" t="s">
        <v>5</v>
      </c>
      <c r="I36" s="69">
        <v>9.57</v>
      </c>
      <c r="J36" s="30"/>
      <c r="K36" s="36">
        <f t="shared" si="0"/>
        <v>0</v>
      </c>
      <c r="L36" s="37" t="str">
        <f t="shared" si="1"/>
        <v>OK</v>
      </c>
      <c r="M36" s="103"/>
      <c r="N36" s="101"/>
      <c r="O36" s="101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75" customHeight="1" x14ac:dyDescent="0.25">
      <c r="A37" s="130"/>
      <c r="B37" s="137"/>
      <c r="C37" s="68">
        <v>34</v>
      </c>
      <c r="D37" s="59" t="s">
        <v>39</v>
      </c>
      <c r="E37" s="70" t="s">
        <v>68</v>
      </c>
      <c r="F37" s="71" t="s">
        <v>93</v>
      </c>
      <c r="G37" s="57" t="s">
        <v>94</v>
      </c>
      <c r="H37" s="70" t="s">
        <v>5</v>
      </c>
      <c r="I37" s="69">
        <v>21.76</v>
      </c>
      <c r="J37" s="30">
        <v>20</v>
      </c>
      <c r="K37" s="36">
        <f t="shared" si="0"/>
        <v>20</v>
      </c>
      <c r="L37" s="37" t="str">
        <f t="shared" si="1"/>
        <v>OK</v>
      </c>
      <c r="M37" s="103"/>
      <c r="N37" s="101"/>
      <c r="O37" s="101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45" x14ac:dyDescent="0.25">
      <c r="A38" s="125">
        <v>8</v>
      </c>
      <c r="B38" s="131" t="s">
        <v>109</v>
      </c>
      <c r="C38" s="63">
        <v>35</v>
      </c>
      <c r="D38" s="48" t="s">
        <v>102</v>
      </c>
      <c r="E38" s="48" t="s">
        <v>69</v>
      </c>
      <c r="F38" s="56" t="s">
        <v>93</v>
      </c>
      <c r="G38" s="56" t="s">
        <v>94</v>
      </c>
      <c r="H38" s="48" t="s">
        <v>5</v>
      </c>
      <c r="I38" s="64">
        <v>44</v>
      </c>
      <c r="J38" s="30"/>
      <c r="K38" s="36">
        <f t="shared" si="0"/>
        <v>0</v>
      </c>
      <c r="L38" s="37" t="str">
        <f t="shared" si="1"/>
        <v>OK</v>
      </c>
      <c r="M38" s="103"/>
      <c r="N38" s="101"/>
      <c r="O38" s="101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45" x14ac:dyDescent="0.25">
      <c r="A39" s="125"/>
      <c r="B39" s="132"/>
      <c r="C39" s="63">
        <v>36</v>
      </c>
      <c r="D39" s="48" t="s">
        <v>103</v>
      </c>
      <c r="E39" s="48" t="s">
        <v>69</v>
      </c>
      <c r="F39" s="56" t="s">
        <v>93</v>
      </c>
      <c r="G39" s="56" t="s">
        <v>94</v>
      </c>
      <c r="H39" s="48" t="s">
        <v>5</v>
      </c>
      <c r="I39" s="64">
        <v>37</v>
      </c>
      <c r="J39" s="30"/>
      <c r="K39" s="36">
        <f t="shared" si="0"/>
        <v>0</v>
      </c>
      <c r="L39" s="37" t="str">
        <f t="shared" si="1"/>
        <v>OK</v>
      </c>
      <c r="M39" s="103"/>
      <c r="N39" s="101"/>
      <c r="O39" s="101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30" customHeight="1" x14ac:dyDescent="0.25">
      <c r="A40" s="141">
        <v>9</v>
      </c>
      <c r="B40" s="133" t="s">
        <v>109</v>
      </c>
      <c r="C40" s="72">
        <v>37</v>
      </c>
      <c r="D40" s="124" t="s">
        <v>104</v>
      </c>
      <c r="E40" s="43" t="s">
        <v>77</v>
      </c>
      <c r="F40" s="57" t="s">
        <v>93</v>
      </c>
      <c r="G40" s="57" t="s">
        <v>94</v>
      </c>
      <c r="H40" s="43" t="s">
        <v>5</v>
      </c>
      <c r="I40" s="73">
        <v>108</v>
      </c>
      <c r="J40" s="30"/>
      <c r="K40" s="36">
        <f t="shared" si="0"/>
        <v>0</v>
      </c>
      <c r="L40" s="37" t="str">
        <f t="shared" si="1"/>
        <v>OK</v>
      </c>
      <c r="M40" s="103"/>
      <c r="N40" s="101"/>
      <c r="O40" s="101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x14ac:dyDescent="0.25">
      <c r="A41" s="142"/>
      <c r="B41" s="134"/>
      <c r="C41" s="72">
        <v>38</v>
      </c>
      <c r="D41" s="124"/>
      <c r="E41" s="43" t="s">
        <v>78</v>
      </c>
      <c r="F41" s="71" t="s">
        <v>93</v>
      </c>
      <c r="G41" s="57" t="s">
        <v>94</v>
      </c>
      <c r="H41" s="70" t="s">
        <v>5</v>
      </c>
      <c r="I41" s="73">
        <v>262.2</v>
      </c>
      <c r="J41" s="30"/>
      <c r="K41" s="36">
        <f t="shared" si="0"/>
        <v>0</v>
      </c>
      <c r="L41" s="37" t="str">
        <f t="shared" si="1"/>
        <v>OK</v>
      </c>
      <c r="M41" s="103"/>
      <c r="N41" s="101"/>
      <c r="O41" s="101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5" customHeight="1" x14ac:dyDescent="0.25">
      <c r="A42" s="143"/>
      <c r="B42" s="135"/>
      <c r="C42" s="72">
        <v>39</v>
      </c>
      <c r="D42" s="124"/>
      <c r="E42" s="43" t="s">
        <v>79</v>
      </c>
      <c r="F42" s="71" t="s">
        <v>93</v>
      </c>
      <c r="G42" s="57" t="s">
        <v>94</v>
      </c>
      <c r="H42" s="70" t="s">
        <v>80</v>
      </c>
      <c r="I42" s="73">
        <v>20</v>
      </c>
      <c r="J42" s="30"/>
      <c r="K42" s="36">
        <f t="shared" si="0"/>
        <v>0</v>
      </c>
      <c r="L42" s="37" t="str">
        <f t="shared" si="1"/>
        <v>OK</v>
      </c>
      <c r="M42" s="103"/>
      <c r="N42" s="101"/>
      <c r="O42" s="101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5" customHeight="1" x14ac:dyDescent="0.25">
      <c r="A43" s="138">
        <v>10</v>
      </c>
      <c r="B43" s="131" t="s">
        <v>109</v>
      </c>
      <c r="C43" s="63">
        <v>40</v>
      </c>
      <c r="D43" s="114" t="s">
        <v>81</v>
      </c>
      <c r="E43" s="48" t="s">
        <v>82</v>
      </c>
      <c r="F43" s="56" t="s">
        <v>93</v>
      </c>
      <c r="G43" s="56" t="s">
        <v>94</v>
      </c>
      <c r="H43" s="48" t="s">
        <v>5</v>
      </c>
      <c r="I43" s="74">
        <v>33.86</v>
      </c>
      <c r="J43" s="30"/>
      <c r="K43" s="36">
        <f t="shared" si="0"/>
        <v>0</v>
      </c>
      <c r="L43" s="37" t="str">
        <f t="shared" si="1"/>
        <v>OK</v>
      </c>
      <c r="M43" s="103"/>
      <c r="N43" s="101"/>
      <c r="O43" s="101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5" customHeight="1" x14ac:dyDescent="0.25">
      <c r="A44" s="139"/>
      <c r="B44" s="132"/>
      <c r="C44" s="63">
        <v>41</v>
      </c>
      <c r="D44" s="116"/>
      <c r="E44" s="48" t="s">
        <v>83</v>
      </c>
      <c r="F44" s="56" t="s">
        <v>93</v>
      </c>
      <c r="G44" s="56" t="s">
        <v>94</v>
      </c>
      <c r="H44" s="48" t="s">
        <v>5</v>
      </c>
      <c r="I44" s="74">
        <v>27.09</v>
      </c>
      <c r="J44" s="30"/>
      <c r="K44" s="36">
        <f t="shared" si="0"/>
        <v>0</v>
      </c>
      <c r="L44" s="37" t="str">
        <f t="shared" si="1"/>
        <v>OK</v>
      </c>
      <c r="M44" s="103"/>
      <c r="N44" s="101"/>
      <c r="O44" s="101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5" customHeight="1" x14ac:dyDescent="0.25">
      <c r="A45" s="130">
        <v>11</v>
      </c>
      <c r="B45" s="136" t="s">
        <v>110</v>
      </c>
      <c r="C45" s="68">
        <v>42</v>
      </c>
      <c r="D45" s="43" t="s">
        <v>105</v>
      </c>
      <c r="E45" s="43" t="s">
        <v>106</v>
      </c>
      <c r="F45" s="57" t="s">
        <v>93</v>
      </c>
      <c r="G45" s="57" t="s">
        <v>94</v>
      </c>
      <c r="H45" s="70" t="s">
        <v>70</v>
      </c>
      <c r="I45" s="73">
        <v>88.1</v>
      </c>
      <c r="J45" s="30"/>
      <c r="K45" s="36">
        <f t="shared" si="0"/>
        <v>0</v>
      </c>
      <c r="L45" s="37" t="str">
        <f t="shared" si="1"/>
        <v>OK</v>
      </c>
      <c r="M45" s="103"/>
      <c r="N45" s="101"/>
      <c r="O45" s="101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5" customHeight="1" x14ac:dyDescent="0.25">
      <c r="A46" s="130"/>
      <c r="B46" s="137"/>
      <c r="C46" s="68">
        <v>43</v>
      </c>
      <c r="D46" s="43" t="s">
        <v>107</v>
      </c>
      <c r="E46" s="43" t="s">
        <v>106</v>
      </c>
      <c r="F46" s="71" t="s">
        <v>93</v>
      </c>
      <c r="G46" s="57" t="s">
        <v>94</v>
      </c>
      <c r="H46" s="70" t="s">
        <v>80</v>
      </c>
      <c r="I46" s="73">
        <v>96.65</v>
      </c>
      <c r="J46" s="30"/>
      <c r="K46" s="36">
        <f t="shared" si="0"/>
        <v>0</v>
      </c>
      <c r="L46" s="37" t="str">
        <f t="shared" si="1"/>
        <v>OK</v>
      </c>
      <c r="M46" s="103"/>
      <c r="N46" s="101"/>
      <c r="O46" s="101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</sheetData>
  <mergeCells count="43">
    <mergeCell ref="Y1:Y2"/>
    <mergeCell ref="T1:T2"/>
    <mergeCell ref="U1:U2"/>
    <mergeCell ref="S1:S2"/>
    <mergeCell ref="A45:A46"/>
    <mergeCell ref="A43:A44"/>
    <mergeCell ref="D43:D44"/>
    <mergeCell ref="B4:B18"/>
    <mergeCell ref="B21:B24"/>
    <mergeCell ref="B25:B32"/>
    <mergeCell ref="B33:B34"/>
    <mergeCell ref="B35:B37"/>
    <mergeCell ref="B38:B39"/>
    <mergeCell ref="B40:B42"/>
    <mergeCell ref="B43:B44"/>
    <mergeCell ref="B45:B46"/>
    <mergeCell ref="A21:A24"/>
    <mergeCell ref="E1:I1"/>
    <mergeCell ref="J1:L1"/>
    <mergeCell ref="A25:A32"/>
    <mergeCell ref="D25:D28"/>
    <mergeCell ref="D29:D30"/>
    <mergeCell ref="Z1:Z2"/>
    <mergeCell ref="A2:L2"/>
    <mergeCell ref="D4:D15"/>
    <mergeCell ref="D16:D18"/>
    <mergeCell ref="D21:D24"/>
    <mergeCell ref="R1:R2"/>
    <mergeCell ref="Q1:Q2"/>
    <mergeCell ref="O1:O2"/>
    <mergeCell ref="P1:P2"/>
    <mergeCell ref="A1:D1"/>
    <mergeCell ref="M1:M2"/>
    <mergeCell ref="N1:N2"/>
    <mergeCell ref="V1:V2"/>
    <mergeCell ref="W1:W2"/>
    <mergeCell ref="X1:X2"/>
    <mergeCell ref="A4:A18"/>
    <mergeCell ref="A33:A34"/>
    <mergeCell ref="A35:A37"/>
    <mergeCell ref="A38:A39"/>
    <mergeCell ref="A40:A42"/>
    <mergeCell ref="D40:D4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zoomScale="80" zoomScaleNormal="80" workbookViewId="0">
      <selection activeCell="M1" sqref="M1:M46"/>
    </sheetView>
  </sheetViews>
  <sheetFormatPr defaultColWidth="9.7109375" defaultRowHeight="15" x14ac:dyDescent="0.25"/>
  <cols>
    <col min="1" max="1" width="7.7109375" style="1" customWidth="1"/>
    <col min="2" max="2" width="21" style="1" customWidth="1"/>
    <col min="3" max="3" width="5.5703125" style="1" bestFit="1" customWidth="1"/>
    <col min="4" max="4" width="44.42578125" style="38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1" bestFit="1" customWidth="1"/>
    <col min="10" max="10" width="13.28515625" style="19" customWidth="1"/>
    <col min="11" max="11" width="13.28515625" style="39" customWidth="1"/>
    <col min="12" max="12" width="12.5703125" style="17" customWidth="1"/>
    <col min="13" max="14" width="13.7109375" style="18" customWidth="1"/>
    <col min="15" max="27" width="13.7109375" style="15" customWidth="1"/>
    <col min="28" max="16384" width="9.7109375" style="15"/>
  </cols>
  <sheetData>
    <row r="1" spans="1:27" ht="34.5" customHeight="1" x14ac:dyDescent="0.25">
      <c r="A1" s="109" t="s">
        <v>85</v>
      </c>
      <c r="B1" s="109"/>
      <c r="C1" s="109"/>
      <c r="D1" s="109"/>
      <c r="E1" s="109" t="s">
        <v>33</v>
      </c>
      <c r="F1" s="109"/>
      <c r="G1" s="109"/>
      <c r="H1" s="109"/>
      <c r="I1" s="109"/>
      <c r="J1" s="109" t="s">
        <v>86</v>
      </c>
      <c r="K1" s="109"/>
      <c r="L1" s="109"/>
      <c r="M1" s="108" t="s">
        <v>147</v>
      </c>
      <c r="N1" s="108" t="s">
        <v>88</v>
      </c>
      <c r="O1" s="108" t="s">
        <v>88</v>
      </c>
      <c r="P1" s="108" t="s">
        <v>88</v>
      </c>
      <c r="Q1" s="108" t="s">
        <v>88</v>
      </c>
      <c r="R1" s="108" t="s">
        <v>88</v>
      </c>
      <c r="S1" s="108" t="s">
        <v>88</v>
      </c>
      <c r="T1" s="108" t="s">
        <v>88</v>
      </c>
      <c r="U1" s="108" t="s">
        <v>88</v>
      </c>
      <c r="V1" s="108" t="s">
        <v>88</v>
      </c>
      <c r="W1" s="108" t="s">
        <v>88</v>
      </c>
      <c r="X1" s="108" t="s">
        <v>88</v>
      </c>
      <c r="Y1" s="108" t="s">
        <v>88</v>
      </c>
      <c r="Z1" s="108" t="s">
        <v>88</v>
      </c>
      <c r="AA1" s="108" t="s">
        <v>88</v>
      </c>
    </row>
    <row r="2" spans="1:27" ht="34.5" customHeight="1" x14ac:dyDescent="0.25">
      <c r="A2" s="109" t="s">
        <v>87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</row>
    <row r="3" spans="1:27" s="16" customFormat="1" ht="45" x14ac:dyDescent="0.2">
      <c r="A3" s="53" t="s">
        <v>6</v>
      </c>
      <c r="B3" s="53" t="s">
        <v>112</v>
      </c>
      <c r="C3" s="53" t="s">
        <v>4</v>
      </c>
      <c r="D3" s="53" t="s">
        <v>89</v>
      </c>
      <c r="E3" s="54" t="s">
        <v>40</v>
      </c>
      <c r="F3" s="54" t="s">
        <v>90</v>
      </c>
      <c r="G3" s="54" t="s">
        <v>91</v>
      </c>
      <c r="H3" s="54" t="s">
        <v>5</v>
      </c>
      <c r="I3" s="32" t="s">
        <v>2</v>
      </c>
      <c r="J3" s="33" t="s">
        <v>24</v>
      </c>
      <c r="K3" s="34" t="s">
        <v>0</v>
      </c>
      <c r="L3" s="31" t="s">
        <v>3</v>
      </c>
      <c r="M3" s="91">
        <v>42992</v>
      </c>
      <c r="N3" s="35" t="s">
        <v>1</v>
      </c>
      <c r="O3" s="35" t="s">
        <v>1</v>
      </c>
      <c r="P3" s="35" t="s">
        <v>1</v>
      </c>
      <c r="Q3" s="35" t="s">
        <v>1</v>
      </c>
      <c r="R3" s="35" t="s">
        <v>1</v>
      </c>
      <c r="S3" s="35" t="s">
        <v>1</v>
      </c>
      <c r="T3" s="35" t="s">
        <v>1</v>
      </c>
      <c r="U3" s="35" t="s">
        <v>1</v>
      </c>
      <c r="V3" s="35" t="s">
        <v>1</v>
      </c>
      <c r="W3" s="35" t="s">
        <v>1</v>
      </c>
      <c r="X3" s="35" t="s">
        <v>1</v>
      </c>
      <c r="Y3" s="35" t="s">
        <v>1</v>
      </c>
      <c r="Z3" s="35" t="s">
        <v>1</v>
      </c>
      <c r="AA3" s="35" t="s">
        <v>1</v>
      </c>
    </row>
    <row r="4" spans="1:27" ht="15" customHeight="1" x14ac:dyDescent="0.25">
      <c r="A4" s="117">
        <v>1</v>
      </c>
      <c r="B4" s="126" t="s">
        <v>109</v>
      </c>
      <c r="C4" s="60">
        <v>1</v>
      </c>
      <c r="D4" s="110" t="s">
        <v>92</v>
      </c>
      <c r="E4" s="47" t="s">
        <v>41</v>
      </c>
      <c r="F4" s="55" t="s">
        <v>93</v>
      </c>
      <c r="G4" s="55" t="s">
        <v>94</v>
      </c>
      <c r="H4" s="47" t="s">
        <v>5</v>
      </c>
      <c r="I4" s="61">
        <v>9</v>
      </c>
      <c r="J4" s="30">
        <v>10</v>
      </c>
      <c r="K4" s="36">
        <f>J4-(SUM(M4:AA4))</f>
        <v>8</v>
      </c>
      <c r="L4" s="37" t="str">
        <f t="shared" ref="L4:L46" si="0">IF(K4&lt;0,"ATENÇÃO","OK")</f>
        <v>OK</v>
      </c>
      <c r="M4" s="171">
        <v>2</v>
      </c>
      <c r="N4" s="49"/>
      <c r="O4" s="50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</row>
    <row r="5" spans="1:27" ht="15" customHeight="1" x14ac:dyDescent="0.25">
      <c r="A5" s="117"/>
      <c r="B5" s="127"/>
      <c r="C5" s="60">
        <v>2</v>
      </c>
      <c r="D5" s="111"/>
      <c r="E5" s="47" t="s">
        <v>42</v>
      </c>
      <c r="F5" s="55" t="s">
        <v>93</v>
      </c>
      <c r="G5" s="55" t="s">
        <v>94</v>
      </c>
      <c r="H5" s="47" t="s">
        <v>5</v>
      </c>
      <c r="I5" s="61">
        <v>42</v>
      </c>
      <c r="J5" s="30">
        <v>10</v>
      </c>
      <c r="K5" s="36">
        <f t="shared" ref="K5:K46" si="1">J5-(SUM(M5:AA5))</f>
        <v>10</v>
      </c>
      <c r="L5" s="37" t="str">
        <f t="shared" si="0"/>
        <v>OK</v>
      </c>
      <c r="M5" s="171"/>
      <c r="N5" s="49"/>
      <c r="O5" s="50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1:27" ht="15" customHeight="1" x14ac:dyDescent="0.25">
      <c r="A6" s="117"/>
      <c r="B6" s="127"/>
      <c r="C6" s="60">
        <v>3</v>
      </c>
      <c r="D6" s="111"/>
      <c r="E6" s="47" t="s">
        <v>43</v>
      </c>
      <c r="F6" s="55" t="s">
        <v>93</v>
      </c>
      <c r="G6" s="55" t="s">
        <v>94</v>
      </c>
      <c r="H6" s="47" t="s">
        <v>5</v>
      </c>
      <c r="I6" s="61">
        <v>55</v>
      </c>
      <c r="J6" s="30">
        <v>50</v>
      </c>
      <c r="K6" s="36">
        <f t="shared" si="1"/>
        <v>8</v>
      </c>
      <c r="L6" s="37" t="str">
        <f t="shared" si="0"/>
        <v>OK</v>
      </c>
      <c r="M6" s="171">
        <v>42</v>
      </c>
      <c r="N6" s="49"/>
      <c r="O6" s="52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1:27" ht="15" customHeight="1" x14ac:dyDescent="0.25">
      <c r="A7" s="117"/>
      <c r="B7" s="127"/>
      <c r="C7" s="60">
        <v>4</v>
      </c>
      <c r="D7" s="111"/>
      <c r="E7" s="47" t="s">
        <v>44</v>
      </c>
      <c r="F7" s="55" t="s">
        <v>93</v>
      </c>
      <c r="G7" s="55" t="s">
        <v>94</v>
      </c>
      <c r="H7" s="47" t="s">
        <v>5</v>
      </c>
      <c r="I7" s="61">
        <v>50</v>
      </c>
      <c r="J7" s="30"/>
      <c r="K7" s="36">
        <f t="shared" si="1"/>
        <v>0</v>
      </c>
      <c r="L7" s="37" t="str">
        <f t="shared" si="0"/>
        <v>OK</v>
      </c>
      <c r="M7" s="49"/>
      <c r="N7" s="49"/>
      <c r="O7" s="50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</row>
    <row r="8" spans="1:27" ht="15" customHeight="1" x14ac:dyDescent="0.25">
      <c r="A8" s="117"/>
      <c r="B8" s="127"/>
      <c r="C8" s="60">
        <v>5</v>
      </c>
      <c r="D8" s="111"/>
      <c r="E8" s="47" t="s">
        <v>45</v>
      </c>
      <c r="F8" s="55" t="s">
        <v>93</v>
      </c>
      <c r="G8" s="55" t="s">
        <v>94</v>
      </c>
      <c r="H8" s="47" t="s">
        <v>5</v>
      </c>
      <c r="I8" s="61">
        <v>75</v>
      </c>
      <c r="J8" s="30">
        <v>2</v>
      </c>
      <c r="K8" s="36">
        <f t="shared" si="1"/>
        <v>2</v>
      </c>
      <c r="L8" s="37" t="str">
        <f t="shared" si="0"/>
        <v>OK</v>
      </c>
      <c r="M8" s="49"/>
      <c r="N8" s="51"/>
      <c r="O8" s="50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</row>
    <row r="9" spans="1:27" ht="15" customHeight="1" x14ac:dyDescent="0.25">
      <c r="A9" s="117"/>
      <c r="B9" s="127"/>
      <c r="C9" s="60">
        <v>6</v>
      </c>
      <c r="D9" s="111"/>
      <c r="E9" s="47" t="s">
        <v>46</v>
      </c>
      <c r="F9" s="55" t="s">
        <v>93</v>
      </c>
      <c r="G9" s="55" t="s">
        <v>94</v>
      </c>
      <c r="H9" s="47" t="s">
        <v>5</v>
      </c>
      <c r="I9" s="61">
        <v>30</v>
      </c>
      <c r="J9" s="30"/>
      <c r="K9" s="36">
        <f t="shared" si="1"/>
        <v>0</v>
      </c>
      <c r="L9" s="37" t="str">
        <f t="shared" si="0"/>
        <v>OK</v>
      </c>
      <c r="M9" s="49"/>
      <c r="N9" s="49"/>
      <c r="O9" s="50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</row>
    <row r="10" spans="1:27" ht="15" customHeight="1" x14ac:dyDescent="0.25">
      <c r="A10" s="117"/>
      <c r="B10" s="127"/>
      <c r="C10" s="60">
        <v>7</v>
      </c>
      <c r="D10" s="111"/>
      <c r="E10" s="47" t="s">
        <v>47</v>
      </c>
      <c r="F10" s="55" t="s">
        <v>93</v>
      </c>
      <c r="G10" s="55" t="s">
        <v>94</v>
      </c>
      <c r="H10" s="47" t="s">
        <v>5</v>
      </c>
      <c r="I10" s="61">
        <v>90</v>
      </c>
      <c r="J10" s="30"/>
      <c r="K10" s="36">
        <f t="shared" si="1"/>
        <v>0</v>
      </c>
      <c r="L10" s="37" t="str">
        <f t="shared" si="0"/>
        <v>OK</v>
      </c>
      <c r="M10" s="49"/>
      <c r="N10" s="49"/>
      <c r="O10" s="50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</row>
    <row r="11" spans="1:27" ht="15" customHeight="1" x14ac:dyDescent="0.25">
      <c r="A11" s="117"/>
      <c r="B11" s="127"/>
      <c r="C11" s="60">
        <v>8</v>
      </c>
      <c r="D11" s="111"/>
      <c r="E11" s="47" t="s">
        <v>48</v>
      </c>
      <c r="F11" s="55" t="s">
        <v>93</v>
      </c>
      <c r="G11" s="55" t="s">
        <v>94</v>
      </c>
      <c r="H11" s="47" t="s">
        <v>70</v>
      </c>
      <c r="I11" s="61">
        <v>50</v>
      </c>
      <c r="J11" s="30"/>
      <c r="K11" s="36">
        <f t="shared" si="1"/>
        <v>0</v>
      </c>
      <c r="L11" s="37" t="str">
        <f t="shared" si="0"/>
        <v>OK</v>
      </c>
      <c r="M11" s="49"/>
      <c r="N11" s="49"/>
      <c r="O11" s="50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</row>
    <row r="12" spans="1:27" ht="15" customHeight="1" x14ac:dyDescent="0.25">
      <c r="A12" s="117"/>
      <c r="B12" s="127"/>
      <c r="C12" s="60">
        <v>9</v>
      </c>
      <c r="D12" s="111"/>
      <c r="E12" s="47" t="s">
        <v>49</v>
      </c>
      <c r="F12" s="55" t="s">
        <v>93</v>
      </c>
      <c r="G12" s="55" t="s">
        <v>94</v>
      </c>
      <c r="H12" s="47" t="s">
        <v>5</v>
      </c>
      <c r="I12" s="61">
        <v>35</v>
      </c>
      <c r="J12" s="30"/>
      <c r="K12" s="36">
        <f t="shared" si="1"/>
        <v>0</v>
      </c>
      <c r="L12" s="37" t="str">
        <f t="shared" si="0"/>
        <v>OK</v>
      </c>
      <c r="M12" s="49"/>
      <c r="N12" s="49"/>
      <c r="O12" s="50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</row>
    <row r="13" spans="1:27" ht="15" customHeight="1" x14ac:dyDescent="0.25">
      <c r="A13" s="117"/>
      <c r="B13" s="127"/>
      <c r="C13" s="60">
        <v>10</v>
      </c>
      <c r="D13" s="111"/>
      <c r="E13" s="47" t="s">
        <v>50</v>
      </c>
      <c r="F13" s="55" t="s">
        <v>93</v>
      </c>
      <c r="G13" s="55" t="s">
        <v>94</v>
      </c>
      <c r="H13" s="47" t="s">
        <v>5</v>
      </c>
      <c r="I13" s="61">
        <v>43</v>
      </c>
      <c r="J13" s="30"/>
      <c r="K13" s="36">
        <f t="shared" si="1"/>
        <v>0</v>
      </c>
      <c r="L13" s="37" t="str">
        <f t="shared" si="0"/>
        <v>OK</v>
      </c>
      <c r="M13" s="49"/>
      <c r="N13" s="49"/>
      <c r="O13" s="50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</row>
    <row r="14" spans="1:27" ht="15" customHeight="1" x14ac:dyDescent="0.25">
      <c r="A14" s="117"/>
      <c r="B14" s="127"/>
      <c r="C14" s="60">
        <v>11</v>
      </c>
      <c r="D14" s="111"/>
      <c r="E14" s="47" t="s">
        <v>51</v>
      </c>
      <c r="F14" s="55" t="s">
        <v>93</v>
      </c>
      <c r="G14" s="55" t="s">
        <v>94</v>
      </c>
      <c r="H14" s="47" t="s">
        <v>5</v>
      </c>
      <c r="I14" s="61">
        <v>40</v>
      </c>
      <c r="J14" s="30"/>
      <c r="K14" s="36">
        <f t="shared" si="1"/>
        <v>0</v>
      </c>
      <c r="L14" s="37" t="str">
        <f t="shared" si="0"/>
        <v>OK</v>
      </c>
      <c r="M14" s="49"/>
      <c r="N14" s="49"/>
      <c r="O14" s="50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ht="15" customHeight="1" x14ac:dyDescent="0.25">
      <c r="A15" s="117"/>
      <c r="B15" s="127"/>
      <c r="C15" s="60">
        <v>12</v>
      </c>
      <c r="D15" s="112"/>
      <c r="E15" s="43" t="s">
        <v>72</v>
      </c>
      <c r="F15" s="55" t="s">
        <v>93</v>
      </c>
      <c r="G15" s="55" t="s">
        <v>94</v>
      </c>
      <c r="H15" s="47" t="s">
        <v>5</v>
      </c>
      <c r="I15" s="61">
        <v>20</v>
      </c>
      <c r="J15" s="30"/>
      <c r="K15" s="36">
        <f t="shared" si="1"/>
        <v>0</v>
      </c>
      <c r="L15" s="37" t="str">
        <f t="shared" si="0"/>
        <v>OK</v>
      </c>
      <c r="M15" s="49"/>
      <c r="N15" s="49"/>
      <c r="O15" s="50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ht="15" customHeight="1" x14ac:dyDescent="0.25">
      <c r="A16" s="117"/>
      <c r="B16" s="127"/>
      <c r="C16" s="60">
        <v>13</v>
      </c>
      <c r="D16" s="113" t="s">
        <v>95</v>
      </c>
      <c r="E16" s="47" t="s">
        <v>52</v>
      </c>
      <c r="F16" s="55" t="s">
        <v>93</v>
      </c>
      <c r="G16" s="55" t="s">
        <v>94</v>
      </c>
      <c r="H16" s="47" t="s">
        <v>70</v>
      </c>
      <c r="I16" s="61">
        <v>69</v>
      </c>
      <c r="J16" s="30"/>
      <c r="K16" s="36">
        <f t="shared" si="1"/>
        <v>0</v>
      </c>
      <c r="L16" s="37" t="str">
        <f t="shared" si="0"/>
        <v>OK</v>
      </c>
      <c r="M16" s="49"/>
      <c r="N16" s="49"/>
      <c r="O16" s="50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</row>
    <row r="17" spans="1:27" ht="15" customHeight="1" x14ac:dyDescent="0.25">
      <c r="A17" s="117"/>
      <c r="B17" s="127"/>
      <c r="C17" s="60">
        <v>14</v>
      </c>
      <c r="D17" s="113"/>
      <c r="E17" s="47" t="s">
        <v>53</v>
      </c>
      <c r="F17" s="55" t="s">
        <v>93</v>
      </c>
      <c r="G17" s="55" t="s">
        <v>94</v>
      </c>
      <c r="H17" s="47" t="s">
        <v>5</v>
      </c>
      <c r="I17" s="61">
        <v>50</v>
      </c>
      <c r="J17" s="30"/>
      <c r="K17" s="36">
        <f t="shared" si="1"/>
        <v>0</v>
      </c>
      <c r="L17" s="37" t="str">
        <f t="shared" si="0"/>
        <v>OK</v>
      </c>
      <c r="M17" s="44"/>
      <c r="N17" s="44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</row>
    <row r="18" spans="1:27" ht="15" customHeight="1" x14ac:dyDescent="0.25">
      <c r="A18" s="117"/>
      <c r="B18" s="128"/>
      <c r="C18" s="60">
        <v>15</v>
      </c>
      <c r="D18" s="113"/>
      <c r="E18" s="47" t="s">
        <v>54</v>
      </c>
      <c r="F18" s="55" t="s">
        <v>93</v>
      </c>
      <c r="G18" s="55" t="s">
        <v>94</v>
      </c>
      <c r="H18" s="47" t="s">
        <v>5</v>
      </c>
      <c r="I18" s="61">
        <v>14.97</v>
      </c>
      <c r="J18" s="30"/>
      <c r="K18" s="36">
        <f t="shared" si="1"/>
        <v>0</v>
      </c>
      <c r="L18" s="37" t="str">
        <f t="shared" si="0"/>
        <v>OK</v>
      </c>
      <c r="M18" s="44"/>
      <c r="N18" s="44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</row>
    <row r="19" spans="1:27" ht="90" x14ac:dyDescent="0.25">
      <c r="A19" s="62">
        <v>2</v>
      </c>
      <c r="B19" s="89" t="s">
        <v>109</v>
      </c>
      <c r="C19" s="63">
        <v>16</v>
      </c>
      <c r="D19" s="48" t="s">
        <v>96</v>
      </c>
      <c r="E19" s="48" t="s">
        <v>55</v>
      </c>
      <c r="F19" s="56" t="s">
        <v>93</v>
      </c>
      <c r="G19" s="56" t="s">
        <v>94</v>
      </c>
      <c r="H19" s="48" t="s">
        <v>70</v>
      </c>
      <c r="I19" s="64">
        <v>48.84</v>
      </c>
      <c r="J19" s="30"/>
      <c r="K19" s="36">
        <f t="shared" si="1"/>
        <v>0</v>
      </c>
      <c r="L19" s="37" t="str">
        <f t="shared" si="0"/>
        <v>OK</v>
      </c>
      <c r="M19" s="44"/>
      <c r="N19" s="44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</row>
    <row r="20" spans="1:27" ht="135" x14ac:dyDescent="0.25">
      <c r="A20" s="65">
        <v>3</v>
      </c>
      <c r="B20" s="90" t="s">
        <v>109</v>
      </c>
      <c r="C20" s="60">
        <v>17</v>
      </c>
      <c r="D20" s="47" t="s">
        <v>34</v>
      </c>
      <c r="E20" s="66" t="s">
        <v>56</v>
      </c>
      <c r="F20" s="67" t="s">
        <v>93</v>
      </c>
      <c r="G20" s="67" t="s">
        <v>94</v>
      </c>
      <c r="H20" s="66" t="s">
        <v>70</v>
      </c>
      <c r="I20" s="61">
        <v>49.81</v>
      </c>
      <c r="J20" s="30"/>
      <c r="K20" s="36">
        <f t="shared" si="1"/>
        <v>0</v>
      </c>
      <c r="L20" s="37" t="str">
        <f t="shared" si="0"/>
        <v>OK</v>
      </c>
      <c r="M20" s="44"/>
      <c r="N20" s="44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</row>
    <row r="21" spans="1:27" ht="15" customHeight="1" x14ac:dyDescent="0.25">
      <c r="A21" s="138">
        <v>4</v>
      </c>
      <c r="B21" s="131" t="s">
        <v>109</v>
      </c>
      <c r="C21" s="63">
        <v>18</v>
      </c>
      <c r="D21" s="114" t="s">
        <v>97</v>
      </c>
      <c r="E21" s="48" t="s">
        <v>57</v>
      </c>
      <c r="F21" s="56" t="s">
        <v>93</v>
      </c>
      <c r="G21" s="56" t="s">
        <v>94</v>
      </c>
      <c r="H21" s="48" t="s">
        <v>5</v>
      </c>
      <c r="I21" s="64">
        <v>320</v>
      </c>
      <c r="J21" s="30"/>
      <c r="K21" s="36">
        <f t="shared" si="1"/>
        <v>0</v>
      </c>
      <c r="L21" s="37" t="str">
        <f t="shared" si="0"/>
        <v>OK</v>
      </c>
      <c r="M21" s="44"/>
      <c r="N21" s="44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</row>
    <row r="22" spans="1:27" ht="15" customHeight="1" x14ac:dyDescent="0.25">
      <c r="A22" s="140"/>
      <c r="B22" s="144"/>
      <c r="C22" s="63">
        <v>19</v>
      </c>
      <c r="D22" s="115"/>
      <c r="E22" s="48" t="s">
        <v>58</v>
      </c>
      <c r="F22" s="56" t="s">
        <v>93</v>
      </c>
      <c r="G22" s="56" t="s">
        <v>94</v>
      </c>
      <c r="H22" s="48" t="s">
        <v>5</v>
      </c>
      <c r="I22" s="64">
        <v>1050</v>
      </c>
      <c r="J22" s="30"/>
      <c r="K22" s="36">
        <f t="shared" si="1"/>
        <v>0</v>
      </c>
      <c r="L22" s="37" t="str">
        <f t="shared" si="0"/>
        <v>OK</v>
      </c>
      <c r="M22" s="44"/>
      <c r="N22" s="44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5" customHeight="1" x14ac:dyDescent="0.25">
      <c r="A23" s="140"/>
      <c r="B23" s="144"/>
      <c r="C23" s="63">
        <v>20</v>
      </c>
      <c r="D23" s="115"/>
      <c r="E23" s="48" t="s">
        <v>59</v>
      </c>
      <c r="F23" s="56" t="s">
        <v>93</v>
      </c>
      <c r="G23" s="56" t="s">
        <v>94</v>
      </c>
      <c r="H23" s="48" t="s">
        <v>5</v>
      </c>
      <c r="I23" s="64">
        <v>1189.26</v>
      </c>
      <c r="J23" s="30"/>
      <c r="K23" s="36">
        <f t="shared" si="1"/>
        <v>0</v>
      </c>
      <c r="L23" s="37" t="str">
        <f t="shared" si="0"/>
        <v>OK</v>
      </c>
      <c r="M23" s="44"/>
      <c r="N23" s="44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</row>
    <row r="24" spans="1:27" ht="15" customHeight="1" x14ac:dyDescent="0.25">
      <c r="A24" s="139"/>
      <c r="B24" s="132"/>
      <c r="C24" s="63">
        <v>21</v>
      </c>
      <c r="D24" s="116"/>
      <c r="E24" s="48" t="s">
        <v>73</v>
      </c>
      <c r="F24" s="56" t="s">
        <v>93</v>
      </c>
      <c r="G24" s="56" t="s">
        <v>94</v>
      </c>
      <c r="H24" s="48" t="s">
        <v>5</v>
      </c>
      <c r="I24" s="64">
        <v>300</v>
      </c>
      <c r="J24" s="30"/>
      <c r="K24" s="36">
        <f t="shared" si="1"/>
        <v>0</v>
      </c>
      <c r="L24" s="37" t="str">
        <f t="shared" si="0"/>
        <v>OK</v>
      </c>
      <c r="M24" s="44"/>
      <c r="N24" s="44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</row>
    <row r="25" spans="1:27" x14ac:dyDescent="0.25">
      <c r="A25" s="130">
        <v>5</v>
      </c>
      <c r="B25" s="136" t="s">
        <v>110</v>
      </c>
      <c r="C25" s="68">
        <v>22</v>
      </c>
      <c r="D25" s="121" t="s">
        <v>98</v>
      </c>
      <c r="E25" s="43" t="s">
        <v>60</v>
      </c>
      <c r="F25" s="57" t="s">
        <v>93</v>
      </c>
      <c r="G25" s="57" t="s">
        <v>94</v>
      </c>
      <c r="H25" s="43" t="s">
        <v>5</v>
      </c>
      <c r="I25" s="69">
        <v>0.51</v>
      </c>
      <c r="J25" s="30"/>
      <c r="K25" s="36">
        <f t="shared" si="1"/>
        <v>0</v>
      </c>
      <c r="L25" s="37" t="str">
        <f t="shared" si="0"/>
        <v>OK</v>
      </c>
      <c r="M25" s="44"/>
      <c r="N25" s="44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" customHeight="1" x14ac:dyDescent="0.25">
      <c r="A26" s="130"/>
      <c r="B26" s="145"/>
      <c r="C26" s="68">
        <v>23</v>
      </c>
      <c r="D26" s="122"/>
      <c r="E26" s="43" t="s">
        <v>63</v>
      </c>
      <c r="F26" s="57" t="s">
        <v>93</v>
      </c>
      <c r="G26" s="57" t="s">
        <v>94</v>
      </c>
      <c r="H26" s="43" t="s">
        <v>70</v>
      </c>
      <c r="I26" s="69">
        <v>31.37</v>
      </c>
      <c r="J26" s="30"/>
      <c r="K26" s="36">
        <f t="shared" si="1"/>
        <v>0</v>
      </c>
      <c r="L26" s="37" t="str">
        <f t="shared" si="0"/>
        <v>OK</v>
      </c>
      <c r="M26" s="44"/>
      <c r="N26" s="44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</row>
    <row r="27" spans="1:27" ht="15" customHeight="1" x14ac:dyDescent="0.25">
      <c r="A27" s="130"/>
      <c r="B27" s="145"/>
      <c r="C27" s="68">
        <v>24</v>
      </c>
      <c r="D27" s="122"/>
      <c r="E27" s="43" t="s">
        <v>75</v>
      </c>
      <c r="F27" s="57" t="s">
        <v>93</v>
      </c>
      <c r="G27" s="57" t="s">
        <v>94</v>
      </c>
      <c r="H27" s="43" t="s">
        <v>74</v>
      </c>
      <c r="I27" s="69">
        <v>20.02</v>
      </c>
      <c r="J27" s="30"/>
      <c r="K27" s="36">
        <f t="shared" si="1"/>
        <v>0</v>
      </c>
      <c r="L27" s="37" t="str">
        <f t="shared" si="0"/>
        <v>OK</v>
      </c>
      <c r="M27" s="44"/>
      <c r="N27" s="44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</row>
    <row r="28" spans="1:27" ht="15" customHeight="1" x14ac:dyDescent="0.25">
      <c r="A28" s="130"/>
      <c r="B28" s="145"/>
      <c r="C28" s="68">
        <v>25</v>
      </c>
      <c r="D28" s="123"/>
      <c r="E28" s="43" t="s">
        <v>76</v>
      </c>
      <c r="F28" s="57" t="s">
        <v>93</v>
      </c>
      <c r="G28" s="57" t="s">
        <v>94</v>
      </c>
      <c r="H28" s="43" t="s">
        <v>74</v>
      </c>
      <c r="I28" s="69">
        <v>25.93</v>
      </c>
      <c r="J28" s="30"/>
      <c r="K28" s="36">
        <f t="shared" si="1"/>
        <v>0</v>
      </c>
      <c r="L28" s="37" t="str">
        <f t="shared" si="0"/>
        <v>OK</v>
      </c>
      <c r="M28" s="44"/>
      <c r="N28" s="44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</row>
    <row r="29" spans="1:27" ht="15" customHeight="1" x14ac:dyDescent="0.25">
      <c r="A29" s="130"/>
      <c r="B29" s="145"/>
      <c r="C29" s="68">
        <v>26</v>
      </c>
      <c r="D29" s="124" t="s">
        <v>99</v>
      </c>
      <c r="E29" s="43" t="s">
        <v>61</v>
      </c>
      <c r="F29" s="57" t="s">
        <v>93</v>
      </c>
      <c r="G29" s="57" t="s">
        <v>94</v>
      </c>
      <c r="H29" s="43" t="s">
        <v>5</v>
      </c>
      <c r="I29" s="69">
        <v>1.1299999999999999</v>
      </c>
      <c r="J29" s="30"/>
      <c r="K29" s="36">
        <f t="shared" si="1"/>
        <v>0</v>
      </c>
      <c r="L29" s="37" t="str">
        <f t="shared" si="0"/>
        <v>OK</v>
      </c>
      <c r="M29" s="44"/>
      <c r="N29" s="44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</row>
    <row r="30" spans="1:27" ht="15" customHeight="1" x14ac:dyDescent="0.25">
      <c r="A30" s="130"/>
      <c r="B30" s="145"/>
      <c r="C30" s="68">
        <v>27</v>
      </c>
      <c r="D30" s="124"/>
      <c r="E30" s="43" t="s">
        <v>62</v>
      </c>
      <c r="F30" s="57" t="s">
        <v>93</v>
      </c>
      <c r="G30" s="57" t="s">
        <v>94</v>
      </c>
      <c r="H30" s="43" t="s">
        <v>5</v>
      </c>
      <c r="I30" s="69">
        <v>2.77</v>
      </c>
      <c r="J30" s="30"/>
      <c r="K30" s="36">
        <f t="shared" si="1"/>
        <v>0</v>
      </c>
      <c r="L30" s="37" t="str">
        <f t="shared" si="0"/>
        <v>OK</v>
      </c>
      <c r="M30" s="44"/>
      <c r="N30" s="44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</row>
    <row r="31" spans="1:27" ht="15" customHeight="1" x14ac:dyDescent="0.25">
      <c r="A31" s="130"/>
      <c r="B31" s="145"/>
      <c r="C31" s="68">
        <v>28</v>
      </c>
      <c r="D31" s="43" t="s">
        <v>35</v>
      </c>
      <c r="E31" s="43" t="s">
        <v>62</v>
      </c>
      <c r="F31" s="57" t="s">
        <v>93</v>
      </c>
      <c r="G31" s="57" t="s">
        <v>94</v>
      </c>
      <c r="H31" s="43" t="s">
        <v>5</v>
      </c>
      <c r="I31" s="69">
        <v>3.07</v>
      </c>
      <c r="J31" s="30"/>
      <c r="K31" s="36">
        <f t="shared" si="1"/>
        <v>0</v>
      </c>
      <c r="L31" s="37" t="str">
        <f t="shared" si="0"/>
        <v>OK</v>
      </c>
      <c r="M31" s="44"/>
      <c r="N31" s="44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</row>
    <row r="32" spans="1:27" ht="15" customHeight="1" x14ac:dyDescent="0.25">
      <c r="A32" s="130"/>
      <c r="B32" s="137"/>
      <c r="C32" s="68">
        <v>29</v>
      </c>
      <c r="D32" s="58" t="s">
        <v>36</v>
      </c>
      <c r="E32" s="70" t="s">
        <v>56</v>
      </c>
      <c r="F32" s="71" t="s">
        <v>93</v>
      </c>
      <c r="G32" s="57" t="s">
        <v>94</v>
      </c>
      <c r="H32" s="70" t="s">
        <v>70</v>
      </c>
      <c r="I32" s="69">
        <v>35.42</v>
      </c>
      <c r="J32" s="30"/>
      <c r="K32" s="36">
        <f t="shared" si="1"/>
        <v>0</v>
      </c>
      <c r="L32" s="37" t="str">
        <f t="shared" si="0"/>
        <v>OK</v>
      </c>
      <c r="M32" s="44"/>
      <c r="N32" s="44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</row>
    <row r="33" spans="1:27" ht="90" x14ac:dyDescent="0.25">
      <c r="A33" s="125">
        <v>6</v>
      </c>
      <c r="B33" s="131" t="s">
        <v>111</v>
      </c>
      <c r="C33" s="63">
        <v>30</v>
      </c>
      <c r="D33" s="48" t="s">
        <v>100</v>
      </c>
      <c r="E33" s="48" t="s">
        <v>64</v>
      </c>
      <c r="F33" s="56" t="s">
        <v>93</v>
      </c>
      <c r="G33" s="56" t="s">
        <v>94</v>
      </c>
      <c r="H33" s="48" t="s">
        <v>5</v>
      </c>
      <c r="I33" s="64">
        <v>7.44</v>
      </c>
      <c r="J33" s="30"/>
      <c r="K33" s="36">
        <f t="shared" si="1"/>
        <v>0</v>
      </c>
      <c r="L33" s="37" t="str">
        <f t="shared" si="0"/>
        <v>OK</v>
      </c>
      <c r="M33" s="44"/>
      <c r="N33" s="44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</row>
    <row r="34" spans="1:27" ht="45" x14ac:dyDescent="0.25">
      <c r="A34" s="125"/>
      <c r="B34" s="132"/>
      <c r="C34" s="63">
        <v>31</v>
      </c>
      <c r="D34" s="48" t="s">
        <v>37</v>
      </c>
      <c r="E34" s="48" t="s">
        <v>65</v>
      </c>
      <c r="F34" s="56" t="s">
        <v>93</v>
      </c>
      <c r="G34" s="56" t="s">
        <v>94</v>
      </c>
      <c r="H34" s="48" t="s">
        <v>5</v>
      </c>
      <c r="I34" s="64">
        <v>5.34</v>
      </c>
      <c r="J34" s="30"/>
      <c r="K34" s="36">
        <f t="shared" si="1"/>
        <v>0</v>
      </c>
      <c r="L34" s="37" t="str">
        <f t="shared" si="0"/>
        <v>OK</v>
      </c>
      <c r="M34" s="44"/>
      <c r="N34" s="44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</row>
    <row r="35" spans="1:27" ht="75" customHeight="1" x14ac:dyDescent="0.25">
      <c r="A35" s="130">
        <v>7</v>
      </c>
      <c r="B35" s="136" t="s">
        <v>109</v>
      </c>
      <c r="C35" s="68">
        <v>32</v>
      </c>
      <c r="D35" s="43" t="s">
        <v>101</v>
      </c>
      <c r="E35" s="43" t="s">
        <v>66</v>
      </c>
      <c r="F35" s="57" t="s">
        <v>93</v>
      </c>
      <c r="G35" s="57" t="s">
        <v>94</v>
      </c>
      <c r="H35" s="43" t="s">
        <v>5</v>
      </c>
      <c r="I35" s="69">
        <v>217.58</v>
      </c>
      <c r="J35" s="30"/>
      <c r="K35" s="36">
        <f t="shared" si="1"/>
        <v>0</v>
      </c>
      <c r="L35" s="37" t="str">
        <f t="shared" si="0"/>
        <v>OK</v>
      </c>
      <c r="M35" s="44"/>
      <c r="N35" s="44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</row>
    <row r="36" spans="1:27" ht="105" x14ac:dyDescent="0.25">
      <c r="A36" s="130"/>
      <c r="B36" s="145"/>
      <c r="C36" s="68">
        <v>33</v>
      </c>
      <c r="D36" s="59" t="s">
        <v>38</v>
      </c>
      <c r="E36" s="70" t="s">
        <v>67</v>
      </c>
      <c r="F36" s="71" t="s">
        <v>93</v>
      </c>
      <c r="G36" s="57" t="s">
        <v>94</v>
      </c>
      <c r="H36" s="70" t="s">
        <v>5</v>
      </c>
      <c r="I36" s="69">
        <v>9.57</v>
      </c>
      <c r="J36" s="30"/>
      <c r="K36" s="36">
        <f t="shared" si="1"/>
        <v>0</v>
      </c>
      <c r="L36" s="37" t="str">
        <f t="shared" si="0"/>
        <v>OK</v>
      </c>
      <c r="M36" s="44"/>
      <c r="N36" s="44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</row>
    <row r="37" spans="1:27" ht="75" customHeight="1" x14ac:dyDescent="0.25">
      <c r="A37" s="130"/>
      <c r="B37" s="137"/>
      <c r="C37" s="68">
        <v>34</v>
      </c>
      <c r="D37" s="59" t="s">
        <v>39</v>
      </c>
      <c r="E37" s="70" t="s">
        <v>68</v>
      </c>
      <c r="F37" s="71" t="s">
        <v>93</v>
      </c>
      <c r="G37" s="57" t="s">
        <v>94</v>
      </c>
      <c r="H37" s="70" t="s">
        <v>5</v>
      </c>
      <c r="I37" s="69">
        <v>21.76</v>
      </c>
      <c r="J37" s="30"/>
      <c r="K37" s="36">
        <f t="shared" si="1"/>
        <v>0</v>
      </c>
      <c r="L37" s="37" t="str">
        <f t="shared" si="0"/>
        <v>OK</v>
      </c>
      <c r="M37" s="44"/>
      <c r="N37" s="44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</row>
    <row r="38" spans="1:27" ht="45" x14ac:dyDescent="0.25">
      <c r="A38" s="125">
        <v>8</v>
      </c>
      <c r="B38" s="131" t="s">
        <v>109</v>
      </c>
      <c r="C38" s="63">
        <v>35</v>
      </c>
      <c r="D38" s="48" t="s">
        <v>102</v>
      </c>
      <c r="E38" s="48" t="s">
        <v>69</v>
      </c>
      <c r="F38" s="56" t="s">
        <v>93</v>
      </c>
      <c r="G38" s="56" t="s">
        <v>94</v>
      </c>
      <c r="H38" s="48" t="s">
        <v>5</v>
      </c>
      <c r="I38" s="64">
        <v>44</v>
      </c>
      <c r="J38" s="30"/>
      <c r="K38" s="36">
        <f t="shared" si="1"/>
        <v>0</v>
      </c>
      <c r="L38" s="37" t="str">
        <f t="shared" si="0"/>
        <v>OK</v>
      </c>
      <c r="M38" s="44"/>
      <c r="N38" s="44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</row>
    <row r="39" spans="1:27" ht="45" x14ac:dyDescent="0.25">
      <c r="A39" s="125"/>
      <c r="B39" s="132"/>
      <c r="C39" s="63">
        <v>36</v>
      </c>
      <c r="D39" s="48" t="s">
        <v>103</v>
      </c>
      <c r="E39" s="48" t="s">
        <v>69</v>
      </c>
      <c r="F39" s="56" t="s">
        <v>93</v>
      </c>
      <c r="G39" s="56" t="s">
        <v>94</v>
      </c>
      <c r="H39" s="48" t="s">
        <v>5</v>
      </c>
      <c r="I39" s="64">
        <v>37</v>
      </c>
      <c r="J39" s="30"/>
      <c r="K39" s="36">
        <f t="shared" si="1"/>
        <v>0</v>
      </c>
      <c r="L39" s="37" t="str">
        <f t="shared" si="0"/>
        <v>OK</v>
      </c>
      <c r="M39" s="44"/>
      <c r="N39" s="44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</row>
    <row r="40" spans="1:27" ht="30" customHeight="1" x14ac:dyDescent="0.25">
      <c r="A40" s="141">
        <v>9</v>
      </c>
      <c r="B40" s="133" t="s">
        <v>109</v>
      </c>
      <c r="C40" s="72">
        <v>37</v>
      </c>
      <c r="D40" s="124" t="s">
        <v>104</v>
      </c>
      <c r="E40" s="43" t="s">
        <v>77</v>
      </c>
      <c r="F40" s="57" t="s">
        <v>93</v>
      </c>
      <c r="G40" s="57" t="s">
        <v>94</v>
      </c>
      <c r="H40" s="43" t="s">
        <v>5</v>
      </c>
      <c r="I40" s="73">
        <v>108</v>
      </c>
      <c r="J40" s="30"/>
      <c r="K40" s="36">
        <f t="shared" si="1"/>
        <v>0</v>
      </c>
      <c r="L40" s="37" t="str">
        <f t="shared" si="0"/>
        <v>OK</v>
      </c>
      <c r="M40" s="44"/>
      <c r="N40" s="44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</row>
    <row r="41" spans="1:27" x14ac:dyDescent="0.25">
      <c r="A41" s="142"/>
      <c r="B41" s="134"/>
      <c r="C41" s="72">
        <v>38</v>
      </c>
      <c r="D41" s="124"/>
      <c r="E41" s="43" t="s">
        <v>78</v>
      </c>
      <c r="F41" s="71" t="s">
        <v>93</v>
      </c>
      <c r="G41" s="57" t="s">
        <v>94</v>
      </c>
      <c r="H41" s="70" t="s">
        <v>5</v>
      </c>
      <c r="I41" s="73">
        <v>262.2</v>
      </c>
      <c r="J41" s="30"/>
      <c r="K41" s="36">
        <f t="shared" si="1"/>
        <v>0</v>
      </c>
      <c r="L41" s="37" t="str">
        <f t="shared" si="0"/>
        <v>OK</v>
      </c>
      <c r="M41" s="44"/>
      <c r="N41" s="44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</row>
    <row r="42" spans="1:27" ht="15" customHeight="1" x14ac:dyDescent="0.25">
      <c r="A42" s="143"/>
      <c r="B42" s="135"/>
      <c r="C42" s="72">
        <v>39</v>
      </c>
      <c r="D42" s="124"/>
      <c r="E42" s="43" t="s">
        <v>79</v>
      </c>
      <c r="F42" s="71" t="s">
        <v>93</v>
      </c>
      <c r="G42" s="57" t="s">
        <v>94</v>
      </c>
      <c r="H42" s="70" t="s">
        <v>80</v>
      </c>
      <c r="I42" s="73">
        <v>20</v>
      </c>
      <c r="J42" s="30"/>
      <c r="K42" s="36">
        <f t="shared" si="1"/>
        <v>0</v>
      </c>
      <c r="L42" s="37" t="str">
        <f t="shared" si="0"/>
        <v>OK</v>
      </c>
      <c r="M42" s="44"/>
      <c r="N42" s="44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</row>
    <row r="43" spans="1:27" ht="15" customHeight="1" x14ac:dyDescent="0.25">
      <c r="A43" s="138">
        <v>10</v>
      </c>
      <c r="B43" s="131" t="s">
        <v>109</v>
      </c>
      <c r="C43" s="63">
        <v>40</v>
      </c>
      <c r="D43" s="114" t="s">
        <v>81</v>
      </c>
      <c r="E43" s="48" t="s">
        <v>82</v>
      </c>
      <c r="F43" s="56" t="s">
        <v>93</v>
      </c>
      <c r="G43" s="56" t="s">
        <v>94</v>
      </c>
      <c r="H43" s="48" t="s">
        <v>5</v>
      </c>
      <c r="I43" s="74">
        <v>33.86</v>
      </c>
      <c r="J43" s="30"/>
      <c r="K43" s="36">
        <f t="shared" si="1"/>
        <v>0</v>
      </c>
      <c r="L43" s="37" t="str">
        <f t="shared" si="0"/>
        <v>OK</v>
      </c>
      <c r="M43" s="44"/>
      <c r="N43" s="44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</row>
    <row r="44" spans="1:27" ht="15" customHeight="1" x14ac:dyDescent="0.25">
      <c r="A44" s="139"/>
      <c r="B44" s="132"/>
      <c r="C44" s="63">
        <v>41</v>
      </c>
      <c r="D44" s="116"/>
      <c r="E44" s="48" t="s">
        <v>83</v>
      </c>
      <c r="F44" s="56" t="s">
        <v>93</v>
      </c>
      <c r="G44" s="56" t="s">
        <v>94</v>
      </c>
      <c r="H44" s="48" t="s">
        <v>5</v>
      </c>
      <c r="I44" s="74">
        <v>27.09</v>
      </c>
      <c r="J44" s="30"/>
      <c r="K44" s="36">
        <f t="shared" si="1"/>
        <v>0</v>
      </c>
      <c r="L44" s="37" t="str">
        <f t="shared" si="0"/>
        <v>OK</v>
      </c>
      <c r="M44" s="44"/>
      <c r="N44" s="44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</row>
    <row r="45" spans="1:27" ht="15" customHeight="1" x14ac:dyDescent="0.25">
      <c r="A45" s="130">
        <v>11</v>
      </c>
      <c r="B45" s="136" t="s">
        <v>110</v>
      </c>
      <c r="C45" s="68">
        <v>42</v>
      </c>
      <c r="D45" s="43" t="s">
        <v>105</v>
      </c>
      <c r="E45" s="43" t="s">
        <v>106</v>
      </c>
      <c r="F45" s="57" t="s">
        <v>93</v>
      </c>
      <c r="G45" s="57" t="s">
        <v>94</v>
      </c>
      <c r="H45" s="70" t="s">
        <v>70</v>
      </c>
      <c r="I45" s="73">
        <v>88.1</v>
      </c>
      <c r="J45" s="30"/>
      <c r="K45" s="36">
        <f t="shared" si="1"/>
        <v>0</v>
      </c>
      <c r="L45" s="37" t="str">
        <f t="shared" si="0"/>
        <v>OK</v>
      </c>
      <c r="M45" s="44"/>
      <c r="N45" s="44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5" customHeight="1" x14ac:dyDescent="0.25">
      <c r="A46" s="130"/>
      <c r="B46" s="137"/>
      <c r="C46" s="68">
        <v>43</v>
      </c>
      <c r="D46" s="43" t="s">
        <v>107</v>
      </c>
      <c r="E46" s="43" t="s">
        <v>106</v>
      </c>
      <c r="F46" s="71" t="s">
        <v>93</v>
      </c>
      <c r="G46" s="57" t="s">
        <v>94</v>
      </c>
      <c r="H46" s="70" t="s">
        <v>80</v>
      </c>
      <c r="I46" s="73">
        <v>96.65</v>
      </c>
      <c r="J46" s="30"/>
      <c r="K46" s="36">
        <f t="shared" si="1"/>
        <v>0</v>
      </c>
      <c r="L46" s="37" t="str">
        <f t="shared" si="0"/>
        <v>OK</v>
      </c>
      <c r="M46" s="44"/>
      <c r="N46" s="44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x14ac:dyDescent="0.25">
      <c r="M47" s="46"/>
    </row>
  </sheetData>
  <mergeCells count="44">
    <mergeCell ref="B33:B34"/>
    <mergeCell ref="B35:B37"/>
    <mergeCell ref="B38:B39"/>
    <mergeCell ref="B40:B42"/>
    <mergeCell ref="B43:B44"/>
    <mergeCell ref="A45:A46"/>
    <mergeCell ref="A40:A42"/>
    <mergeCell ref="D40:D42"/>
    <mergeCell ref="A43:A44"/>
    <mergeCell ref="D43:D44"/>
    <mergeCell ref="B45:B46"/>
    <mergeCell ref="A33:A34"/>
    <mergeCell ref="A35:A37"/>
    <mergeCell ref="A38:A39"/>
    <mergeCell ref="Y1:Y2"/>
    <mergeCell ref="Z1:Z2"/>
    <mergeCell ref="A4:A18"/>
    <mergeCell ref="R1:R2"/>
    <mergeCell ref="P1:P2"/>
    <mergeCell ref="Q1:Q2"/>
    <mergeCell ref="A1:D1"/>
    <mergeCell ref="M1:M2"/>
    <mergeCell ref="N1:N2"/>
    <mergeCell ref="O1:O2"/>
    <mergeCell ref="B4:B18"/>
    <mergeCell ref="B21:B24"/>
    <mergeCell ref="B25:B32"/>
    <mergeCell ref="E1:I1"/>
    <mergeCell ref="J1:L1"/>
    <mergeCell ref="AA1:AA2"/>
    <mergeCell ref="A2:L2"/>
    <mergeCell ref="D4:D15"/>
    <mergeCell ref="S1:S2"/>
    <mergeCell ref="T1:T2"/>
    <mergeCell ref="U1:U2"/>
    <mergeCell ref="X1:X2"/>
    <mergeCell ref="V1:V2"/>
    <mergeCell ref="W1:W2"/>
    <mergeCell ref="D16:D18"/>
    <mergeCell ref="D21:D24"/>
    <mergeCell ref="A25:A32"/>
    <mergeCell ref="D25:D28"/>
    <mergeCell ref="D29:D30"/>
    <mergeCell ref="A21:A24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7"/>
  <sheetViews>
    <sheetView topLeftCell="F36" zoomScale="80" zoomScaleNormal="80" workbookViewId="0">
      <selection activeCell="P40" sqref="P40"/>
    </sheetView>
  </sheetViews>
  <sheetFormatPr defaultColWidth="9.7109375" defaultRowHeight="15" x14ac:dyDescent="0.25"/>
  <cols>
    <col min="1" max="1" width="7.7109375" style="1" customWidth="1"/>
    <col min="2" max="2" width="16.42578125" style="1" customWidth="1"/>
    <col min="3" max="3" width="5.5703125" style="1" bestFit="1" customWidth="1"/>
    <col min="4" max="4" width="44.42578125" style="38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1" bestFit="1" customWidth="1"/>
    <col min="10" max="10" width="13.28515625" style="19" customWidth="1"/>
    <col min="11" max="11" width="13.28515625" style="39" customWidth="1"/>
    <col min="12" max="12" width="12.5703125" style="17" customWidth="1"/>
    <col min="13" max="14" width="13.7109375" style="18" customWidth="1"/>
    <col min="15" max="25" width="13.7109375" style="15" customWidth="1"/>
    <col min="26" max="16384" width="9.7109375" style="15"/>
  </cols>
  <sheetData>
    <row r="1" spans="1:25" ht="34.5" customHeight="1" x14ac:dyDescent="0.25">
      <c r="A1" s="109" t="s">
        <v>85</v>
      </c>
      <c r="B1" s="109"/>
      <c r="C1" s="109"/>
      <c r="D1" s="109"/>
      <c r="E1" s="109" t="s">
        <v>33</v>
      </c>
      <c r="F1" s="109"/>
      <c r="G1" s="109"/>
      <c r="H1" s="109"/>
      <c r="I1" s="109"/>
      <c r="J1" s="109" t="s">
        <v>86</v>
      </c>
      <c r="K1" s="109"/>
      <c r="L1" s="109"/>
      <c r="M1" s="108" t="s">
        <v>130</v>
      </c>
      <c r="N1" s="108" t="s">
        <v>131</v>
      </c>
      <c r="O1" s="108" t="s">
        <v>132</v>
      </c>
      <c r="P1" s="108" t="s">
        <v>133</v>
      </c>
      <c r="Q1" s="108" t="s">
        <v>134</v>
      </c>
      <c r="R1" s="108" t="s">
        <v>135</v>
      </c>
      <c r="S1" s="108" t="s">
        <v>88</v>
      </c>
      <c r="T1" s="108" t="s">
        <v>88</v>
      </c>
      <c r="U1" s="108" t="s">
        <v>88</v>
      </c>
      <c r="V1" s="108" t="s">
        <v>88</v>
      </c>
      <c r="W1" s="108" t="s">
        <v>88</v>
      </c>
      <c r="X1" s="108" t="s">
        <v>88</v>
      </c>
      <c r="Y1" s="108" t="s">
        <v>88</v>
      </c>
    </row>
    <row r="2" spans="1:25" ht="34.5" customHeight="1" x14ac:dyDescent="0.25">
      <c r="A2" s="109" t="s">
        <v>87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</row>
    <row r="3" spans="1:25" s="16" customFormat="1" ht="45" x14ac:dyDescent="0.2">
      <c r="A3" s="53" t="s">
        <v>6</v>
      </c>
      <c r="B3" s="53" t="s">
        <v>112</v>
      </c>
      <c r="C3" s="53" t="s">
        <v>4</v>
      </c>
      <c r="D3" s="53" t="s">
        <v>89</v>
      </c>
      <c r="E3" s="54" t="s">
        <v>40</v>
      </c>
      <c r="F3" s="54" t="s">
        <v>90</v>
      </c>
      <c r="G3" s="54" t="s">
        <v>91</v>
      </c>
      <c r="H3" s="54" t="s">
        <v>5</v>
      </c>
      <c r="I3" s="32" t="s">
        <v>2</v>
      </c>
      <c r="J3" s="33" t="s">
        <v>24</v>
      </c>
      <c r="K3" s="34" t="s">
        <v>0</v>
      </c>
      <c r="L3" s="31" t="s">
        <v>3</v>
      </c>
      <c r="M3" s="91">
        <v>42976</v>
      </c>
      <c r="N3" s="91">
        <v>42978</v>
      </c>
      <c r="O3" s="91">
        <v>42989</v>
      </c>
      <c r="P3" s="91">
        <v>42990</v>
      </c>
      <c r="Q3" s="91">
        <v>43003</v>
      </c>
      <c r="R3" s="35" t="s">
        <v>136</v>
      </c>
      <c r="S3" s="35" t="s">
        <v>1</v>
      </c>
      <c r="T3" s="35" t="s">
        <v>1</v>
      </c>
      <c r="U3" s="35" t="s">
        <v>1</v>
      </c>
      <c r="V3" s="35" t="s">
        <v>1</v>
      </c>
      <c r="W3" s="35" t="s">
        <v>1</v>
      </c>
      <c r="X3" s="35" t="s">
        <v>1</v>
      </c>
      <c r="Y3" s="35" t="s">
        <v>1</v>
      </c>
    </row>
    <row r="4" spans="1:25" ht="15" customHeight="1" x14ac:dyDescent="0.25">
      <c r="A4" s="117">
        <v>1</v>
      </c>
      <c r="B4" s="126" t="s">
        <v>109</v>
      </c>
      <c r="C4" s="60">
        <v>1</v>
      </c>
      <c r="D4" s="110" t="s">
        <v>92</v>
      </c>
      <c r="E4" s="47" t="s">
        <v>41</v>
      </c>
      <c r="F4" s="55" t="s">
        <v>93</v>
      </c>
      <c r="G4" s="55" t="s">
        <v>94</v>
      </c>
      <c r="H4" s="47" t="s">
        <v>5</v>
      </c>
      <c r="I4" s="61">
        <v>9</v>
      </c>
      <c r="J4" s="30">
        <v>10</v>
      </c>
      <c r="K4" s="36">
        <f>J4-(SUM(M4:Y4))</f>
        <v>10</v>
      </c>
      <c r="L4" s="37" t="str">
        <f t="shared" ref="L4:L46" si="0">IF(K4&lt;0,"ATENÇÃO","OK")</f>
        <v>OK</v>
      </c>
      <c r="M4" s="49"/>
      <c r="N4" s="49"/>
      <c r="O4" s="50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ht="15" customHeight="1" x14ac:dyDescent="0.25">
      <c r="A5" s="117"/>
      <c r="B5" s="127"/>
      <c r="C5" s="60">
        <v>2</v>
      </c>
      <c r="D5" s="111"/>
      <c r="E5" s="47" t="s">
        <v>42</v>
      </c>
      <c r="F5" s="55" t="s">
        <v>93</v>
      </c>
      <c r="G5" s="55" t="s">
        <v>94</v>
      </c>
      <c r="H5" s="47" t="s">
        <v>5</v>
      </c>
      <c r="I5" s="61">
        <v>42</v>
      </c>
      <c r="J5" s="30">
        <v>30</v>
      </c>
      <c r="K5" s="36">
        <f>J5-(SUM(M5:Y5))</f>
        <v>14</v>
      </c>
      <c r="L5" s="37" t="str">
        <f t="shared" si="0"/>
        <v>OK</v>
      </c>
      <c r="M5" s="49"/>
      <c r="N5" s="49"/>
      <c r="O5" s="50"/>
      <c r="P5" s="45">
        <v>6</v>
      </c>
      <c r="Q5" s="45"/>
      <c r="R5" s="45">
        <v>10</v>
      </c>
      <c r="S5" s="45"/>
      <c r="T5" s="45"/>
      <c r="U5" s="45"/>
      <c r="V5" s="45"/>
      <c r="W5" s="45"/>
      <c r="X5" s="45"/>
      <c r="Y5" s="45"/>
    </row>
    <row r="6" spans="1:25" ht="15" customHeight="1" x14ac:dyDescent="0.25">
      <c r="A6" s="117"/>
      <c r="B6" s="127"/>
      <c r="C6" s="60">
        <v>3</v>
      </c>
      <c r="D6" s="111"/>
      <c r="E6" s="47" t="s">
        <v>43</v>
      </c>
      <c r="F6" s="55" t="s">
        <v>93</v>
      </c>
      <c r="G6" s="55" t="s">
        <v>94</v>
      </c>
      <c r="H6" s="47" t="s">
        <v>5</v>
      </c>
      <c r="I6" s="61">
        <v>55</v>
      </c>
      <c r="J6" s="30">
        <f>40+13+13</f>
        <v>66</v>
      </c>
      <c r="K6" s="36">
        <f>J6-(SUM(M6:Y6))</f>
        <v>26</v>
      </c>
      <c r="L6" s="37" t="str">
        <f t="shared" si="0"/>
        <v>OK</v>
      </c>
      <c r="M6" s="105">
        <v>24</v>
      </c>
      <c r="N6" s="49">
        <v>5</v>
      </c>
      <c r="O6" s="106">
        <v>4</v>
      </c>
      <c r="P6" s="45"/>
      <c r="Q6" s="45">
        <v>4</v>
      </c>
      <c r="R6" s="45">
        <v>3</v>
      </c>
      <c r="S6" s="45"/>
      <c r="T6" s="45"/>
      <c r="U6" s="45"/>
      <c r="V6" s="45"/>
      <c r="W6" s="45"/>
      <c r="X6" s="45"/>
      <c r="Y6" s="45"/>
    </row>
    <row r="7" spans="1:25" ht="15" customHeight="1" x14ac:dyDescent="0.25">
      <c r="A7" s="117"/>
      <c r="B7" s="127"/>
      <c r="C7" s="60">
        <v>4</v>
      </c>
      <c r="D7" s="111"/>
      <c r="E7" s="47" t="s">
        <v>44</v>
      </c>
      <c r="F7" s="55" t="s">
        <v>93</v>
      </c>
      <c r="G7" s="55" t="s">
        <v>94</v>
      </c>
      <c r="H7" s="47" t="s">
        <v>5</v>
      </c>
      <c r="I7" s="61">
        <v>50</v>
      </c>
      <c r="J7" s="30"/>
      <c r="K7" s="36">
        <f>J7-(SUM(M7:Y7))</f>
        <v>0</v>
      </c>
      <c r="L7" s="37" t="str">
        <f t="shared" si="0"/>
        <v>OK</v>
      </c>
      <c r="M7" s="49"/>
      <c r="N7" s="49"/>
      <c r="O7" s="50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 x14ac:dyDescent="0.25">
      <c r="A8" s="117"/>
      <c r="B8" s="127"/>
      <c r="C8" s="60">
        <v>5</v>
      </c>
      <c r="D8" s="111"/>
      <c r="E8" s="47" t="s">
        <v>45</v>
      </c>
      <c r="F8" s="55" t="s">
        <v>93</v>
      </c>
      <c r="G8" s="55" t="s">
        <v>94</v>
      </c>
      <c r="H8" s="47" t="s">
        <v>5</v>
      </c>
      <c r="I8" s="61">
        <v>75</v>
      </c>
      <c r="J8" s="30"/>
      <c r="K8" s="36">
        <f>J8-(SUM(M8:Y8))</f>
        <v>0</v>
      </c>
      <c r="L8" s="37" t="str">
        <f t="shared" si="0"/>
        <v>OK</v>
      </c>
      <c r="M8" s="49"/>
      <c r="N8" s="51"/>
      <c r="O8" s="50"/>
      <c r="P8" s="45"/>
      <c r="Q8" s="45"/>
      <c r="R8" s="45"/>
      <c r="S8" s="45"/>
      <c r="T8" s="45"/>
      <c r="U8" s="45"/>
      <c r="V8" s="45"/>
      <c r="W8" s="45"/>
      <c r="X8" s="45"/>
      <c r="Y8" s="45"/>
    </row>
    <row r="9" spans="1:25" ht="15" customHeight="1" x14ac:dyDescent="0.25">
      <c r="A9" s="117"/>
      <c r="B9" s="127"/>
      <c r="C9" s="60">
        <v>6</v>
      </c>
      <c r="D9" s="111"/>
      <c r="E9" s="47" t="s">
        <v>46</v>
      </c>
      <c r="F9" s="55" t="s">
        <v>93</v>
      </c>
      <c r="G9" s="55" t="s">
        <v>94</v>
      </c>
      <c r="H9" s="47" t="s">
        <v>5</v>
      </c>
      <c r="I9" s="61">
        <v>30</v>
      </c>
      <c r="J9" s="30"/>
      <c r="K9" s="36">
        <f>J9-(SUM(M9:Y9))</f>
        <v>0</v>
      </c>
      <c r="L9" s="37" t="str">
        <f t="shared" si="0"/>
        <v>OK</v>
      </c>
      <c r="M9" s="49"/>
      <c r="N9" s="49"/>
      <c r="O9" s="50"/>
      <c r="P9" s="45"/>
      <c r="Q9" s="45"/>
      <c r="R9" s="45"/>
      <c r="S9" s="45"/>
      <c r="T9" s="45"/>
      <c r="U9" s="45"/>
      <c r="V9" s="45"/>
      <c r="W9" s="45"/>
      <c r="X9" s="45"/>
      <c r="Y9" s="45"/>
    </row>
    <row r="10" spans="1:25" ht="15" customHeight="1" x14ac:dyDescent="0.25">
      <c r="A10" s="117"/>
      <c r="B10" s="127"/>
      <c r="C10" s="60">
        <v>7</v>
      </c>
      <c r="D10" s="111"/>
      <c r="E10" s="47" t="s">
        <v>47</v>
      </c>
      <c r="F10" s="55" t="s">
        <v>93</v>
      </c>
      <c r="G10" s="55" t="s">
        <v>94</v>
      </c>
      <c r="H10" s="47" t="s">
        <v>5</v>
      </c>
      <c r="I10" s="61">
        <v>90</v>
      </c>
      <c r="J10" s="30">
        <v>5</v>
      </c>
      <c r="K10" s="36">
        <f>J10-(SUM(M10:Y10))</f>
        <v>5</v>
      </c>
      <c r="L10" s="37" t="str">
        <f t="shared" si="0"/>
        <v>OK</v>
      </c>
      <c r="M10" s="49"/>
      <c r="N10" s="49"/>
      <c r="O10" s="50"/>
      <c r="P10" s="45"/>
      <c r="Q10" s="45"/>
      <c r="R10" s="45"/>
      <c r="S10" s="45"/>
      <c r="T10" s="45"/>
      <c r="U10" s="45"/>
      <c r="V10" s="45"/>
      <c r="W10" s="45"/>
      <c r="X10" s="45"/>
      <c r="Y10" s="45"/>
    </row>
    <row r="11" spans="1:25" ht="15" customHeight="1" x14ac:dyDescent="0.25">
      <c r="A11" s="117"/>
      <c r="B11" s="127"/>
      <c r="C11" s="60">
        <v>8</v>
      </c>
      <c r="D11" s="111"/>
      <c r="E11" s="47" t="s">
        <v>48</v>
      </c>
      <c r="F11" s="55" t="s">
        <v>93</v>
      </c>
      <c r="G11" s="55" t="s">
        <v>94</v>
      </c>
      <c r="H11" s="47" t="s">
        <v>70</v>
      </c>
      <c r="I11" s="61">
        <v>50</v>
      </c>
      <c r="J11" s="30"/>
      <c r="K11" s="36">
        <f>J11-(SUM(M11:Y11))</f>
        <v>0</v>
      </c>
      <c r="L11" s="37" t="str">
        <f t="shared" si="0"/>
        <v>OK</v>
      </c>
      <c r="M11" s="49"/>
      <c r="N11" s="49"/>
      <c r="O11" s="50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ht="15" customHeight="1" x14ac:dyDescent="0.25">
      <c r="A12" s="117"/>
      <c r="B12" s="127"/>
      <c r="C12" s="60">
        <v>9</v>
      </c>
      <c r="D12" s="111"/>
      <c r="E12" s="47" t="s">
        <v>49</v>
      </c>
      <c r="F12" s="55" t="s">
        <v>93</v>
      </c>
      <c r="G12" s="55" t="s">
        <v>94</v>
      </c>
      <c r="H12" s="47" t="s">
        <v>5</v>
      </c>
      <c r="I12" s="61">
        <v>35</v>
      </c>
      <c r="J12" s="30">
        <v>20</v>
      </c>
      <c r="K12" s="36">
        <f>J12-(SUM(M12:Y12))</f>
        <v>7</v>
      </c>
      <c r="L12" s="37" t="str">
        <f t="shared" si="0"/>
        <v>OK</v>
      </c>
      <c r="M12" s="49"/>
      <c r="N12" s="49"/>
      <c r="O12" s="50"/>
      <c r="P12" s="45">
        <v>8</v>
      </c>
      <c r="Q12" s="45"/>
      <c r="R12" s="45">
        <v>5</v>
      </c>
      <c r="S12" s="45"/>
      <c r="T12" s="45"/>
      <c r="U12" s="45"/>
      <c r="V12" s="45"/>
      <c r="W12" s="45"/>
      <c r="X12" s="45"/>
      <c r="Y12" s="45"/>
    </row>
    <row r="13" spans="1:25" ht="15" customHeight="1" x14ac:dyDescent="0.25">
      <c r="A13" s="117"/>
      <c r="B13" s="127"/>
      <c r="C13" s="60">
        <v>10</v>
      </c>
      <c r="D13" s="111"/>
      <c r="E13" s="47" t="s">
        <v>50</v>
      </c>
      <c r="F13" s="55" t="s">
        <v>93</v>
      </c>
      <c r="G13" s="55" t="s">
        <v>94</v>
      </c>
      <c r="H13" s="47" t="s">
        <v>5</v>
      </c>
      <c r="I13" s="61">
        <v>43</v>
      </c>
      <c r="J13" s="30">
        <v>20</v>
      </c>
      <c r="K13" s="36">
        <f>J13-(SUM(M13:Y13))</f>
        <v>0</v>
      </c>
      <c r="L13" s="37" t="str">
        <f t="shared" si="0"/>
        <v>OK</v>
      </c>
      <c r="M13" s="49"/>
      <c r="N13" s="49"/>
      <c r="O13" s="50"/>
      <c r="P13" s="45"/>
      <c r="Q13" s="45"/>
      <c r="R13" s="45">
        <v>20</v>
      </c>
      <c r="S13" s="45"/>
      <c r="T13" s="45"/>
      <c r="U13" s="45"/>
      <c r="V13" s="45"/>
      <c r="W13" s="45"/>
      <c r="X13" s="45"/>
      <c r="Y13" s="45"/>
    </row>
    <row r="14" spans="1:25" ht="15" customHeight="1" x14ac:dyDescent="0.25">
      <c r="A14" s="117"/>
      <c r="B14" s="127"/>
      <c r="C14" s="60">
        <v>11</v>
      </c>
      <c r="D14" s="111"/>
      <c r="E14" s="47" t="s">
        <v>51</v>
      </c>
      <c r="F14" s="55" t="s">
        <v>93</v>
      </c>
      <c r="G14" s="55" t="s">
        <v>94</v>
      </c>
      <c r="H14" s="47" t="s">
        <v>5</v>
      </c>
      <c r="I14" s="61">
        <v>40</v>
      </c>
      <c r="J14" s="30">
        <v>20</v>
      </c>
      <c r="K14" s="36">
        <f>J14-(SUM(M14:Y14))</f>
        <v>5</v>
      </c>
      <c r="L14" s="37" t="str">
        <f t="shared" si="0"/>
        <v>OK</v>
      </c>
      <c r="M14" s="49">
        <v>15</v>
      </c>
      <c r="N14" s="49"/>
      <c r="O14" s="107"/>
      <c r="P14" s="45"/>
      <c r="Q14" s="45"/>
      <c r="R14" s="45"/>
      <c r="S14" s="45"/>
      <c r="T14" s="45"/>
      <c r="U14" s="45"/>
      <c r="V14" s="45"/>
      <c r="W14" s="45"/>
      <c r="X14" s="45"/>
      <c r="Y14" s="45"/>
    </row>
    <row r="15" spans="1:25" ht="15" customHeight="1" x14ac:dyDescent="0.25">
      <c r="A15" s="117"/>
      <c r="B15" s="127"/>
      <c r="C15" s="60">
        <v>12</v>
      </c>
      <c r="D15" s="112"/>
      <c r="E15" s="43" t="s">
        <v>72</v>
      </c>
      <c r="F15" s="55" t="s">
        <v>93</v>
      </c>
      <c r="G15" s="55" t="s">
        <v>94</v>
      </c>
      <c r="H15" s="47" t="s">
        <v>5</v>
      </c>
      <c r="I15" s="61">
        <v>20</v>
      </c>
      <c r="J15" s="30"/>
      <c r="K15" s="36">
        <f>J15-(SUM(M15:Y15))</f>
        <v>0</v>
      </c>
      <c r="L15" s="37" t="str">
        <f t="shared" si="0"/>
        <v>OK</v>
      </c>
      <c r="M15" s="49"/>
      <c r="N15" s="49"/>
      <c r="O15" s="50"/>
      <c r="P15" s="45"/>
      <c r="Q15" s="45"/>
      <c r="R15" s="45"/>
      <c r="S15" s="45"/>
      <c r="T15" s="45"/>
      <c r="U15" s="45"/>
      <c r="V15" s="45"/>
      <c r="W15" s="45"/>
      <c r="X15" s="45"/>
      <c r="Y15" s="45"/>
    </row>
    <row r="16" spans="1:25" ht="15" customHeight="1" x14ac:dyDescent="0.25">
      <c r="A16" s="117"/>
      <c r="B16" s="127"/>
      <c r="C16" s="60">
        <v>13</v>
      </c>
      <c r="D16" s="113" t="s">
        <v>95</v>
      </c>
      <c r="E16" s="47" t="s">
        <v>52</v>
      </c>
      <c r="F16" s="55" t="s">
        <v>93</v>
      </c>
      <c r="G16" s="55" t="s">
        <v>94</v>
      </c>
      <c r="H16" s="47" t="s">
        <v>70</v>
      </c>
      <c r="I16" s="61">
        <v>69</v>
      </c>
      <c r="J16" s="30">
        <v>10</v>
      </c>
      <c r="K16" s="36">
        <f>J16-(SUM(M16:Y16))</f>
        <v>10</v>
      </c>
      <c r="L16" s="37" t="str">
        <f t="shared" si="0"/>
        <v>OK</v>
      </c>
      <c r="M16" s="49"/>
      <c r="N16" s="49"/>
      <c r="O16" s="50"/>
      <c r="P16" s="45"/>
      <c r="Q16" s="45"/>
      <c r="R16" s="45"/>
      <c r="S16" s="45"/>
      <c r="T16" s="45"/>
      <c r="U16" s="45"/>
      <c r="V16" s="45"/>
      <c r="W16" s="45"/>
      <c r="X16" s="45"/>
      <c r="Y16" s="45"/>
    </row>
    <row r="17" spans="1:25" ht="15" customHeight="1" x14ac:dyDescent="0.25">
      <c r="A17" s="117"/>
      <c r="B17" s="127"/>
      <c r="C17" s="60">
        <v>14</v>
      </c>
      <c r="D17" s="113"/>
      <c r="E17" s="47" t="s">
        <v>53</v>
      </c>
      <c r="F17" s="55" t="s">
        <v>93</v>
      </c>
      <c r="G17" s="55" t="s">
        <v>94</v>
      </c>
      <c r="H17" s="47" t="s">
        <v>5</v>
      </c>
      <c r="I17" s="61">
        <v>50</v>
      </c>
      <c r="J17" s="30"/>
      <c r="K17" s="36">
        <f>J17-(SUM(M17:Y17))</f>
        <v>0</v>
      </c>
      <c r="L17" s="37" t="str">
        <f t="shared" si="0"/>
        <v>OK</v>
      </c>
      <c r="M17" s="44"/>
      <c r="N17" s="44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</row>
    <row r="18" spans="1:25" ht="15" customHeight="1" x14ac:dyDescent="0.25">
      <c r="A18" s="117"/>
      <c r="B18" s="128"/>
      <c r="C18" s="60">
        <v>15</v>
      </c>
      <c r="D18" s="113"/>
      <c r="E18" s="47" t="s">
        <v>54</v>
      </c>
      <c r="F18" s="55" t="s">
        <v>93</v>
      </c>
      <c r="G18" s="55" t="s">
        <v>94</v>
      </c>
      <c r="H18" s="47" t="s">
        <v>5</v>
      </c>
      <c r="I18" s="61">
        <v>14.97</v>
      </c>
      <c r="J18" s="30"/>
      <c r="K18" s="36">
        <f>J18-(SUM(M18:Y18))</f>
        <v>0</v>
      </c>
      <c r="L18" s="37" t="str">
        <f t="shared" si="0"/>
        <v>OK</v>
      </c>
      <c r="M18" s="44"/>
      <c r="N18" s="44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</row>
    <row r="19" spans="1:25" ht="90" x14ac:dyDescent="0.25">
      <c r="A19" s="62">
        <v>2</v>
      </c>
      <c r="B19" s="89" t="s">
        <v>109</v>
      </c>
      <c r="C19" s="63">
        <v>16</v>
      </c>
      <c r="D19" s="48" t="s">
        <v>96</v>
      </c>
      <c r="E19" s="48" t="s">
        <v>55</v>
      </c>
      <c r="F19" s="56" t="s">
        <v>93</v>
      </c>
      <c r="G19" s="56" t="s">
        <v>94</v>
      </c>
      <c r="H19" s="48" t="s">
        <v>70</v>
      </c>
      <c r="I19" s="64">
        <v>48.84</v>
      </c>
      <c r="J19" s="30"/>
      <c r="K19" s="36">
        <f>J19-(SUM(M19:Y19))</f>
        <v>0</v>
      </c>
      <c r="L19" s="37" t="str">
        <f t="shared" si="0"/>
        <v>OK</v>
      </c>
      <c r="M19" s="44"/>
      <c r="N19" s="44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</row>
    <row r="20" spans="1:25" ht="135" x14ac:dyDescent="0.25">
      <c r="A20" s="65">
        <v>3</v>
      </c>
      <c r="B20" s="90" t="s">
        <v>109</v>
      </c>
      <c r="C20" s="60">
        <v>17</v>
      </c>
      <c r="D20" s="47" t="s">
        <v>34</v>
      </c>
      <c r="E20" s="66" t="s">
        <v>56</v>
      </c>
      <c r="F20" s="67" t="s">
        <v>93</v>
      </c>
      <c r="G20" s="67" t="s">
        <v>94</v>
      </c>
      <c r="H20" s="66" t="s">
        <v>70</v>
      </c>
      <c r="I20" s="61">
        <v>49.81</v>
      </c>
      <c r="J20" s="30"/>
      <c r="K20" s="36">
        <f>J20-(SUM(M20:Y20))</f>
        <v>0</v>
      </c>
      <c r="L20" s="37" t="str">
        <f t="shared" si="0"/>
        <v>OK</v>
      </c>
      <c r="M20" s="44"/>
      <c r="N20" s="44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</row>
    <row r="21" spans="1:25" ht="15" customHeight="1" x14ac:dyDescent="0.25">
      <c r="A21" s="138">
        <v>4</v>
      </c>
      <c r="B21" s="131" t="s">
        <v>109</v>
      </c>
      <c r="C21" s="63">
        <v>18</v>
      </c>
      <c r="D21" s="114" t="s">
        <v>97</v>
      </c>
      <c r="E21" s="48" t="s">
        <v>57</v>
      </c>
      <c r="F21" s="56" t="s">
        <v>93</v>
      </c>
      <c r="G21" s="56" t="s">
        <v>94</v>
      </c>
      <c r="H21" s="48" t="s">
        <v>5</v>
      </c>
      <c r="I21" s="64">
        <v>320</v>
      </c>
      <c r="J21" s="30">
        <v>3</v>
      </c>
      <c r="K21" s="36">
        <f>J21-(SUM(M21:Y21))</f>
        <v>3</v>
      </c>
      <c r="L21" s="37" t="str">
        <f t="shared" si="0"/>
        <v>OK</v>
      </c>
      <c r="M21" s="44"/>
      <c r="N21" s="44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</row>
    <row r="22" spans="1:25" ht="15" customHeight="1" x14ac:dyDescent="0.25">
      <c r="A22" s="140"/>
      <c r="B22" s="144"/>
      <c r="C22" s="63">
        <v>19</v>
      </c>
      <c r="D22" s="115"/>
      <c r="E22" s="48" t="s">
        <v>58</v>
      </c>
      <c r="F22" s="56" t="s">
        <v>93</v>
      </c>
      <c r="G22" s="56" t="s">
        <v>94</v>
      </c>
      <c r="H22" s="48" t="s">
        <v>5</v>
      </c>
      <c r="I22" s="64">
        <v>1050</v>
      </c>
      <c r="J22" s="30"/>
      <c r="K22" s="36">
        <f>J22-(SUM(M22:Y22))</f>
        <v>0</v>
      </c>
      <c r="L22" s="37" t="str">
        <f t="shared" si="0"/>
        <v>OK</v>
      </c>
      <c r="M22" s="44"/>
      <c r="N22" s="44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</row>
    <row r="23" spans="1:25" ht="15" customHeight="1" x14ac:dyDescent="0.25">
      <c r="A23" s="140"/>
      <c r="B23" s="144"/>
      <c r="C23" s="63">
        <v>20</v>
      </c>
      <c r="D23" s="115"/>
      <c r="E23" s="48" t="s">
        <v>59</v>
      </c>
      <c r="F23" s="56" t="s">
        <v>93</v>
      </c>
      <c r="G23" s="56" t="s">
        <v>94</v>
      </c>
      <c r="H23" s="48" t="s">
        <v>5</v>
      </c>
      <c r="I23" s="64">
        <v>1189.26</v>
      </c>
      <c r="J23" s="30"/>
      <c r="K23" s="36">
        <f>J23-(SUM(M23:Y23))</f>
        <v>0</v>
      </c>
      <c r="L23" s="37" t="str">
        <f t="shared" si="0"/>
        <v>OK</v>
      </c>
      <c r="M23" s="44"/>
      <c r="N23" s="44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</row>
    <row r="24" spans="1:25" ht="15" customHeight="1" x14ac:dyDescent="0.25">
      <c r="A24" s="139"/>
      <c r="B24" s="132"/>
      <c r="C24" s="63">
        <v>21</v>
      </c>
      <c r="D24" s="116"/>
      <c r="E24" s="48" t="s">
        <v>73</v>
      </c>
      <c r="F24" s="56" t="s">
        <v>93</v>
      </c>
      <c r="G24" s="56" t="s">
        <v>94</v>
      </c>
      <c r="H24" s="48" t="s">
        <v>5</v>
      </c>
      <c r="I24" s="64">
        <v>300</v>
      </c>
      <c r="J24" s="30"/>
      <c r="K24" s="36">
        <f>J24-(SUM(M24:Y24))</f>
        <v>0</v>
      </c>
      <c r="L24" s="37" t="str">
        <f t="shared" si="0"/>
        <v>OK</v>
      </c>
      <c r="M24" s="44"/>
      <c r="N24" s="44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</row>
    <row r="25" spans="1:25" x14ac:dyDescent="0.25">
      <c r="A25" s="130">
        <v>5</v>
      </c>
      <c r="B25" s="136" t="s">
        <v>110</v>
      </c>
      <c r="C25" s="68">
        <v>22</v>
      </c>
      <c r="D25" s="121" t="s">
        <v>98</v>
      </c>
      <c r="E25" s="43" t="s">
        <v>60</v>
      </c>
      <c r="F25" s="57" t="s">
        <v>93</v>
      </c>
      <c r="G25" s="57" t="s">
        <v>94</v>
      </c>
      <c r="H25" s="43" t="s">
        <v>5</v>
      </c>
      <c r="I25" s="69">
        <v>0.51</v>
      </c>
      <c r="J25" s="30"/>
      <c r="K25" s="36">
        <f>J25-(SUM(M25:Y25))</f>
        <v>0</v>
      </c>
      <c r="L25" s="37" t="str">
        <f t="shared" si="0"/>
        <v>OK</v>
      </c>
      <c r="M25" s="44"/>
      <c r="N25" s="44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</row>
    <row r="26" spans="1:25" ht="15" customHeight="1" x14ac:dyDescent="0.25">
      <c r="A26" s="130"/>
      <c r="B26" s="145"/>
      <c r="C26" s="68">
        <v>23</v>
      </c>
      <c r="D26" s="122"/>
      <c r="E26" s="43" t="s">
        <v>63</v>
      </c>
      <c r="F26" s="57" t="s">
        <v>93</v>
      </c>
      <c r="G26" s="57" t="s">
        <v>94</v>
      </c>
      <c r="H26" s="43" t="s">
        <v>70</v>
      </c>
      <c r="I26" s="69">
        <v>31.37</v>
      </c>
      <c r="J26" s="30"/>
      <c r="K26" s="36">
        <f>J26-(SUM(M26:Y26))</f>
        <v>0</v>
      </c>
      <c r="L26" s="37" t="str">
        <f t="shared" si="0"/>
        <v>OK</v>
      </c>
      <c r="M26" s="44"/>
      <c r="N26" s="44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</row>
    <row r="27" spans="1:25" ht="15" customHeight="1" x14ac:dyDescent="0.25">
      <c r="A27" s="130"/>
      <c r="B27" s="145"/>
      <c r="C27" s="68">
        <v>24</v>
      </c>
      <c r="D27" s="122"/>
      <c r="E27" s="43" t="s">
        <v>75</v>
      </c>
      <c r="F27" s="57" t="s">
        <v>93</v>
      </c>
      <c r="G27" s="57" t="s">
        <v>94</v>
      </c>
      <c r="H27" s="43" t="s">
        <v>74</v>
      </c>
      <c r="I27" s="69">
        <v>20.02</v>
      </c>
      <c r="J27" s="30"/>
      <c r="K27" s="36">
        <f>J27-(SUM(M27:Y27))</f>
        <v>0</v>
      </c>
      <c r="L27" s="37" t="str">
        <f t="shared" si="0"/>
        <v>OK</v>
      </c>
      <c r="M27" s="44"/>
      <c r="N27" s="44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</row>
    <row r="28" spans="1:25" ht="15" customHeight="1" x14ac:dyDescent="0.25">
      <c r="A28" s="130"/>
      <c r="B28" s="145"/>
      <c r="C28" s="68">
        <v>25</v>
      </c>
      <c r="D28" s="123"/>
      <c r="E28" s="43" t="s">
        <v>76</v>
      </c>
      <c r="F28" s="57" t="s">
        <v>93</v>
      </c>
      <c r="G28" s="57" t="s">
        <v>94</v>
      </c>
      <c r="H28" s="43" t="s">
        <v>74</v>
      </c>
      <c r="I28" s="69">
        <v>25.93</v>
      </c>
      <c r="J28" s="30"/>
      <c r="K28" s="36">
        <f>J28-(SUM(M28:Y28))</f>
        <v>0</v>
      </c>
      <c r="L28" s="37" t="str">
        <f t="shared" si="0"/>
        <v>OK</v>
      </c>
      <c r="M28" s="44"/>
      <c r="N28" s="44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</row>
    <row r="29" spans="1:25" ht="15" customHeight="1" x14ac:dyDescent="0.25">
      <c r="A29" s="130"/>
      <c r="B29" s="145"/>
      <c r="C29" s="68">
        <v>26</v>
      </c>
      <c r="D29" s="124" t="s">
        <v>99</v>
      </c>
      <c r="E29" s="43" t="s">
        <v>61</v>
      </c>
      <c r="F29" s="57" t="s">
        <v>93</v>
      </c>
      <c r="G29" s="57" t="s">
        <v>94</v>
      </c>
      <c r="H29" s="43" t="s">
        <v>5</v>
      </c>
      <c r="I29" s="69">
        <v>1.1299999999999999</v>
      </c>
      <c r="J29" s="30"/>
      <c r="K29" s="36">
        <f>J29-(SUM(M29:Y29))</f>
        <v>0</v>
      </c>
      <c r="L29" s="37" t="str">
        <f t="shared" si="0"/>
        <v>OK</v>
      </c>
      <c r="M29" s="44"/>
      <c r="N29" s="44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25" ht="15" customHeight="1" x14ac:dyDescent="0.25">
      <c r="A30" s="130"/>
      <c r="B30" s="145"/>
      <c r="C30" s="68">
        <v>27</v>
      </c>
      <c r="D30" s="124"/>
      <c r="E30" s="43" t="s">
        <v>62</v>
      </c>
      <c r="F30" s="57" t="s">
        <v>93</v>
      </c>
      <c r="G30" s="57" t="s">
        <v>94</v>
      </c>
      <c r="H30" s="43" t="s">
        <v>5</v>
      </c>
      <c r="I30" s="69">
        <v>2.77</v>
      </c>
      <c r="J30" s="30"/>
      <c r="K30" s="36">
        <f>J30-(SUM(M30:Y30))</f>
        <v>0</v>
      </c>
      <c r="L30" s="37" t="str">
        <f t="shared" si="0"/>
        <v>OK</v>
      </c>
      <c r="M30" s="44"/>
      <c r="N30" s="44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</row>
    <row r="31" spans="1:25" ht="15" customHeight="1" x14ac:dyDescent="0.25">
      <c r="A31" s="130"/>
      <c r="B31" s="145"/>
      <c r="C31" s="68">
        <v>28</v>
      </c>
      <c r="D31" s="43" t="s">
        <v>35</v>
      </c>
      <c r="E31" s="43" t="s">
        <v>62</v>
      </c>
      <c r="F31" s="57" t="s">
        <v>93</v>
      </c>
      <c r="G31" s="57" t="s">
        <v>94</v>
      </c>
      <c r="H31" s="43" t="s">
        <v>5</v>
      </c>
      <c r="I31" s="69">
        <v>3.07</v>
      </c>
      <c r="J31" s="30"/>
      <c r="K31" s="36">
        <f>J31-(SUM(M31:Y31))</f>
        <v>0</v>
      </c>
      <c r="L31" s="37" t="str">
        <f t="shared" si="0"/>
        <v>OK</v>
      </c>
      <c r="M31" s="44"/>
      <c r="N31" s="44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1:25" ht="15" customHeight="1" x14ac:dyDescent="0.25">
      <c r="A32" s="130"/>
      <c r="B32" s="137"/>
      <c r="C32" s="68">
        <v>29</v>
      </c>
      <c r="D32" s="58" t="s">
        <v>36</v>
      </c>
      <c r="E32" s="70" t="s">
        <v>56</v>
      </c>
      <c r="F32" s="71" t="s">
        <v>93</v>
      </c>
      <c r="G32" s="57" t="s">
        <v>94</v>
      </c>
      <c r="H32" s="70" t="s">
        <v>70</v>
      </c>
      <c r="I32" s="69">
        <v>35.42</v>
      </c>
      <c r="J32" s="30"/>
      <c r="K32" s="36">
        <f>J32-(SUM(M32:Y32))</f>
        <v>0</v>
      </c>
      <c r="L32" s="37" t="str">
        <f t="shared" si="0"/>
        <v>OK</v>
      </c>
      <c r="M32" s="44"/>
      <c r="N32" s="44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</row>
    <row r="33" spans="1:25" ht="90" x14ac:dyDescent="0.25">
      <c r="A33" s="125">
        <v>6</v>
      </c>
      <c r="B33" s="131" t="s">
        <v>111</v>
      </c>
      <c r="C33" s="63">
        <v>30</v>
      </c>
      <c r="D33" s="48" t="s">
        <v>100</v>
      </c>
      <c r="E33" s="48" t="s">
        <v>64</v>
      </c>
      <c r="F33" s="56" t="s">
        <v>93</v>
      </c>
      <c r="G33" s="56" t="s">
        <v>94</v>
      </c>
      <c r="H33" s="48" t="s">
        <v>5</v>
      </c>
      <c r="I33" s="64">
        <v>7.44</v>
      </c>
      <c r="J33" s="30">
        <v>30</v>
      </c>
      <c r="K33" s="36">
        <f>J33-(SUM(M33:Y33))</f>
        <v>30</v>
      </c>
      <c r="L33" s="37" t="str">
        <f t="shared" si="0"/>
        <v>OK</v>
      </c>
      <c r="M33" s="44"/>
      <c r="N33" s="44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1:25" ht="45" x14ac:dyDescent="0.25">
      <c r="A34" s="125"/>
      <c r="B34" s="132"/>
      <c r="C34" s="63">
        <v>31</v>
      </c>
      <c r="D34" s="48" t="s">
        <v>37</v>
      </c>
      <c r="E34" s="48" t="s">
        <v>65</v>
      </c>
      <c r="F34" s="56" t="s">
        <v>93</v>
      </c>
      <c r="G34" s="56" t="s">
        <v>94</v>
      </c>
      <c r="H34" s="48" t="s">
        <v>5</v>
      </c>
      <c r="I34" s="64">
        <v>5.34</v>
      </c>
      <c r="J34" s="30">
        <v>30</v>
      </c>
      <c r="K34" s="36">
        <f>J34-(SUM(M34:Y34))</f>
        <v>30</v>
      </c>
      <c r="L34" s="37" t="str">
        <f t="shared" si="0"/>
        <v>OK</v>
      </c>
      <c r="M34" s="44"/>
      <c r="N34" s="44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1:25" ht="75" customHeight="1" x14ac:dyDescent="0.25">
      <c r="A35" s="130">
        <v>7</v>
      </c>
      <c r="B35" s="136" t="s">
        <v>109</v>
      </c>
      <c r="C35" s="68">
        <v>32</v>
      </c>
      <c r="D35" s="43" t="s">
        <v>101</v>
      </c>
      <c r="E35" s="43" t="s">
        <v>66</v>
      </c>
      <c r="F35" s="57" t="s">
        <v>93</v>
      </c>
      <c r="G35" s="57" t="s">
        <v>94</v>
      </c>
      <c r="H35" s="43" t="s">
        <v>5</v>
      </c>
      <c r="I35" s="69">
        <v>217.58</v>
      </c>
      <c r="J35" s="30">
        <v>2</v>
      </c>
      <c r="K35" s="36">
        <f>J35-(SUM(M35:Y35))</f>
        <v>2</v>
      </c>
      <c r="L35" s="37" t="str">
        <f t="shared" si="0"/>
        <v>OK</v>
      </c>
      <c r="M35" s="44"/>
      <c r="N35" s="44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1:25" ht="105" x14ac:dyDescent="0.25">
      <c r="A36" s="130"/>
      <c r="B36" s="145"/>
      <c r="C36" s="68">
        <v>33</v>
      </c>
      <c r="D36" s="59" t="s">
        <v>38</v>
      </c>
      <c r="E36" s="70" t="s">
        <v>67</v>
      </c>
      <c r="F36" s="71" t="s">
        <v>93</v>
      </c>
      <c r="G36" s="57" t="s">
        <v>94</v>
      </c>
      <c r="H36" s="70" t="s">
        <v>5</v>
      </c>
      <c r="I36" s="69">
        <v>9.57</v>
      </c>
      <c r="J36" s="30">
        <v>40</v>
      </c>
      <c r="K36" s="36">
        <f>J36-(SUM(M36:Y36))</f>
        <v>40</v>
      </c>
      <c r="L36" s="37" t="str">
        <f t="shared" si="0"/>
        <v>OK</v>
      </c>
      <c r="M36" s="44"/>
      <c r="N36" s="44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1:25" ht="75" customHeight="1" x14ac:dyDescent="0.25">
      <c r="A37" s="130"/>
      <c r="B37" s="137"/>
      <c r="C37" s="68">
        <v>34</v>
      </c>
      <c r="D37" s="59" t="s">
        <v>39</v>
      </c>
      <c r="E37" s="70" t="s">
        <v>68</v>
      </c>
      <c r="F37" s="71" t="s">
        <v>93</v>
      </c>
      <c r="G37" s="57" t="s">
        <v>94</v>
      </c>
      <c r="H37" s="70" t="s">
        <v>5</v>
      </c>
      <c r="I37" s="69">
        <v>21.76</v>
      </c>
      <c r="J37" s="30">
        <v>3</v>
      </c>
      <c r="K37" s="36">
        <f>J37-(SUM(M37:Y37))</f>
        <v>3</v>
      </c>
      <c r="L37" s="37" t="str">
        <f t="shared" si="0"/>
        <v>OK</v>
      </c>
      <c r="M37" s="44"/>
      <c r="N37" s="44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1:25" ht="45" x14ac:dyDescent="0.25">
      <c r="A38" s="125">
        <v>8</v>
      </c>
      <c r="B38" s="131" t="s">
        <v>109</v>
      </c>
      <c r="C38" s="63">
        <v>35</v>
      </c>
      <c r="D38" s="48" t="s">
        <v>102</v>
      </c>
      <c r="E38" s="48" t="s">
        <v>69</v>
      </c>
      <c r="F38" s="56" t="s">
        <v>93</v>
      </c>
      <c r="G38" s="56" t="s">
        <v>94</v>
      </c>
      <c r="H38" s="48" t="s">
        <v>5</v>
      </c>
      <c r="I38" s="64">
        <v>44</v>
      </c>
      <c r="J38" s="30"/>
      <c r="K38" s="36">
        <f>J38-(SUM(M38:Y38))</f>
        <v>0</v>
      </c>
      <c r="L38" s="37" t="str">
        <f t="shared" si="0"/>
        <v>OK</v>
      </c>
      <c r="M38" s="44"/>
      <c r="N38" s="44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pans="1:25" ht="45" x14ac:dyDescent="0.25">
      <c r="A39" s="125"/>
      <c r="B39" s="132"/>
      <c r="C39" s="63">
        <v>36</v>
      </c>
      <c r="D39" s="48" t="s">
        <v>103</v>
      </c>
      <c r="E39" s="48" t="s">
        <v>69</v>
      </c>
      <c r="F39" s="56" t="s">
        <v>93</v>
      </c>
      <c r="G39" s="56" t="s">
        <v>94</v>
      </c>
      <c r="H39" s="48" t="s">
        <v>5</v>
      </c>
      <c r="I39" s="64">
        <v>37</v>
      </c>
      <c r="J39" s="30"/>
      <c r="K39" s="36">
        <f>J39-(SUM(M39:Y39))</f>
        <v>0</v>
      </c>
      <c r="L39" s="37" t="str">
        <f t="shared" si="0"/>
        <v>OK</v>
      </c>
      <c r="M39" s="44"/>
      <c r="N39" s="44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ht="30" customHeight="1" x14ac:dyDescent="0.25">
      <c r="A40" s="141">
        <v>9</v>
      </c>
      <c r="B40" s="133" t="s">
        <v>109</v>
      </c>
      <c r="C40" s="72">
        <v>37</v>
      </c>
      <c r="D40" s="124" t="s">
        <v>104</v>
      </c>
      <c r="E40" s="43" t="s">
        <v>77</v>
      </c>
      <c r="F40" s="57" t="s">
        <v>93</v>
      </c>
      <c r="G40" s="57" t="s">
        <v>94</v>
      </c>
      <c r="H40" s="43" t="s">
        <v>5</v>
      </c>
      <c r="I40" s="73">
        <v>108</v>
      </c>
      <c r="J40" s="30"/>
      <c r="K40" s="36">
        <f>J40-(SUM(M40:Y40))</f>
        <v>0</v>
      </c>
      <c r="L40" s="37" t="str">
        <f t="shared" si="0"/>
        <v>OK</v>
      </c>
      <c r="M40" s="44"/>
      <c r="N40" s="44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x14ac:dyDescent="0.25">
      <c r="A41" s="142"/>
      <c r="B41" s="134"/>
      <c r="C41" s="72">
        <v>38</v>
      </c>
      <c r="D41" s="124"/>
      <c r="E41" s="43" t="s">
        <v>78</v>
      </c>
      <c r="F41" s="71" t="s">
        <v>93</v>
      </c>
      <c r="G41" s="57" t="s">
        <v>94</v>
      </c>
      <c r="H41" s="70" t="s">
        <v>5</v>
      </c>
      <c r="I41" s="73">
        <v>262.2</v>
      </c>
      <c r="J41" s="30"/>
      <c r="K41" s="36">
        <f>J41-(SUM(M41:Y41))</f>
        <v>0</v>
      </c>
      <c r="L41" s="37" t="str">
        <f t="shared" si="0"/>
        <v>OK</v>
      </c>
      <c r="M41" s="44"/>
      <c r="N41" s="44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 ht="15" customHeight="1" x14ac:dyDescent="0.25">
      <c r="A42" s="143"/>
      <c r="B42" s="135"/>
      <c r="C42" s="72">
        <v>39</v>
      </c>
      <c r="D42" s="124"/>
      <c r="E42" s="43" t="s">
        <v>79</v>
      </c>
      <c r="F42" s="71" t="s">
        <v>93</v>
      </c>
      <c r="G42" s="57" t="s">
        <v>94</v>
      </c>
      <c r="H42" s="70" t="s">
        <v>80</v>
      </c>
      <c r="I42" s="73">
        <v>20</v>
      </c>
      <c r="J42" s="30">
        <v>5</v>
      </c>
      <c r="K42" s="36">
        <f>J42-(SUM(M42:Y42))</f>
        <v>5</v>
      </c>
      <c r="L42" s="37" t="str">
        <f t="shared" si="0"/>
        <v>OK</v>
      </c>
      <c r="M42" s="44"/>
      <c r="N42" s="44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ht="15" customHeight="1" x14ac:dyDescent="0.25">
      <c r="A43" s="138">
        <v>10</v>
      </c>
      <c r="B43" s="131" t="s">
        <v>109</v>
      </c>
      <c r="C43" s="63">
        <v>40</v>
      </c>
      <c r="D43" s="114" t="s">
        <v>81</v>
      </c>
      <c r="E43" s="48" t="s">
        <v>82</v>
      </c>
      <c r="F43" s="56" t="s">
        <v>93</v>
      </c>
      <c r="G43" s="56" t="s">
        <v>94</v>
      </c>
      <c r="H43" s="48" t="s">
        <v>5</v>
      </c>
      <c r="I43" s="74">
        <v>33.86</v>
      </c>
      <c r="J43" s="30">
        <v>5</v>
      </c>
      <c r="K43" s="36">
        <f>J43-(SUM(M43:Y43))</f>
        <v>5</v>
      </c>
      <c r="L43" s="37" t="str">
        <f t="shared" si="0"/>
        <v>OK</v>
      </c>
      <c r="M43" s="44"/>
      <c r="N43" s="44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</row>
    <row r="44" spans="1:25" ht="15" customHeight="1" x14ac:dyDescent="0.25">
      <c r="A44" s="139"/>
      <c r="B44" s="132"/>
      <c r="C44" s="63">
        <v>41</v>
      </c>
      <c r="D44" s="116"/>
      <c r="E44" s="48" t="s">
        <v>83</v>
      </c>
      <c r="F44" s="56" t="s">
        <v>93</v>
      </c>
      <c r="G44" s="56" t="s">
        <v>94</v>
      </c>
      <c r="H44" s="48" t="s">
        <v>5</v>
      </c>
      <c r="I44" s="74">
        <v>27.09</v>
      </c>
      <c r="J44" s="30"/>
      <c r="K44" s="36">
        <f>J44-(SUM(M44:Y44))</f>
        <v>0</v>
      </c>
      <c r="L44" s="37" t="str">
        <f t="shared" si="0"/>
        <v>OK</v>
      </c>
      <c r="M44" s="44"/>
      <c r="N44" s="44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</row>
    <row r="45" spans="1:25" ht="15" customHeight="1" x14ac:dyDescent="0.25">
      <c r="A45" s="130">
        <v>11</v>
      </c>
      <c r="B45" s="136" t="s">
        <v>110</v>
      </c>
      <c r="C45" s="68">
        <v>42</v>
      </c>
      <c r="D45" s="43" t="s">
        <v>105</v>
      </c>
      <c r="E45" s="43" t="s">
        <v>106</v>
      </c>
      <c r="F45" s="57" t="s">
        <v>93</v>
      </c>
      <c r="G45" s="57" t="s">
        <v>94</v>
      </c>
      <c r="H45" s="70" t="s">
        <v>70</v>
      </c>
      <c r="I45" s="73">
        <v>88.1</v>
      </c>
      <c r="J45" s="30">
        <v>20</v>
      </c>
      <c r="K45" s="36">
        <f>J45-(SUM(M45:Y45))</f>
        <v>20</v>
      </c>
      <c r="L45" s="37" t="str">
        <f t="shared" si="0"/>
        <v>OK</v>
      </c>
      <c r="M45" s="44"/>
      <c r="N45" s="44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</row>
    <row r="46" spans="1:25" ht="15" customHeight="1" x14ac:dyDescent="0.25">
      <c r="A46" s="130"/>
      <c r="B46" s="137"/>
      <c r="C46" s="68">
        <v>43</v>
      </c>
      <c r="D46" s="43" t="s">
        <v>107</v>
      </c>
      <c r="E46" s="43" t="s">
        <v>106</v>
      </c>
      <c r="F46" s="71" t="s">
        <v>93</v>
      </c>
      <c r="G46" s="57" t="s">
        <v>94</v>
      </c>
      <c r="H46" s="70" t="s">
        <v>80</v>
      </c>
      <c r="I46" s="73">
        <v>96.65</v>
      </c>
      <c r="J46" s="30">
        <v>20</v>
      </c>
      <c r="K46" s="36">
        <f>J46-(SUM(M46:Y46))</f>
        <v>20</v>
      </c>
      <c r="L46" s="37" t="str">
        <f t="shared" si="0"/>
        <v>OK</v>
      </c>
      <c r="M46" s="44"/>
      <c r="N46" s="44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 x14ac:dyDescent="0.25">
      <c r="M47" s="46"/>
    </row>
  </sheetData>
  <mergeCells count="42">
    <mergeCell ref="A45:A46"/>
    <mergeCell ref="A40:A42"/>
    <mergeCell ref="D40:D42"/>
    <mergeCell ref="A43:A44"/>
    <mergeCell ref="D43:D44"/>
    <mergeCell ref="B40:B42"/>
    <mergeCell ref="B43:B44"/>
    <mergeCell ref="B45:B46"/>
    <mergeCell ref="A38:A39"/>
    <mergeCell ref="V1:V2"/>
    <mergeCell ref="W1:W2"/>
    <mergeCell ref="X1:X2"/>
    <mergeCell ref="A4:A18"/>
    <mergeCell ref="S1:S2"/>
    <mergeCell ref="T1:T2"/>
    <mergeCell ref="U1:U2"/>
    <mergeCell ref="B4:B18"/>
    <mergeCell ref="B21:B24"/>
    <mergeCell ref="B25:B32"/>
    <mergeCell ref="B33:B34"/>
    <mergeCell ref="B35:B37"/>
    <mergeCell ref="B38:B39"/>
    <mergeCell ref="A25:A32"/>
    <mergeCell ref="D25:D28"/>
    <mergeCell ref="D29:D30"/>
    <mergeCell ref="A33:A34"/>
    <mergeCell ref="A35:A37"/>
    <mergeCell ref="Y1:Y2"/>
    <mergeCell ref="A2:L2"/>
    <mergeCell ref="D4:D15"/>
    <mergeCell ref="D16:D18"/>
    <mergeCell ref="D21:D24"/>
    <mergeCell ref="P1:P2"/>
    <mergeCell ref="A1:D1"/>
    <mergeCell ref="M1:M2"/>
    <mergeCell ref="N1:N2"/>
    <mergeCell ref="O1:O2"/>
    <mergeCell ref="Q1:Q2"/>
    <mergeCell ref="R1:R2"/>
    <mergeCell ref="A21:A24"/>
    <mergeCell ref="E1:I1"/>
    <mergeCell ref="J1:L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topLeftCell="A16" zoomScale="80" zoomScaleNormal="80" workbookViewId="0">
      <selection activeCell="N15" sqref="N15"/>
    </sheetView>
  </sheetViews>
  <sheetFormatPr defaultColWidth="9.7109375" defaultRowHeight="15" x14ac:dyDescent="0.25"/>
  <cols>
    <col min="1" max="1" width="7.7109375" style="1" customWidth="1"/>
    <col min="2" max="2" width="24" style="1" customWidth="1"/>
    <col min="3" max="3" width="5.5703125" style="1" bestFit="1" customWidth="1"/>
    <col min="4" max="4" width="44.42578125" style="38" customWidth="1"/>
    <col min="5" max="5" width="19.7109375" style="1" customWidth="1"/>
    <col min="6" max="6" width="12.28515625" style="1" customWidth="1"/>
    <col min="7" max="7" width="14.85546875" style="1" customWidth="1"/>
    <col min="8" max="8" width="11" style="1" bestFit="1" customWidth="1"/>
    <col min="9" max="9" width="12.7109375" style="1" bestFit="1" customWidth="1"/>
    <col min="10" max="10" width="13.28515625" style="19" customWidth="1"/>
    <col min="11" max="11" width="13.28515625" style="39" customWidth="1"/>
    <col min="12" max="12" width="12.5703125" style="17" customWidth="1"/>
    <col min="13" max="14" width="13.7109375" style="18" customWidth="1"/>
    <col min="15" max="27" width="13.7109375" style="15" customWidth="1"/>
    <col min="28" max="16384" width="9.7109375" style="15"/>
  </cols>
  <sheetData>
    <row r="1" spans="1:27" ht="34.5" customHeight="1" x14ac:dyDescent="0.25">
      <c r="A1" s="109" t="s">
        <v>85</v>
      </c>
      <c r="B1" s="109"/>
      <c r="C1" s="109"/>
      <c r="D1" s="109"/>
      <c r="E1" s="109" t="s">
        <v>33</v>
      </c>
      <c r="F1" s="109"/>
      <c r="G1" s="109"/>
      <c r="H1" s="109"/>
      <c r="I1" s="109"/>
      <c r="J1" s="109" t="s">
        <v>86</v>
      </c>
      <c r="K1" s="109"/>
      <c r="L1" s="109"/>
      <c r="M1" s="108" t="s">
        <v>122</v>
      </c>
      <c r="N1" s="108" t="s">
        <v>88</v>
      </c>
      <c r="O1" s="108" t="s">
        <v>88</v>
      </c>
      <c r="P1" s="108" t="s">
        <v>88</v>
      </c>
      <c r="Q1" s="108" t="s">
        <v>88</v>
      </c>
      <c r="R1" s="108" t="s">
        <v>88</v>
      </c>
      <c r="S1" s="108" t="s">
        <v>88</v>
      </c>
      <c r="T1" s="108" t="s">
        <v>88</v>
      </c>
      <c r="U1" s="108" t="s">
        <v>88</v>
      </c>
      <c r="V1" s="108" t="s">
        <v>88</v>
      </c>
      <c r="W1" s="108" t="s">
        <v>88</v>
      </c>
      <c r="X1" s="108" t="s">
        <v>88</v>
      </c>
      <c r="Y1" s="108" t="s">
        <v>88</v>
      </c>
      <c r="Z1" s="108" t="s">
        <v>88</v>
      </c>
      <c r="AA1" s="108" t="s">
        <v>88</v>
      </c>
    </row>
    <row r="2" spans="1:27" ht="34.5" customHeight="1" x14ac:dyDescent="0.25">
      <c r="A2" s="109" t="s">
        <v>87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</row>
    <row r="3" spans="1:27" s="16" customFormat="1" ht="45" x14ac:dyDescent="0.2">
      <c r="A3" s="53" t="s">
        <v>6</v>
      </c>
      <c r="B3" s="53" t="s">
        <v>112</v>
      </c>
      <c r="C3" s="53" t="s">
        <v>4</v>
      </c>
      <c r="D3" s="53" t="s">
        <v>89</v>
      </c>
      <c r="E3" s="54" t="s">
        <v>40</v>
      </c>
      <c r="F3" s="54" t="s">
        <v>90</v>
      </c>
      <c r="G3" s="54" t="s">
        <v>91</v>
      </c>
      <c r="H3" s="54" t="s">
        <v>5</v>
      </c>
      <c r="I3" s="32" t="s">
        <v>2</v>
      </c>
      <c r="J3" s="33" t="s">
        <v>24</v>
      </c>
      <c r="K3" s="34" t="s">
        <v>0</v>
      </c>
      <c r="L3" s="31" t="s">
        <v>3</v>
      </c>
      <c r="M3" s="91" t="s">
        <v>123</v>
      </c>
      <c r="N3" s="35" t="s">
        <v>1</v>
      </c>
      <c r="O3" s="35" t="s">
        <v>1</v>
      </c>
      <c r="P3" s="35" t="s">
        <v>1</v>
      </c>
      <c r="Q3" s="35" t="s">
        <v>1</v>
      </c>
      <c r="R3" s="35" t="s">
        <v>1</v>
      </c>
      <c r="S3" s="35" t="s">
        <v>1</v>
      </c>
      <c r="T3" s="35" t="s">
        <v>1</v>
      </c>
      <c r="U3" s="35" t="s">
        <v>1</v>
      </c>
      <c r="V3" s="35" t="s">
        <v>1</v>
      </c>
      <c r="W3" s="35" t="s">
        <v>1</v>
      </c>
      <c r="X3" s="35" t="s">
        <v>1</v>
      </c>
      <c r="Y3" s="35" t="s">
        <v>1</v>
      </c>
      <c r="Z3" s="35" t="s">
        <v>1</v>
      </c>
      <c r="AA3" s="35" t="s">
        <v>1</v>
      </c>
    </row>
    <row r="4" spans="1:27" ht="15" customHeight="1" x14ac:dyDescent="0.25">
      <c r="A4" s="117">
        <v>1</v>
      </c>
      <c r="B4" s="126" t="s">
        <v>109</v>
      </c>
      <c r="C4" s="60">
        <v>1</v>
      </c>
      <c r="D4" s="110" t="s">
        <v>92</v>
      </c>
      <c r="E4" s="47" t="s">
        <v>41</v>
      </c>
      <c r="F4" s="55" t="s">
        <v>93</v>
      </c>
      <c r="G4" s="55" t="s">
        <v>94</v>
      </c>
      <c r="H4" s="47" t="s">
        <v>5</v>
      </c>
      <c r="I4" s="61">
        <v>9</v>
      </c>
      <c r="J4" s="30"/>
      <c r="K4" s="36">
        <f>J4-(SUM(M4:AA4))</f>
        <v>0</v>
      </c>
      <c r="L4" s="37" t="str">
        <f t="shared" ref="L4:L46" si="0">IF(K4&lt;0,"ATENÇÃO","OK")</f>
        <v>OK</v>
      </c>
      <c r="M4" s="49"/>
      <c r="N4" s="49"/>
      <c r="O4" s="50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</row>
    <row r="5" spans="1:27" ht="15" customHeight="1" x14ac:dyDescent="0.25">
      <c r="A5" s="117"/>
      <c r="B5" s="127"/>
      <c r="C5" s="60">
        <v>2</v>
      </c>
      <c r="D5" s="111"/>
      <c r="E5" s="47" t="s">
        <v>42</v>
      </c>
      <c r="F5" s="55" t="s">
        <v>93</v>
      </c>
      <c r="G5" s="55" t="s">
        <v>94</v>
      </c>
      <c r="H5" s="47" t="s">
        <v>5</v>
      </c>
      <c r="I5" s="61">
        <v>42</v>
      </c>
      <c r="J5" s="30">
        <v>25</v>
      </c>
      <c r="K5" s="36">
        <f t="shared" ref="K5:K46" si="1">J5-(SUM(M5:AA5))</f>
        <v>25</v>
      </c>
      <c r="L5" s="37" t="str">
        <f t="shared" si="0"/>
        <v>OK</v>
      </c>
      <c r="M5" s="49"/>
      <c r="N5" s="49"/>
      <c r="O5" s="50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1:27" ht="15" customHeight="1" x14ac:dyDescent="0.25">
      <c r="A6" s="117"/>
      <c r="B6" s="127"/>
      <c r="C6" s="60">
        <v>3</v>
      </c>
      <c r="D6" s="111"/>
      <c r="E6" s="47" t="s">
        <v>43</v>
      </c>
      <c r="F6" s="55" t="s">
        <v>93</v>
      </c>
      <c r="G6" s="55" t="s">
        <v>94</v>
      </c>
      <c r="H6" s="47" t="s">
        <v>5</v>
      </c>
      <c r="I6" s="61">
        <v>55</v>
      </c>
      <c r="J6" s="30">
        <v>25</v>
      </c>
      <c r="K6" s="36">
        <f t="shared" si="1"/>
        <v>20</v>
      </c>
      <c r="L6" s="37" t="str">
        <f t="shared" si="0"/>
        <v>OK</v>
      </c>
      <c r="M6" s="51">
        <v>5</v>
      </c>
      <c r="N6" s="49"/>
      <c r="O6" s="52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1:27" ht="15" customHeight="1" x14ac:dyDescent="0.25">
      <c r="A7" s="117"/>
      <c r="B7" s="127"/>
      <c r="C7" s="60">
        <v>4</v>
      </c>
      <c r="D7" s="111"/>
      <c r="E7" s="47" t="s">
        <v>44</v>
      </c>
      <c r="F7" s="55" t="s">
        <v>93</v>
      </c>
      <c r="G7" s="55" t="s">
        <v>94</v>
      </c>
      <c r="H7" s="47" t="s">
        <v>5</v>
      </c>
      <c r="I7" s="61">
        <v>50</v>
      </c>
      <c r="J7" s="30">
        <v>25</v>
      </c>
      <c r="K7" s="36">
        <f t="shared" si="1"/>
        <v>25</v>
      </c>
      <c r="L7" s="37" t="str">
        <f t="shared" si="0"/>
        <v>OK</v>
      </c>
      <c r="M7" s="49"/>
      <c r="N7" s="49"/>
      <c r="O7" s="50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</row>
    <row r="8" spans="1:27" ht="15" customHeight="1" x14ac:dyDescent="0.25">
      <c r="A8" s="117"/>
      <c r="B8" s="127"/>
      <c r="C8" s="60">
        <v>5</v>
      </c>
      <c r="D8" s="111"/>
      <c r="E8" s="47" t="s">
        <v>45</v>
      </c>
      <c r="F8" s="55" t="s">
        <v>93</v>
      </c>
      <c r="G8" s="55" t="s">
        <v>94</v>
      </c>
      <c r="H8" s="47" t="s">
        <v>5</v>
      </c>
      <c r="I8" s="61">
        <v>75</v>
      </c>
      <c r="J8" s="30"/>
      <c r="K8" s="36">
        <f t="shared" si="1"/>
        <v>0</v>
      </c>
      <c r="L8" s="37" t="str">
        <f t="shared" si="0"/>
        <v>OK</v>
      </c>
      <c r="M8" s="49"/>
      <c r="N8" s="51"/>
      <c r="O8" s="50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</row>
    <row r="9" spans="1:27" ht="15" customHeight="1" x14ac:dyDescent="0.25">
      <c r="A9" s="117"/>
      <c r="B9" s="127"/>
      <c r="C9" s="60">
        <v>6</v>
      </c>
      <c r="D9" s="111"/>
      <c r="E9" s="47" t="s">
        <v>46</v>
      </c>
      <c r="F9" s="55" t="s">
        <v>93</v>
      </c>
      <c r="G9" s="55" t="s">
        <v>94</v>
      </c>
      <c r="H9" s="47" t="s">
        <v>5</v>
      </c>
      <c r="I9" s="61">
        <v>30</v>
      </c>
      <c r="J9" s="30"/>
      <c r="K9" s="36">
        <f t="shared" si="1"/>
        <v>0</v>
      </c>
      <c r="L9" s="37" t="str">
        <f t="shared" si="0"/>
        <v>OK</v>
      </c>
      <c r="M9" s="49"/>
      <c r="N9" s="49"/>
      <c r="O9" s="50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</row>
    <row r="10" spans="1:27" ht="15" customHeight="1" x14ac:dyDescent="0.25">
      <c r="A10" s="117"/>
      <c r="B10" s="127"/>
      <c r="C10" s="60">
        <v>7</v>
      </c>
      <c r="D10" s="111"/>
      <c r="E10" s="47" t="s">
        <v>47</v>
      </c>
      <c r="F10" s="55" t="s">
        <v>93</v>
      </c>
      <c r="G10" s="55" t="s">
        <v>94</v>
      </c>
      <c r="H10" s="47" t="s">
        <v>5</v>
      </c>
      <c r="I10" s="61">
        <v>90</v>
      </c>
      <c r="J10" s="30"/>
      <c r="K10" s="36">
        <f t="shared" si="1"/>
        <v>0</v>
      </c>
      <c r="L10" s="37" t="str">
        <f t="shared" si="0"/>
        <v>OK</v>
      </c>
      <c r="M10" s="49"/>
      <c r="N10" s="49"/>
      <c r="O10" s="50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</row>
    <row r="11" spans="1:27" ht="15" customHeight="1" x14ac:dyDescent="0.25">
      <c r="A11" s="117"/>
      <c r="B11" s="127"/>
      <c r="C11" s="60">
        <v>8</v>
      </c>
      <c r="D11" s="111"/>
      <c r="E11" s="47" t="s">
        <v>48</v>
      </c>
      <c r="F11" s="55" t="s">
        <v>93</v>
      </c>
      <c r="G11" s="55" t="s">
        <v>94</v>
      </c>
      <c r="H11" s="47" t="s">
        <v>70</v>
      </c>
      <c r="I11" s="61">
        <v>50</v>
      </c>
      <c r="J11" s="30">
        <v>30</v>
      </c>
      <c r="K11" s="36">
        <f t="shared" si="1"/>
        <v>30</v>
      </c>
      <c r="L11" s="37" t="str">
        <f t="shared" si="0"/>
        <v>OK</v>
      </c>
      <c r="M11" s="49"/>
      <c r="N11" s="49"/>
      <c r="O11" s="50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</row>
    <row r="12" spans="1:27" ht="15" customHeight="1" x14ac:dyDescent="0.25">
      <c r="A12" s="117"/>
      <c r="B12" s="127"/>
      <c r="C12" s="60">
        <v>9</v>
      </c>
      <c r="D12" s="111"/>
      <c r="E12" s="47" t="s">
        <v>49</v>
      </c>
      <c r="F12" s="55" t="s">
        <v>93</v>
      </c>
      <c r="G12" s="55" t="s">
        <v>94</v>
      </c>
      <c r="H12" s="47" t="s">
        <v>5</v>
      </c>
      <c r="I12" s="61">
        <v>35</v>
      </c>
      <c r="J12" s="30"/>
      <c r="K12" s="36">
        <f t="shared" si="1"/>
        <v>0</v>
      </c>
      <c r="L12" s="37" t="str">
        <f t="shared" si="0"/>
        <v>OK</v>
      </c>
      <c r="M12" s="49"/>
      <c r="N12" s="49"/>
      <c r="O12" s="50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</row>
    <row r="13" spans="1:27" ht="15" customHeight="1" x14ac:dyDescent="0.25">
      <c r="A13" s="117"/>
      <c r="B13" s="127"/>
      <c r="C13" s="60">
        <v>10</v>
      </c>
      <c r="D13" s="111"/>
      <c r="E13" s="47" t="s">
        <v>50</v>
      </c>
      <c r="F13" s="55" t="s">
        <v>93</v>
      </c>
      <c r="G13" s="55" t="s">
        <v>94</v>
      </c>
      <c r="H13" s="47" t="s">
        <v>5</v>
      </c>
      <c r="I13" s="61">
        <v>43</v>
      </c>
      <c r="J13" s="30"/>
      <c r="K13" s="36">
        <f t="shared" si="1"/>
        <v>0</v>
      </c>
      <c r="L13" s="37" t="str">
        <f t="shared" si="0"/>
        <v>OK</v>
      </c>
      <c r="M13" s="49"/>
      <c r="N13" s="49"/>
      <c r="O13" s="50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</row>
    <row r="14" spans="1:27" ht="15" customHeight="1" x14ac:dyDescent="0.25">
      <c r="A14" s="117"/>
      <c r="B14" s="127"/>
      <c r="C14" s="60">
        <v>11</v>
      </c>
      <c r="D14" s="111"/>
      <c r="E14" s="47" t="s">
        <v>51</v>
      </c>
      <c r="F14" s="55" t="s">
        <v>93</v>
      </c>
      <c r="G14" s="55" t="s">
        <v>94</v>
      </c>
      <c r="H14" s="47" t="s">
        <v>5</v>
      </c>
      <c r="I14" s="61">
        <v>40</v>
      </c>
      <c r="J14" s="30"/>
      <c r="K14" s="36">
        <f t="shared" si="1"/>
        <v>0</v>
      </c>
      <c r="L14" s="37" t="str">
        <f t="shared" si="0"/>
        <v>OK</v>
      </c>
      <c r="M14" s="49"/>
      <c r="N14" s="49"/>
      <c r="O14" s="50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ht="15" customHeight="1" x14ac:dyDescent="0.25">
      <c r="A15" s="117"/>
      <c r="B15" s="127"/>
      <c r="C15" s="60">
        <v>12</v>
      </c>
      <c r="D15" s="112"/>
      <c r="E15" s="43" t="s">
        <v>72</v>
      </c>
      <c r="F15" s="55" t="s">
        <v>93</v>
      </c>
      <c r="G15" s="55" t="s">
        <v>94</v>
      </c>
      <c r="H15" s="47" t="s">
        <v>5</v>
      </c>
      <c r="I15" s="61">
        <v>20</v>
      </c>
      <c r="J15" s="30"/>
      <c r="K15" s="36">
        <f t="shared" si="1"/>
        <v>0</v>
      </c>
      <c r="L15" s="37" t="str">
        <f t="shared" si="0"/>
        <v>OK</v>
      </c>
      <c r="M15" s="49"/>
      <c r="N15" s="49"/>
      <c r="O15" s="50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ht="15" customHeight="1" x14ac:dyDescent="0.25">
      <c r="A16" s="117"/>
      <c r="B16" s="127"/>
      <c r="C16" s="60">
        <v>13</v>
      </c>
      <c r="D16" s="113" t="s">
        <v>95</v>
      </c>
      <c r="E16" s="47" t="s">
        <v>52</v>
      </c>
      <c r="F16" s="55" t="s">
        <v>93</v>
      </c>
      <c r="G16" s="55" t="s">
        <v>94</v>
      </c>
      <c r="H16" s="47" t="s">
        <v>70</v>
      </c>
      <c r="I16" s="61">
        <v>69</v>
      </c>
      <c r="J16" s="30">
        <v>15</v>
      </c>
      <c r="K16" s="36">
        <f t="shared" si="1"/>
        <v>15</v>
      </c>
      <c r="L16" s="37" t="str">
        <f t="shared" si="0"/>
        <v>OK</v>
      </c>
      <c r="M16" s="49"/>
      <c r="N16" s="49"/>
      <c r="O16" s="50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</row>
    <row r="17" spans="1:27" ht="15" customHeight="1" x14ac:dyDescent="0.25">
      <c r="A17" s="117"/>
      <c r="B17" s="127"/>
      <c r="C17" s="60">
        <v>14</v>
      </c>
      <c r="D17" s="113"/>
      <c r="E17" s="47" t="s">
        <v>53</v>
      </c>
      <c r="F17" s="55" t="s">
        <v>93</v>
      </c>
      <c r="G17" s="55" t="s">
        <v>94</v>
      </c>
      <c r="H17" s="47" t="s">
        <v>5</v>
      </c>
      <c r="I17" s="61">
        <v>50</v>
      </c>
      <c r="J17" s="30"/>
      <c r="K17" s="36">
        <f t="shared" si="1"/>
        <v>0</v>
      </c>
      <c r="L17" s="37" t="str">
        <f t="shared" si="0"/>
        <v>OK</v>
      </c>
      <c r="M17" s="44"/>
      <c r="N17" s="44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</row>
    <row r="18" spans="1:27" ht="15" customHeight="1" x14ac:dyDescent="0.25">
      <c r="A18" s="117"/>
      <c r="B18" s="128"/>
      <c r="C18" s="60">
        <v>15</v>
      </c>
      <c r="D18" s="113"/>
      <c r="E18" s="47" t="s">
        <v>54</v>
      </c>
      <c r="F18" s="55" t="s">
        <v>93</v>
      </c>
      <c r="G18" s="55" t="s">
        <v>94</v>
      </c>
      <c r="H18" s="47" t="s">
        <v>5</v>
      </c>
      <c r="I18" s="61">
        <v>14.97</v>
      </c>
      <c r="J18" s="30"/>
      <c r="K18" s="36">
        <f t="shared" si="1"/>
        <v>0</v>
      </c>
      <c r="L18" s="37" t="str">
        <f t="shared" si="0"/>
        <v>OK</v>
      </c>
      <c r="M18" s="44"/>
      <c r="N18" s="44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</row>
    <row r="19" spans="1:27" ht="90" x14ac:dyDescent="0.25">
      <c r="A19" s="62">
        <v>2</v>
      </c>
      <c r="B19" s="89" t="s">
        <v>109</v>
      </c>
      <c r="C19" s="63">
        <v>16</v>
      </c>
      <c r="D19" s="48" t="s">
        <v>96</v>
      </c>
      <c r="E19" s="48" t="s">
        <v>55</v>
      </c>
      <c r="F19" s="56" t="s">
        <v>93</v>
      </c>
      <c r="G19" s="56" t="s">
        <v>94</v>
      </c>
      <c r="H19" s="48" t="s">
        <v>70</v>
      </c>
      <c r="I19" s="64">
        <v>48.84</v>
      </c>
      <c r="J19" s="30">
        <v>10</v>
      </c>
      <c r="K19" s="36">
        <f t="shared" si="1"/>
        <v>10</v>
      </c>
      <c r="L19" s="37" t="str">
        <f t="shared" si="0"/>
        <v>OK</v>
      </c>
      <c r="M19" s="44"/>
      <c r="N19" s="44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</row>
    <row r="20" spans="1:27" ht="135" x14ac:dyDescent="0.25">
      <c r="A20" s="65">
        <v>3</v>
      </c>
      <c r="B20" s="90" t="s">
        <v>109</v>
      </c>
      <c r="C20" s="60">
        <v>17</v>
      </c>
      <c r="D20" s="47" t="s">
        <v>34</v>
      </c>
      <c r="E20" s="66" t="s">
        <v>56</v>
      </c>
      <c r="F20" s="67" t="s">
        <v>93</v>
      </c>
      <c r="G20" s="67" t="s">
        <v>94</v>
      </c>
      <c r="H20" s="66" t="s">
        <v>70</v>
      </c>
      <c r="I20" s="61">
        <v>49.81</v>
      </c>
      <c r="J20" s="30"/>
      <c r="K20" s="36">
        <f t="shared" si="1"/>
        <v>0</v>
      </c>
      <c r="L20" s="37" t="str">
        <f t="shared" si="0"/>
        <v>OK</v>
      </c>
      <c r="M20" s="44"/>
      <c r="N20" s="44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</row>
    <row r="21" spans="1:27" ht="15" customHeight="1" x14ac:dyDescent="0.25">
      <c r="A21" s="138">
        <v>4</v>
      </c>
      <c r="B21" s="131" t="s">
        <v>109</v>
      </c>
      <c r="C21" s="63">
        <v>18</v>
      </c>
      <c r="D21" s="114" t="s">
        <v>97</v>
      </c>
      <c r="E21" s="48" t="s">
        <v>57</v>
      </c>
      <c r="F21" s="56" t="s">
        <v>93</v>
      </c>
      <c r="G21" s="56" t="s">
        <v>94</v>
      </c>
      <c r="H21" s="48" t="s">
        <v>5</v>
      </c>
      <c r="I21" s="64">
        <v>320</v>
      </c>
      <c r="J21" s="30"/>
      <c r="K21" s="36">
        <f t="shared" si="1"/>
        <v>0</v>
      </c>
      <c r="L21" s="37" t="str">
        <f t="shared" si="0"/>
        <v>OK</v>
      </c>
      <c r="M21" s="44"/>
      <c r="N21" s="44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</row>
    <row r="22" spans="1:27" ht="15" customHeight="1" x14ac:dyDescent="0.25">
      <c r="A22" s="140"/>
      <c r="B22" s="144"/>
      <c r="C22" s="63">
        <v>19</v>
      </c>
      <c r="D22" s="115"/>
      <c r="E22" s="48" t="s">
        <v>58</v>
      </c>
      <c r="F22" s="56" t="s">
        <v>93</v>
      </c>
      <c r="G22" s="56" t="s">
        <v>94</v>
      </c>
      <c r="H22" s="48" t="s">
        <v>5</v>
      </c>
      <c r="I22" s="64">
        <v>1050</v>
      </c>
      <c r="J22" s="30">
        <v>2</v>
      </c>
      <c r="K22" s="36">
        <f t="shared" si="1"/>
        <v>2</v>
      </c>
      <c r="L22" s="37" t="str">
        <f t="shared" si="0"/>
        <v>OK</v>
      </c>
      <c r="M22" s="44"/>
      <c r="N22" s="44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5" customHeight="1" x14ac:dyDescent="0.25">
      <c r="A23" s="140"/>
      <c r="B23" s="144"/>
      <c r="C23" s="63">
        <v>20</v>
      </c>
      <c r="D23" s="115"/>
      <c r="E23" s="48" t="s">
        <v>59</v>
      </c>
      <c r="F23" s="56" t="s">
        <v>93</v>
      </c>
      <c r="G23" s="56" t="s">
        <v>94</v>
      </c>
      <c r="H23" s="48" t="s">
        <v>5</v>
      </c>
      <c r="I23" s="64">
        <v>1189.26</v>
      </c>
      <c r="J23" s="30"/>
      <c r="K23" s="36">
        <f t="shared" si="1"/>
        <v>0</v>
      </c>
      <c r="L23" s="37" t="str">
        <f t="shared" si="0"/>
        <v>OK</v>
      </c>
      <c r="M23" s="44"/>
      <c r="N23" s="44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</row>
    <row r="24" spans="1:27" ht="15" customHeight="1" x14ac:dyDescent="0.25">
      <c r="A24" s="139"/>
      <c r="B24" s="132"/>
      <c r="C24" s="63">
        <v>21</v>
      </c>
      <c r="D24" s="116"/>
      <c r="E24" s="48" t="s">
        <v>73</v>
      </c>
      <c r="F24" s="56" t="s">
        <v>93</v>
      </c>
      <c r="G24" s="56" t="s">
        <v>94</v>
      </c>
      <c r="H24" s="48" t="s">
        <v>5</v>
      </c>
      <c r="I24" s="64">
        <v>300</v>
      </c>
      <c r="J24" s="30"/>
      <c r="K24" s="36">
        <f t="shared" si="1"/>
        <v>0</v>
      </c>
      <c r="L24" s="37" t="str">
        <f t="shared" si="0"/>
        <v>OK</v>
      </c>
      <c r="M24" s="44"/>
      <c r="N24" s="44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</row>
    <row r="25" spans="1:27" x14ac:dyDescent="0.25">
      <c r="A25" s="130">
        <v>5</v>
      </c>
      <c r="B25" s="136" t="s">
        <v>110</v>
      </c>
      <c r="C25" s="68">
        <v>22</v>
      </c>
      <c r="D25" s="121" t="s">
        <v>98</v>
      </c>
      <c r="E25" s="43" t="s">
        <v>60</v>
      </c>
      <c r="F25" s="57" t="s">
        <v>93</v>
      </c>
      <c r="G25" s="57" t="s">
        <v>94</v>
      </c>
      <c r="H25" s="43" t="s">
        <v>5</v>
      </c>
      <c r="I25" s="69">
        <v>0.51</v>
      </c>
      <c r="J25" s="30"/>
      <c r="K25" s="36">
        <f t="shared" si="1"/>
        <v>0</v>
      </c>
      <c r="L25" s="37" t="str">
        <f t="shared" si="0"/>
        <v>OK</v>
      </c>
      <c r="M25" s="44"/>
      <c r="N25" s="44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" customHeight="1" x14ac:dyDescent="0.25">
      <c r="A26" s="130"/>
      <c r="B26" s="145"/>
      <c r="C26" s="68">
        <v>23</v>
      </c>
      <c r="D26" s="122"/>
      <c r="E26" s="43" t="s">
        <v>63</v>
      </c>
      <c r="F26" s="57" t="s">
        <v>93</v>
      </c>
      <c r="G26" s="57" t="s">
        <v>94</v>
      </c>
      <c r="H26" s="43" t="s">
        <v>70</v>
      </c>
      <c r="I26" s="69">
        <v>31.37</v>
      </c>
      <c r="J26" s="30"/>
      <c r="K26" s="36">
        <f t="shared" si="1"/>
        <v>0</v>
      </c>
      <c r="L26" s="37" t="str">
        <f t="shared" si="0"/>
        <v>OK</v>
      </c>
      <c r="M26" s="44"/>
      <c r="N26" s="44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</row>
    <row r="27" spans="1:27" ht="15" customHeight="1" x14ac:dyDescent="0.25">
      <c r="A27" s="130"/>
      <c r="B27" s="145"/>
      <c r="C27" s="68">
        <v>24</v>
      </c>
      <c r="D27" s="122"/>
      <c r="E27" s="43" t="s">
        <v>75</v>
      </c>
      <c r="F27" s="57" t="s">
        <v>93</v>
      </c>
      <c r="G27" s="57" t="s">
        <v>94</v>
      </c>
      <c r="H27" s="43" t="s">
        <v>74</v>
      </c>
      <c r="I27" s="69">
        <v>20.02</v>
      </c>
      <c r="J27" s="30"/>
      <c r="K27" s="36">
        <f t="shared" si="1"/>
        <v>0</v>
      </c>
      <c r="L27" s="37" t="str">
        <f t="shared" si="0"/>
        <v>OK</v>
      </c>
      <c r="M27" s="44"/>
      <c r="N27" s="44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</row>
    <row r="28" spans="1:27" ht="15" customHeight="1" x14ac:dyDescent="0.25">
      <c r="A28" s="130"/>
      <c r="B28" s="145"/>
      <c r="C28" s="68">
        <v>25</v>
      </c>
      <c r="D28" s="123"/>
      <c r="E28" s="43" t="s">
        <v>76</v>
      </c>
      <c r="F28" s="57" t="s">
        <v>93</v>
      </c>
      <c r="G28" s="57" t="s">
        <v>94</v>
      </c>
      <c r="H28" s="43" t="s">
        <v>74</v>
      </c>
      <c r="I28" s="69">
        <v>25.93</v>
      </c>
      <c r="J28" s="30"/>
      <c r="K28" s="36">
        <f t="shared" si="1"/>
        <v>0</v>
      </c>
      <c r="L28" s="37" t="str">
        <f t="shared" si="0"/>
        <v>OK</v>
      </c>
      <c r="M28" s="44"/>
      <c r="N28" s="44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</row>
    <row r="29" spans="1:27" ht="15" customHeight="1" x14ac:dyDescent="0.25">
      <c r="A29" s="130"/>
      <c r="B29" s="145"/>
      <c r="C29" s="68">
        <v>26</v>
      </c>
      <c r="D29" s="124" t="s">
        <v>99</v>
      </c>
      <c r="E29" s="43" t="s">
        <v>61</v>
      </c>
      <c r="F29" s="57" t="s">
        <v>93</v>
      </c>
      <c r="G29" s="57" t="s">
        <v>94</v>
      </c>
      <c r="H29" s="43" t="s">
        <v>5</v>
      </c>
      <c r="I29" s="69">
        <v>1.1299999999999999</v>
      </c>
      <c r="J29" s="30">
        <v>100</v>
      </c>
      <c r="K29" s="36">
        <f t="shared" si="1"/>
        <v>100</v>
      </c>
      <c r="L29" s="37" t="str">
        <f t="shared" si="0"/>
        <v>OK</v>
      </c>
      <c r="M29" s="44"/>
      <c r="N29" s="44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</row>
    <row r="30" spans="1:27" ht="15" customHeight="1" x14ac:dyDescent="0.25">
      <c r="A30" s="130"/>
      <c r="B30" s="145"/>
      <c r="C30" s="68">
        <v>27</v>
      </c>
      <c r="D30" s="124"/>
      <c r="E30" s="43" t="s">
        <v>62</v>
      </c>
      <c r="F30" s="57" t="s">
        <v>93</v>
      </c>
      <c r="G30" s="57" t="s">
        <v>94</v>
      </c>
      <c r="H30" s="43" t="s">
        <v>5</v>
      </c>
      <c r="I30" s="69">
        <v>2.77</v>
      </c>
      <c r="J30" s="30">
        <v>100</v>
      </c>
      <c r="K30" s="36">
        <f t="shared" si="1"/>
        <v>100</v>
      </c>
      <c r="L30" s="37" t="str">
        <f t="shared" si="0"/>
        <v>OK</v>
      </c>
      <c r="M30" s="44"/>
      <c r="N30" s="44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</row>
    <row r="31" spans="1:27" ht="15" customHeight="1" x14ac:dyDescent="0.25">
      <c r="A31" s="130"/>
      <c r="B31" s="145"/>
      <c r="C31" s="68">
        <v>28</v>
      </c>
      <c r="D31" s="43" t="s">
        <v>35</v>
      </c>
      <c r="E31" s="43" t="s">
        <v>62</v>
      </c>
      <c r="F31" s="57" t="s">
        <v>93</v>
      </c>
      <c r="G31" s="57" t="s">
        <v>94</v>
      </c>
      <c r="H31" s="43" t="s">
        <v>5</v>
      </c>
      <c r="I31" s="69">
        <v>3.07</v>
      </c>
      <c r="J31" s="30"/>
      <c r="K31" s="36">
        <f t="shared" si="1"/>
        <v>0</v>
      </c>
      <c r="L31" s="37" t="str">
        <f t="shared" si="0"/>
        <v>OK</v>
      </c>
      <c r="M31" s="44"/>
      <c r="N31" s="44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</row>
    <row r="32" spans="1:27" ht="15" customHeight="1" x14ac:dyDescent="0.25">
      <c r="A32" s="130"/>
      <c r="B32" s="137"/>
      <c r="C32" s="68">
        <v>29</v>
      </c>
      <c r="D32" s="58" t="s">
        <v>36</v>
      </c>
      <c r="E32" s="70" t="s">
        <v>56</v>
      </c>
      <c r="F32" s="71" t="s">
        <v>93</v>
      </c>
      <c r="G32" s="57" t="s">
        <v>94</v>
      </c>
      <c r="H32" s="70" t="s">
        <v>70</v>
      </c>
      <c r="I32" s="69">
        <v>35.42</v>
      </c>
      <c r="J32" s="30">
        <v>5</v>
      </c>
      <c r="K32" s="36">
        <f t="shared" si="1"/>
        <v>5</v>
      </c>
      <c r="L32" s="37" t="str">
        <f t="shared" si="0"/>
        <v>OK</v>
      </c>
      <c r="M32" s="44"/>
      <c r="N32" s="44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</row>
    <row r="33" spans="1:27" ht="90" x14ac:dyDescent="0.25">
      <c r="A33" s="125">
        <v>6</v>
      </c>
      <c r="B33" s="131" t="s">
        <v>111</v>
      </c>
      <c r="C33" s="63">
        <v>30</v>
      </c>
      <c r="D33" s="48" t="s">
        <v>100</v>
      </c>
      <c r="E33" s="48" t="s">
        <v>64</v>
      </c>
      <c r="F33" s="56" t="s">
        <v>93</v>
      </c>
      <c r="G33" s="56" t="s">
        <v>94</v>
      </c>
      <c r="H33" s="48" t="s">
        <v>5</v>
      </c>
      <c r="I33" s="64">
        <v>7.44</v>
      </c>
      <c r="J33" s="30">
        <v>100</v>
      </c>
      <c r="K33" s="36">
        <f t="shared" si="1"/>
        <v>100</v>
      </c>
      <c r="L33" s="37" t="str">
        <f t="shared" si="0"/>
        <v>OK</v>
      </c>
      <c r="M33" s="44"/>
      <c r="N33" s="44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</row>
    <row r="34" spans="1:27" ht="45" x14ac:dyDescent="0.25">
      <c r="A34" s="125"/>
      <c r="B34" s="132"/>
      <c r="C34" s="63">
        <v>31</v>
      </c>
      <c r="D34" s="48" t="s">
        <v>37</v>
      </c>
      <c r="E34" s="48" t="s">
        <v>65</v>
      </c>
      <c r="F34" s="56" t="s">
        <v>93</v>
      </c>
      <c r="G34" s="56" t="s">
        <v>94</v>
      </c>
      <c r="H34" s="48" t="s">
        <v>5</v>
      </c>
      <c r="I34" s="64">
        <v>5.34</v>
      </c>
      <c r="J34" s="30">
        <v>100</v>
      </c>
      <c r="K34" s="36">
        <f t="shared" si="1"/>
        <v>100</v>
      </c>
      <c r="L34" s="37" t="str">
        <f t="shared" si="0"/>
        <v>OK</v>
      </c>
      <c r="M34" s="44"/>
      <c r="N34" s="44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</row>
    <row r="35" spans="1:27" ht="75" customHeight="1" x14ac:dyDescent="0.25">
      <c r="A35" s="130">
        <v>7</v>
      </c>
      <c r="B35" s="136" t="s">
        <v>109</v>
      </c>
      <c r="C35" s="68">
        <v>32</v>
      </c>
      <c r="D35" s="43" t="s">
        <v>101</v>
      </c>
      <c r="E35" s="43" t="s">
        <v>66</v>
      </c>
      <c r="F35" s="57" t="s">
        <v>93</v>
      </c>
      <c r="G35" s="57" t="s">
        <v>94</v>
      </c>
      <c r="H35" s="43" t="s">
        <v>5</v>
      </c>
      <c r="I35" s="69">
        <v>217.58</v>
      </c>
      <c r="J35" s="30"/>
      <c r="K35" s="36">
        <f t="shared" si="1"/>
        <v>0</v>
      </c>
      <c r="L35" s="37" t="str">
        <f t="shared" si="0"/>
        <v>OK</v>
      </c>
      <c r="M35" s="44"/>
      <c r="N35" s="44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</row>
    <row r="36" spans="1:27" ht="105" x14ac:dyDescent="0.25">
      <c r="A36" s="130"/>
      <c r="B36" s="145"/>
      <c r="C36" s="68">
        <v>33</v>
      </c>
      <c r="D36" s="59" t="s">
        <v>38</v>
      </c>
      <c r="E36" s="70" t="s">
        <v>67</v>
      </c>
      <c r="F36" s="71" t="s">
        <v>93</v>
      </c>
      <c r="G36" s="57" t="s">
        <v>94</v>
      </c>
      <c r="H36" s="70" t="s">
        <v>5</v>
      </c>
      <c r="I36" s="69">
        <v>9.57</v>
      </c>
      <c r="J36" s="30"/>
      <c r="K36" s="36">
        <f t="shared" si="1"/>
        <v>0</v>
      </c>
      <c r="L36" s="37" t="str">
        <f t="shared" si="0"/>
        <v>OK</v>
      </c>
      <c r="M36" s="44"/>
      <c r="N36" s="44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</row>
    <row r="37" spans="1:27" ht="75" customHeight="1" x14ac:dyDescent="0.25">
      <c r="A37" s="130"/>
      <c r="B37" s="137"/>
      <c r="C37" s="68">
        <v>34</v>
      </c>
      <c r="D37" s="59" t="s">
        <v>39</v>
      </c>
      <c r="E37" s="70" t="s">
        <v>68</v>
      </c>
      <c r="F37" s="71" t="s">
        <v>93</v>
      </c>
      <c r="G37" s="57" t="s">
        <v>94</v>
      </c>
      <c r="H37" s="70" t="s">
        <v>5</v>
      </c>
      <c r="I37" s="69">
        <v>21.76</v>
      </c>
      <c r="J37" s="30"/>
      <c r="K37" s="36">
        <f t="shared" si="1"/>
        <v>0</v>
      </c>
      <c r="L37" s="37" t="str">
        <f t="shared" si="0"/>
        <v>OK</v>
      </c>
      <c r="M37" s="44"/>
      <c r="N37" s="44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</row>
    <row r="38" spans="1:27" ht="45" x14ac:dyDescent="0.25">
      <c r="A38" s="125">
        <v>8</v>
      </c>
      <c r="B38" s="131" t="s">
        <v>109</v>
      </c>
      <c r="C38" s="63">
        <v>35</v>
      </c>
      <c r="D38" s="48" t="s">
        <v>102</v>
      </c>
      <c r="E38" s="48" t="s">
        <v>69</v>
      </c>
      <c r="F38" s="56" t="s">
        <v>93</v>
      </c>
      <c r="G38" s="56" t="s">
        <v>94</v>
      </c>
      <c r="H38" s="48" t="s">
        <v>5</v>
      </c>
      <c r="I38" s="64">
        <v>44</v>
      </c>
      <c r="J38" s="30"/>
      <c r="K38" s="36">
        <f t="shared" si="1"/>
        <v>0</v>
      </c>
      <c r="L38" s="37" t="str">
        <f t="shared" si="0"/>
        <v>OK</v>
      </c>
      <c r="M38" s="44"/>
      <c r="N38" s="44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</row>
    <row r="39" spans="1:27" ht="45" x14ac:dyDescent="0.25">
      <c r="A39" s="125"/>
      <c r="B39" s="132"/>
      <c r="C39" s="63">
        <v>36</v>
      </c>
      <c r="D39" s="48" t="s">
        <v>103</v>
      </c>
      <c r="E39" s="48" t="s">
        <v>69</v>
      </c>
      <c r="F39" s="56" t="s">
        <v>93</v>
      </c>
      <c r="G39" s="56" t="s">
        <v>94</v>
      </c>
      <c r="H39" s="48" t="s">
        <v>5</v>
      </c>
      <c r="I39" s="64">
        <v>37</v>
      </c>
      <c r="J39" s="30"/>
      <c r="K39" s="36">
        <f t="shared" si="1"/>
        <v>0</v>
      </c>
      <c r="L39" s="37" t="str">
        <f t="shared" si="0"/>
        <v>OK</v>
      </c>
      <c r="M39" s="44"/>
      <c r="N39" s="44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</row>
    <row r="40" spans="1:27" ht="30" customHeight="1" x14ac:dyDescent="0.25">
      <c r="A40" s="141">
        <v>9</v>
      </c>
      <c r="B40" s="133" t="s">
        <v>109</v>
      </c>
      <c r="C40" s="72">
        <v>37</v>
      </c>
      <c r="D40" s="124" t="s">
        <v>104</v>
      </c>
      <c r="E40" s="43" t="s">
        <v>77</v>
      </c>
      <c r="F40" s="57" t="s">
        <v>93</v>
      </c>
      <c r="G40" s="57" t="s">
        <v>94</v>
      </c>
      <c r="H40" s="43" t="s">
        <v>5</v>
      </c>
      <c r="I40" s="73">
        <v>108</v>
      </c>
      <c r="J40" s="30"/>
      <c r="K40" s="36">
        <f t="shared" si="1"/>
        <v>0</v>
      </c>
      <c r="L40" s="37" t="str">
        <f t="shared" si="0"/>
        <v>OK</v>
      </c>
      <c r="M40" s="44"/>
      <c r="N40" s="44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</row>
    <row r="41" spans="1:27" x14ac:dyDescent="0.25">
      <c r="A41" s="142"/>
      <c r="B41" s="134"/>
      <c r="C41" s="72">
        <v>38</v>
      </c>
      <c r="D41" s="124"/>
      <c r="E41" s="43" t="s">
        <v>78</v>
      </c>
      <c r="F41" s="71" t="s">
        <v>93</v>
      </c>
      <c r="G41" s="57" t="s">
        <v>94</v>
      </c>
      <c r="H41" s="70" t="s">
        <v>5</v>
      </c>
      <c r="I41" s="73">
        <v>262.2</v>
      </c>
      <c r="J41" s="30"/>
      <c r="K41" s="36">
        <f t="shared" si="1"/>
        <v>0</v>
      </c>
      <c r="L41" s="37" t="str">
        <f t="shared" si="0"/>
        <v>OK</v>
      </c>
      <c r="M41" s="44"/>
      <c r="N41" s="44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</row>
    <row r="42" spans="1:27" ht="15" customHeight="1" x14ac:dyDescent="0.25">
      <c r="A42" s="143"/>
      <c r="B42" s="135"/>
      <c r="C42" s="72">
        <v>39</v>
      </c>
      <c r="D42" s="124"/>
      <c r="E42" s="43" t="s">
        <v>79</v>
      </c>
      <c r="F42" s="71" t="s">
        <v>93</v>
      </c>
      <c r="G42" s="57" t="s">
        <v>94</v>
      </c>
      <c r="H42" s="70" t="s">
        <v>80</v>
      </c>
      <c r="I42" s="73">
        <v>20</v>
      </c>
      <c r="J42" s="30"/>
      <c r="K42" s="36">
        <f t="shared" si="1"/>
        <v>0</v>
      </c>
      <c r="L42" s="37" t="str">
        <f t="shared" si="0"/>
        <v>OK</v>
      </c>
      <c r="M42" s="44"/>
      <c r="N42" s="44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</row>
    <row r="43" spans="1:27" ht="15" customHeight="1" x14ac:dyDescent="0.25">
      <c r="A43" s="138">
        <v>10</v>
      </c>
      <c r="B43" s="131" t="s">
        <v>109</v>
      </c>
      <c r="C43" s="63">
        <v>40</v>
      </c>
      <c r="D43" s="114" t="s">
        <v>81</v>
      </c>
      <c r="E43" s="48" t="s">
        <v>82</v>
      </c>
      <c r="F43" s="56" t="s">
        <v>93</v>
      </c>
      <c r="G43" s="56" t="s">
        <v>94</v>
      </c>
      <c r="H43" s="48" t="s">
        <v>5</v>
      </c>
      <c r="I43" s="74">
        <v>33.86</v>
      </c>
      <c r="J43" s="30"/>
      <c r="K43" s="36">
        <f t="shared" si="1"/>
        <v>0</v>
      </c>
      <c r="L43" s="37" t="str">
        <f t="shared" si="0"/>
        <v>OK</v>
      </c>
      <c r="M43" s="44"/>
      <c r="N43" s="44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</row>
    <row r="44" spans="1:27" ht="15" customHeight="1" x14ac:dyDescent="0.25">
      <c r="A44" s="139"/>
      <c r="B44" s="132"/>
      <c r="C44" s="63">
        <v>41</v>
      </c>
      <c r="D44" s="116"/>
      <c r="E44" s="48" t="s">
        <v>83</v>
      </c>
      <c r="F44" s="56" t="s">
        <v>93</v>
      </c>
      <c r="G44" s="56" t="s">
        <v>94</v>
      </c>
      <c r="H44" s="48" t="s">
        <v>5</v>
      </c>
      <c r="I44" s="74">
        <v>27.09</v>
      </c>
      <c r="J44" s="30"/>
      <c r="K44" s="36">
        <f t="shared" si="1"/>
        <v>0</v>
      </c>
      <c r="L44" s="37" t="str">
        <f t="shared" si="0"/>
        <v>OK</v>
      </c>
      <c r="M44" s="44"/>
      <c r="N44" s="44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</row>
    <row r="45" spans="1:27" ht="15" customHeight="1" x14ac:dyDescent="0.25">
      <c r="A45" s="130">
        <v>11</v>
      </c>
      <c r="B45" s="136" t="s">
        <v>110</v>
      </c>
      <c r="C45" s="68">
        <v>42</v>
      </c>
      <c r="D45" s="43" t="s">
        <v>105</v>
      </c>
      <c r="E45" s="43" t="s">
        <v>106</v>
      </c>
      <c r="F45" s="57" t="s">
        <v>93</v>
      </c>
      <c r="G45" s="57" t="s">
        <v>94</v>
      </c>
      <c r="H45" s="70" t="s">
        <v>70</v>
      </c>
      <c r="I45" s="73">
        <v>88.1</v>
      </c>
      <c r="J45" s="30"/>
      <c r="K45" s="36">
        <f t="shared" si="1"/>
        <v>0</v>
      </c>
      <c r="L45" s="37" t="str">
        <f t="shared" si="0"/>
        <v>OK</v>
      </c>
      <c r="M45" s="44"/>
      <c r="N45" s="44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5" customHeight="1" x14ac:dyDescent="0.25">
      <c r="A46" s="130"/>
      <c r="B46" s="137"/>
      <c r="C46" s="68">
        <v>43</v>
      </c>
      <c r="D46" s="43" t="s">
        <v>107</v>
      </c>
      <c r="E46" s="43" t="s">
        <v>106</v>
      </c>
      <c r="F46" s="71" t="s">
        <v>93</v>
      </c>
      <c r="G46" s="57" t="s">
        <v>94</v>
      </c>
      <c r="H46" s="70" t="s">
        <v>80</v>
      </c>
      <c r="I46" s="73">
        <v>96.65</v>
      </c>
      <c r="J46" s="30"/>
      <c r="K46" s="36">
        <f t="shared" si="1"/>
        <v>0</v>
      </c>
      <c r="L46" s="37" t="str">
        <f t="shared" si="0"/>
        <v>OK</v>
      </c>
      <c r="M46" s="44"/>
      <c r="N46" s="44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x14ac:dyDescent="0.25">
      <c r="M47" s="46"/>
    </row>
  </sheetData>
  <mergeCells count="44">
    <mergeCell ref="R1:R2"/>
    <mergeCell ref="A45:A46"/>
    <mergeCell ref="D40:D42"/>
    <mergeCell ref="A43:A44"/>
    <mergeCell ref="D43:D44"/>
    <mergeCell ref="B4:B18"/>
    <mergeCell ref="B21:B24"/>
    <mergeCell ref="B25:B32"/>
    <mergeCell ref="B33:B34"/>
    <mergeCell ref="B35:B37"/>
    <mergeCell ref="B38:B39"/>
    <mergeCell ref="B40:B42"/>
    <mergeCell ref="B43:B44"/>
    <mergeCell ref="B45:B46"/>
    <mergeCell ref="A40:A42"/>
    <mergeCell ref="A1:D1"/>
    <mergeCell ref="E1:I1"/>
    <mergeCell ref="J1:L1"/>
    <mergeCell ref="D16:D18"/>
    <mergeCell ref="D21:D24"/>
    <mergeCell ref="A21:A24"/>
    <mergeCell ref="A4:A18"/>
    <mergeCell ref="D29:D30"/>
    <mergeCell ref="A33:A34"/>
    <mergeCell ref="A35:A37"/>
    <mergeCell ref="A38:A39"/>
    <mergeCell ref="A25:A32"/>
    <mergeCell ref="D25:D28"/>
    <mergeCell ref="O1:O2"/>
    <mergeCell ref="P1:P2"/>
    <mergeCell ref="AA1:AA2"/>
    <mergeCell ref="A2:L2"/>
    <mergeCell ref="D4:D15"/>
    <mergeCell ref="Y1:Y2"/>
    <mergeCell ref="Z1:Z2"/>
    <mergeCell ref="T1:T2"/>
    <mergeCell ref="U1:U2"/>
    <mergeCell ref="V1:V2"/>
    <mergeCell ref="W1:W2"/>
    <mergeCell ref="X1:X2"/>
    <mergeCell ref="S1:S2"/>
    <mergeCell ref="M1:M2"/>
    <mergeCell ref="N1:N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Reitoria</vt:lpstr>
      <vt:lpstr>PROEX</vt:lpstr>
      <vt:lpstr>Museu</vt:lpstr>
      <vt:lpstr>ESAG</vt:lpstr>
      <vt:lpstr>CEART</vt:lpstr>
      <vt:lpstr>FAED</vt:lpstr>
      <vt:lpstr>CEAD</vt:lpstr>
      <vt:lpstr>CEFID</vt:lpstr>
      <vt:lpstr>CERES</vt:lpstr>
      <vt:lpstr>CESFI</vt:lpstr>
      <vt:lpstr>CCT</vt:lpstr>
      <vt:lpstr>CAV</vt:lpstr>
      <vt:lpstr>CEPLAN</vt:lpstr>
      <vt:lpstr>CEAVI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MARCELO DARCI DE SOUZA</cp:lastModifiedBy>
  <cp:lastPrinted>2014-06-04T18:55:53Z</cp:lastPrinted>
  <dcterms:created xsi:type="dcterms:W3CDTF">2010-06-19T20:43:11Z</dcterms:created>
  <dcterms:modified xsi:type="dcterms:W3CDTF">2018-03-28T16:37:16Z</dcterms:modified>
</cp:coreProperties>
</file>