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P 1107.2016 - UDESC - Materiais de Redes - SGPE 15889.2016 -SRP VIG 16.02.18\"/>
    </mc:Choice>
  </mc:AlternateContent>
  <bookViews>
    <workbookView xWindow="0" yWindow="0" windowWidth="20490" windowHeight="7155" tabRatio="762" firstSheet="1" activeTab="13"/>
  </bookViews>
  <sheets>
    <sheet name="SETIC" sheetId="2" r:id="rId1"/>
    <sheet name="ESAG" sheetId="3" r:id="rId2"/>
    <sheet name="CEART" sheetId="4" r:id="rId3"/>
    <sheet name="FAED" sheetId="5" r:id="rId4"/>
    <sheet name="CEAD" sheetId="6" r:id="rId5"/>
    <sheet name="CEFID" sheetId="7" r:id="rId6"/>
    <sheet name="CERES" sheetId="8" r:id="rId7"/>
    <sheet name="CEPLAN" sheetId="9" r:id="rId8"/>
    <sheet name="CCT" sheetId="10" r:id="rId9"/>
    <sheet name="CAV" sheetId="11" r:id="rId10"/>
    <sheet name="CEO" sheetId="12" r:id="rId11"/>
    <sheet name="CESFI" sheetId="13" r:id="rId12"/>
    <sheet name="CEAVI" sheetId="14" r:id="rId13"/>
    <sheet name="GESTOR" sheetId="15" r:id="rId14"/>
    <sheet name="Plan16" sheetId="16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3" i="3"/>
  <c r="J26" i="10"/>
  <c r="L5" i="15"/>
  <c r="L6" i="15"/>
  <c r="L7" i="15"/>
  <c r="L8" i="15"/>
  <c r="L10" i="15"/>
  <c r="L11" i="15"/>
  <c r="L12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7" i="15"/>
  <c r="L28" i="15"/>
  <c r="L29" i="15"/>
  <c r="L30" i="15"/>
  <c r="L31" i="15"/>
  <c r="L32" i="15"/>
  <c r="L41" i="15"/>
  <c r="L4" i="15"/>
  <c r="J26" i="8" l="1"/>
  <c r="J26" i="6" l="1"/>
  <c r="J26" i="5"/>
  <c r="J13" i="13" l="1"/>
  <c r="J13" i="4" l="1"/>
  <c r="J13" i="15"/>
  <c r="J5" i="15"/>
  <c r="M5" i="15" s="1"/>
  <c r="J6" i="15"/>
  <c r="M6" i="15" s="1"/>
  <c r="J7" i="15"/>
  <c r="J8" i="15"/>
  <c r="M8" i="15" s="1"/>
  <c r="J10" i="15"/>
  <c r="M10" i="15" s="1"/>
  <c r="J11" i="15"/>
  <c r="J12" i="15"/>
  <c r="M12" i="15" s="1"/>
  <c r="J14" i="15"/>
  <c r="J15" i="15"/>
  <c r="M15" i="15" s="1"/>
  <c r="J16" i="15"/>
  <c r="J17" i="15"/>
  <c r="M17" i="15" s="1"/>
  <c r="J18" i="15"/>
  <c r="M18" i="15" s="1"/>
  <c r="J19" i="15"/>
  <c r="M19" i="15" s="1"/>
  <c r="J20" i="15"/>
  <c r="M20" i="15" s="1"/>
  <c r="J21" i="15"/>
  <c r="J22" i="15"/>
  <c r="M22" i="15" s="1"/>
  <c r="J23" i="15"/>
  <c r="M23" i="15" s="1"/>
  <c r="J24" i="15"/>
  <c r="M24" i="15" s="1"/>
  <c r="J25" i="15"/>
  <c r="M25" i="15" s="1"/>
  <c r="J26" i="15"/>
  <c r="J27" i="15"/>
  <c r="M27" i="15" s="1"/>
  <c r="J28" i="15"/>
  <c r="M28" i="15" s="1"/>
  <c r="J29" i="15"/>
  <c r="J30" i="15"/>
  <c r="M30" i="15" s="1"/>
  <c r="J31" i="15"/>
  <c r="M31" i="15" s="1"/>
  <c r="J32" i="15"/>
  <c r="M32" i="15" s="1"/>
  <c r="J41" i="15"/>
  <c r="M41" i="15" s="1"/>
  <c r="J4" i="15"/>
  <c r="M4" i="15" s="1"/>
  <c r="M29" i="15"/>
  <c r="M21" i="15"/>
  <c r="M16" i="15"/>
  <c r="M14" i="15"/>
  <c r="M11" i="15"/>
  <c r="M7" i="15"/>
  <c r="K58" i="14"/>
  <c r="L58" i="14" s="1"/>
  <c r="K57" i="14"/>
  <c r="L57" i="14" s="1"/>
  <c r="K56" i="14"/>
  <c r="L56" i="14" s="1"/>
  <c r="K55" i="14"/>
  <c r="L55" i="14" s="1"/>
  <c r="K54" i="14"/>
  <c r="L54" i="14" s="1"/>
  <c r="K53" i="14"/>
  <c r="L53" i="14" s="1"/>
  <c r="K52" i="14"/>
  <c r="L52" i="14" s="1"/>
  <c r="K51" i="14"/>
  <c r="L51" i="14" s="1"/>
  <c r="K50" i="14"/>
  <c r="L50" i="14" s="1"/>
  <c r="K49" i="14"/>
  <c r="L49" i="14" s="1"/>
  <c r="K48" i="14"/>
  <c r="L48" i="14" s="1"/>
  <c r="K47" i="14"/>
  <c r="L47" i="14" s="1"/>
  <c r="K46" i="14"/>
  <c r="L46" i="14" s="1"/>
  <c r="K45" i="14"/>
  <c r="L45" i="14" s="1"/>
  <c r="K44" i="14"/>
  <c r="L44" i="14" s="1"/>
  <c r="K43" i="14"/>
  <c r="L43" i="14" s="1"/>
  <c r="K42" i="14"/>
  <c r="L42" i="14" s="1"/>
  <c r="K41" i="14"/>
  <c r="L41" i="14" s="1"/>
  <c r="K40" i="14"/>
  <c r="L40" i="14" s="1"/>
  <c r="K39" i="14"/>
  <c r="L39" i="14" s="1"/>
  <c r="K38" i="14"/>
  <c r="L38" i="14" s="1"/>
  <c r="K37" i="14"/>
  <c r="L37" i="14" s="1"/>
  <c r="K36" i="14"/>
  <c r="L36" i="14" s="1"/>
  <c r="K35" i="14"/>
  <c r="L35" i="14" s="1"/>
  <c r="K34" i="14"/>
  <c r="L34" i="14" s="1"/>
  <c r="K33" i="14"/>
  <c r="L33" i="14" s="1"/>
  <c r="K32" i="14"/>
  <c r="L32" i="14" s="1"/>
  <c r="K31" i="14"/>
  <c r="L31" i="14" s="1"/>
  <c r="K30" i="14"/>
  <c r="L30" i="14" s="1"/>
  <c r="K29" i="14"/>
  <c r="L29" i="14" s="1"/>
  <c r="K28" i="14"/>
  <c r="L28" i="14" s="1"/>
  <c r="K27" i="14"/>
  <c r="L27" i="14" s="1"/>
  <c r="K26" i="14"/>
  <c r="L26" i="14" s="1"/>
  <c r="K25" i="14"/>
  <c r="L25" i="14" s="1"/>
  <c r="K24" i="14"/>
  <c r="L24" i="14" s="1"/>
  <c r="K23" i="14"/>
  <c r="L23" i="14" s="1"/>
  <c r="K22" i="14"/>
  <c r="L22" i="14" s="1"/>
  <c r="K21" i="14"/>
  <c r="L21" i="14" s="1"/>
  <c r="K20" i="14"/>
  <c r="L20" i="14" s="1"/>
  <c r="K19" i="14"/>
  <c r="L19" i="14" s="1"/>
  <c r="K18" i="14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9" i="14"/>
  <c r="L9" i="14" s="1"/>
  <c r="K8" i="14"/>
  <c r="L8" i="14" s="1"/>
  <c r="K7" i="14"/>
  <c r="L7" i="14" s="1"/>
  <c r="K6" i="14"/>
  <c r="L6" i="14" s="1"/>
  <c r="K5" i="14"/>
  <c r="L5" i="14" s="1"/>
  <c r="K4" i="14"/>
  <c r="L4" i="14" s="1"/>
  <c r="K58" i="13"/>
  <c r="L58" i="13" s="1"/>
  <c r="L57" i="13"/>
  <c r="K57" i="13"/>
  <c r="K56" i="13"/>
  <c r="L56" i="13" s="1"/>
  <c r="K55" i="13"/>
  <c r="L55" i="13" s="1"/>
  <c r="K54" i="13"/>
  <c r="L54" i="13" s="1"/>
  <c r="L53" i="13"/>
  <c r="K53" i="13"/>
  <c r="K52" i="13"/>
  <c r="L52" i="13" s="1"/>
  <c r="K51" i="13"/>
  <c r="L51" i="13" s="1"/>
  <c r="K50" i="13"/>
  <c r="L50" i="13" s="1"/>
  <c r="L49" i="13"/>
  <c r="K49" i="13"/>
  <c r="K48" i="13"/>
  <c r="L48" i="13" s="1"/>
  <c r="K47" i="13"/>
  <c r="L47" i="13" s="1"/>
  <c r="K46" i="13"/>
  <c r="L46" i="13" s="1"/>
  <c r="L45" i="13"/>
  <c r="K45" i="13"/>
  <c r="K44" i="13"/>
  <c r="L44" i="13" s="1"/>
  <c r="K43" i="13"/>
  <c r="L43" i="13" s="1"/>
  <c r="K42" i="13"/>
  <c r="L42" i="13" s="1"/>
  <c r="L41" i="13"/>
  <c r="K41" i="13"/>
  <c r="K40" i="13"/>
  <c r="L40" i="13" s="1"/>
  <c r="K39" i="13"/>
  <c r="L39" i="13" s="1"/>
  <c r="K38" i="13"/>
  <c r="L38" i="13" s="1"/>
  <c r="L37" i="13"/>
  <c r="K37" i="13"/>
  <c r="K36" i="13"/>
  <c r="L36" i="13" s="1"/>
  <c r="K35" i="13"/>
  <c r="L35" i="13" s="1"/>
  <c r="K34" i="13"/>
  <c r="L34" i="13" s="1"/>
  <c r="L33" i="13"/>
  <c r="K33" i="13"/>
  <c r="K32" i="13"/>
  <c r="L32" i="13" s="1"/>
  <c r="K31" i="13"/>
  <c r="L31" i="13" s="1"/>
  <c r="K30" i="13"/>
  <c r="L30" i="13" s="1"/>
  <c r="L29" i="13"/>
  <c r="K29" i="13"/>
  <c r="K28" i="13"/>
  <c r="L28" i="13" s="1"/>
  <c r="K27" i="13"/>
  <c r="K26" i="13"/>
  <c r="L26" i="13" s="1"/>
  <c r="L25" i="13"/>
  <c r="K25" i="13"/>
  <c r="K24" i="13"/>
  <c r="L24" i="13" s="1"/>
  <c r="K23" i="13"/>
  <c r="K22" i="13"/>
  <c r="L22" i="13" s="1"/>
  <c r="L21" i="13"/>
  <c r="K21" i="13"/>
  <c r="K20" i="13"/>
  <c r="L20" i="13" s="1"/>
  <c r="K19" i="13"/>
  <c r="K18" i="13"/>
  <c r="L18" i="13" s="1"/>
  <c r="L17" i="13"/>
  <c r="K17" i="13"/>
  <c r="K16" i="13"/>
  <c r="L16" i="13" s="1"/>
  <c r="K15" i="13"/>
  <c r="K14" i="13"/>
  <c r="L14" i="13" s="1"/>
  <c r="L13" i="13"/>
  <c r="K13" i="13"/>
  <c r="K12" i="13"/>
  <c r="L12" i="13" s="1"/>
  <c r="K11" i="13"/>
  <c r="K10" i="13"/>
  <c r="L10" i="13" s="1"/>
  <c r="L9" i="13"/>
  <c r="K9" i="13"/>
  <c r="K8" i="13"/>
  <c r="L8" i="13" s="1"/>
  <c r="K7" i="13"/>
  <c r="K6" i="13"/>
  <c r="L6" i="13" s="1"/>
  <c r="L5" i="13"/>
  <c r="K5" i="13"/>
  <c r="K4" i="13"/>
  <c r="L4" i="13" s="1"/>
  <c r="K58" i="12"/>
  <c r="L58" i="12" s="1"/>
  <c r="K57" i="12"/>
  <c r="L57" i="12" s="1"/>
  <c r="K56" i="12"/>
  <c r="L56" i="12" s="1"/>
  <c r="L55" i="12"/>
  <c r="K55" i="12"/>
  <c r="K54" i="12"/>
  <c r="L54" i="12" s="1"/>
  <c r="K53" i="12"/>
  <c r="L53" i="12" s="1"/>
  <c r="K52" i="12"/>
  <c r="L52" i="12" s="1"/>
  <c r="L51" i="12"/>
  <c r="K51" i="12"/>
  <c r="K50" i="12"/>
  <c r="L50" i="12" s="1"/>
  <c r="K49" i="12"/>
  <c r="L49" i="12" s="1"/>
  <c r="K48" i="12"/>
  <c r="L48" i="12" s="1"/>
  <c r="L47" i="12"/>
  <c r="K47" i="12"/>
  <c r="K46" i="12"/>
  <c r="L46" i="12" s="1"/>
  <c r="K45" i="12"/>
  <c r="L45" i="12" s="1"/>
  <c r="K44" i="12"/>
  <c r="L44" i="12" s="1"/>
  <c r="L43" i="12"/>
  <c r="K43" i="12"/>
  <c r="K42" i="12"/>
  <c r="L42" i="12" s="1"/>
  <c r="K41" i="12"/>
  <c r="L41" i="12" s="1"/>
  <c r="K40" i="12"/>
  <c r="L40" i="12" s="1"/>
  <c r="L39" i="12"/>
  <c r="K39" i="12"/>
  <c r="K38" i="12"/>
  <c r="L38" i="12" s="1"/>
  <c r="K37" i="12"/>
  <c r="L37" i="12" s="1"/>
  <c r="K36" i="12"/>
  <c r="L36" i="12" s="1"/>
  <c r="L35" i="12"/>
  <c r="K35" i="12"/>
  <c r="K34" i="12"/>
  <c r="L34" i="12" s="1"/>
  <c r="K33" i="12"/>
  <c r="L33" i="12" s="1"/>
  <c r="K32" i="12"/>
  <c r="L32" i="12" s="1"/>
  <c r="K31" i="12"/>
  <c r="L31" i="12" s="1"/>
  <c r="K30" i="12"/>
  <c r="L30" i="12" s="1"/>
  <c r="K29" i="12"/>
  <c r="L29" i="12" s="1"/>
  <c r="K28" i="12"/>
  <c r="L28" i="12" s="1"/>
  <c r="L27" i="12"/>
  <c r="K27" i="12"/>
  <c r="K26" i="12"/>
  <c r="L26" i="12" s="1"/>
  <c r="K25" i="12"/>
  <c r="L25" i="12" s="1"/>
  <c r="K24" i="12"/>
  <c r="L24" i="12" s="1"/>
  <c r="L23" i="12"/>
  <c r="K23" i="12"/>
  <c r="K22" i="12"/>
  <c r="L22" i="12" s="1"/>
  <c r="K21" i="12"/>
  <c r="L21" i="12" s="1"/>
  <c r="K20" i="12"/>
  <c r="L20" i="12" s="1"/>
  <c r="L19" i="12"/>
  <c r="K19" i="12"/>
  <c r="K18" i="12"/>
  <c r="L18" i="12" s="1"/>
  <c r="K17" i="12"/>
  <c r="L17" i="12" s="1"/>
  <c r="K16" i="12"/>
  <c r="L16" i="12" s="1"/>
  <c r="K15" i="12"/>
  <c r="L15" i="12" s="1"/>
  <c r="K14" i="12"/>
  <c r="L14" i="12" s="1"/>
  <c r="K13" i="12"/>
  <c r="L13" i="12" s="1"/>
  <c r="K12" i="12"/>
  <c r="L12" i="12" s="1"/>
  <c r="L11" i="12"/>
  <c r="K11" i="12"/>
  <c r="K10" i="12"/>
  <c r="L10" i="12" s="1"/>
  <c r="K9" i="12"/>
  <c r="L9" i="12" s="1"/>
  <c r="K8" i="12"/>
  <c r="L8" i="12" s="1"/>
  <c r="L7" i="12"/>
  <c r="K7" i="12"/>
  <c r="K6" i="12"/>
  <c r="L6" i="12" s="1"/>
  <c r="K5" i="12"/>
  <c r="L5" i="12" s="1"/>
  <c r="K4" i="12"/>
  <c r="L4" i="12" s="1"/>
  <c r="K58" i="11"/>
  <c r="L58" i="11" s="1"/>
  <c r="K57" i="11"/>
  <c r="L57" i="11" s="1"/>
  <c r="K56" i="11"/>
  <c r="L56" i="11" s="1"/>
  <c r="L55" i="11"/>
  <c r="K55" i="11"/>
  <c r="K54" i="11"/>
  <c r="L54" i="11" s="1"/>
  <c r="K53" i="11"/>
  <c r="L53" i="11" s="1"/>
  <c r="K52" i="11"/>
  <c r="L52" i="11" s="1"/>
  <c r="K51" i="11"/>
  <c r="L51" i="11" s="1"/>
  <c r="K50" i="11"/>
  <c r="L50" i="11" s="1"/>
  <c r="K49" i="11"/>
  <c r="L49" i="11" s="1"/>
  <c r="K48" i="11"/>
  <c r="L48" i="11" s="1"/>
  <c r="L47" i="11"/>
  <c r="K47" i="11"/>
  <c r="K46" i="11"/>
  <c r="L46" i="11" s="1"/>
  <c r="K45" i="11"/>
  <c r="L45" i="11" s="1"/>
  <c r="K44" i="11"/>
  <c r="L44" i="11" s="1"/>
  <c r="K43" i="11"/>
  <c r="L43" i="11" s="1"/>
  <c r="K42" i="11"/>
  <c r="L42" i="11" s="1"/>
  <c r="K41" i="11"/>
  <c r="L41" i="11" s="1"/>
  <c r="K40" i="11"/>
  <c r="L40" i="11" s="1"/>
  <c r="L39" i="11"/>
  <c r="K39" i="11"/>
  <c r="K38" i="11"/>
  <c r="L38" i="11" s="1"/>
  <c r="K37" i="11"/>
  <c r="L37" i="11" s="1"/>
  <c r="K36" i="11"/>
  <c r="L36" i="11" s="1"/>
  <c r="K35" i="11"/>
  <c r="L35" i="11" s="1"/>
  <c r="K34" i="11"/>
  <c r="L34" i="11" s="1"/>
  <c r="K33" i="11"/>
  <c r="L33" i="11" s="1"/>
  <c r="K32" i="11"/>
  <c r="L32" i="11" s="1"/>
  <c r="L31" i="11"/>
  <c r="K31" i="11"/>
  <c r="K30" i="11"/>
  <c r="L30" i="11" s="1"/>
  <c r="K29" i="11"/>
  <c r="L29" i="11" s="1"/>
  <c r="K28" i="11"/>
  <c r="L28" i="11" s="1"/>
  <c r="K27" i="11"/>
  <c r="L27" i="11" s="1"/>
  <c r="K26" i="11"/>
  <c r="L26" i="11" s="1"/>
  <c r="K25" i="11"/>
  <c r="L25" i="11" s="1"/>
  <c r="K24" i="11"/>
  <c r="L24" i="11" s="1"/>
  <c r="L23" i="11"/>
  <c r="K23" i="11"/>
  <c r="K22" i="11"/>
  <c r="L22" i="11" s="1"/>
  <c r="K21" i="11"/>
  <c r="L21" i="11" s="1"/>
  <c r="K20" i="11"/>
  <c r="L20" i="11" s="1"/>
  <c r="K19" i="11"/>
  <c r="L19" i="11" s="1"/>
  <c r="K18" i="11"/>
  <c r="L18" i="11" s="1"/>
  <c r="K17" i="11"/>
  <c r="L17" i="11" s="1"/>
  <c r="K16" i="11"/>
  <c r="L16" i="11" s="1"/>
  <c r="L15" i="11"/>
  <c r="K15" i="11"/>
  <c r="K14" i="11"/>
  <c r="L14" i="11" s="1"/>
  <c r="K13" i="11"/>
  <c r="L13" i="11" s="1"/>
  <c r="K12" i="11"/>
  <c r="L12" i="11" s="1"/>
  <c r="K11" i="11"/>
  <c r="L11" i="11" s="1"/>
  <c r="K10" i="11"/>
  <c r="L10" i="11" s="1"/>
  <c r="L9" i="11"/>
  <c r="K9" i="11"/>
  <c r="K8" i="11"/>
  <c r="L8" i="11" s="1"/>
  <c r="L7" i="11"/>
  <c r="K7" i="11"/>
  <c r="K6" i="11"/>
  <c r="L6" i="11" s="1"/>
  <c r="K5" i="11"/>
  <c r="L5" i="11" s="1"/>
  <c r="K4" i="11"/>
  <c r="L4" i="11" s="1"/>
  <c r="K58" i="10"/>
  <c r="L58" i="10" s="1"/>
  <c r="K57" i="10"/>
  <c r="L57" i="10" s="1"/>
  <c r="K56" i="10"/>
  <c r="L56" i="10" s="1"/>
  <c r="K55" i="10"/>
  <c r="L55" i="10" s="1"/>
  <c r="L54" i="10"/>
  <c r="K54" i="10"/>
  <c r="K53" i="10"/>
  <c r="L53" i="10" s="1"/>
  <c r="K52" i="10"/>
  <c r="L52" i="10" s="1"/>
  <c r="K51" i="10"/>
  <c r="L51" i="10" s="1"/>
  <c r="L50" i="10"/>
  <c r="K50" i="10"/>
  <c r="K49" i="10"/>
  <c r="L49" i="10" s="1"/>
  <c r="K48" i="10"/>
  <c r="L48" i="10" s="1"/>
  <c r="K47" i="10"/>
  <c r="L47" i="10" s="1"/>
  <c r="L46" i="10"/>
  <c r="K46" i="10"/>
  <c r="K45" i="10"/>
  <c r="L45" i="10" s="1"/>
  <c r="K44" i="10"/>
  <c r="L44" i="10" s="1"/>
  <c r="K43" i="10"/>
  <c r="L43" i="10" s="1"/>
  <c r="K42" i="10"/>
  <c r="L42" i="10" s="1"/>
  <c r="K41" i="10"/>
  <c r="L41" i="10" s="1"/>
  <c r="K40" i="10"/>
  <c r="L40" i="10" s="1"/>
  <c r="K39" i="10"/>
  <c r="L39" i="10" s="1"/>
  <c r="L38" i="10"/>
  <c r="K38" i="10"/>
  <c r="K37" i="10"/>
  <c r="L37" i="10" s="1"/>
  <c r="K36" i="10"/>
  <c r="L36" i="10" s="1"/>
  <c r="K35" i="10"/>
  <c r="L35" i="10" s="1"/>
  <c r="K34" i="10"/>
  <c r="L34" i="10" s="1"/>
  <c r="K33" i="10"/>
  <c r="L33" i="10" s="1"/>
  <c r="K32" i="10"/>
  <c r="L32" i="10" s="1"/>
  <c r="K31" i="10"/>
  <c r="L31" i="10" s="1"/>
  <c r="L30" i="10"/>
  <c r="K30" i="10"/>
  <c r="K29" i="10"/>
  <c r="L29" i="10" s="1"/>
  <c r="K28" i="10"/>
  <c r="L28" i="10" s="1"/>
  <c r="K27" i="10"/>
  <c r="L27" i="10" s="1"/>
  <c r="K26" i="10"/>
  <c r="L26" i="10" s="1"/>
  <c r="K25" i="10"/>
  <c r="L25" i="10" s="1"/>
  <c r="K24" i="10"/>
  <c r="L24" i="10" s="1"/>
  <c r="K23" i="10"/>
  <c r="L23" i="10" s="1"/>
  <c r="L22" i="10"/>
  <c r="K22" i="10"/>
  <c r="K21" i="10"/>
  <c r="L21" i="10" s="1"/>
  <c r="K20" i="10"/>
  <c r="L20" i="10" s="1"/>
  <c r="K19" i="10"/>
  <c r="L19" i="10" s="1"/>
  <c r="K18" i="10"/>
  <c r="L18" i="10" s="1"/>
  <c r="K17" i="10"/>
  <c r="L17" i="10" s="1"/>
  <c r="K16" i="10"/>
  <c r="L16" i="10" s="1"/>
  <c r="K15" i="10"/>
  <c r="L15" i="10" s="1"/>
  <c r="L14" i="10"/>
  <c r="K14" i="10"/>
  <c r="K12" i="10"/>
  <c r="L12" i="10" s="1"/>
  <c r="K11" i="10"/>
  <c r="L11" i="10" s="1"/>
  <c r="K10" i="10"/>
  <c r="L10" i="10" s="1"/>
  <c r="K9" i="10"/>
  <c r="L9" i="10" s="1"/>
  <c r="L8" i="10"/>
  <c r="K8" i="10"/>
  <c r="K7" i="10"/>
  <c r="L7" i="10" s="1"/>
  <c r="K6" i="10"/>
  <c r="L6" i="10" s="1"/>
  <c r="K5" i="10"/>
  <c r="L5" i="10" s="1"/>
  <c r="K4" i="10"/>
  <c r="L4" i="10" s="1"/>
  <c r="K58" i="9"/>
  <c r="L58" i="9" s="1"/>
  <c r="K57" i="9"/>
  <c r="L57" i="9" s="1"/>
  <c r="K56" i="9"/>
  <c r="L56" i="9" s="1"/>
  <c r="K55" i="9"/>
  <c r="L55" i="9" s="1"/>
  <c r="K54" i="9"/>
  <c r="L54" i="9" s="1"/>
  <c r="K53" i="9"/>
  <c r="L53" i="9" s="1"/>
  <c r="K52" i="9"/>
  <c r="L52" i="9" s="1"/>
  <c r="K51" i="9"/>
  <c r="L51" i="9" s="1"/>
  <c r="K50" i="9"/>
  <c r="L50" i="9" s="1"/>
  <c r="K49" i="9"/>
  <c r="L49" i="9" s="1"/>
  <c r="K48" i="9"/>
  <c r="L48" i="9" s="1"/>
  <c r="K47" i="9"/>
  <c r="L47" i="9" s="1"/>
  <c r="K46" i="9"/>
  <c r="L46" i="9" s="1"/>
  <c r="K45" i="9"/>
  <c r="L45" i="9" s="1"/>
  <c r="K44" i="9"/>
  <c r="L44" i="9" s="1"/>
  <c r="K43" i="9"/>
  <c r="L43" i="9" s="1"/>
  <c r="K42" i="9"/>
  <c r="L42" i="9" s="1"/>
  <c r="K41" i="9"/>
  <c r="L41" i="9" s="1"/>
  <c r="K40" i="9"/>
  <c r="L40" i="9" s="1"/>
  <c r="K39" i="9"/>
  <c r="L39" i="9" s="1"/>
  <c r="K38" i="9"/>
  <c r="L38" i="9" s="1"/>
  <c r="K37" i="9"/>
  <c r="L37" i="9" s="1"/>
  <c r="K36" i="9"/>
  <c r="L36" i="9" s="1"/>
  <c r="K35" i="9"/>
  <c r="L35" i="9" s="1"/>
  <c r="K34" i="9"/>
  <c r="L34" i="9" s="1"/>
  <c r="K33" i="9"/>
  <c r="L33" i="9" s="1"/>
  <c r="K32" i="9"/>
  <c r="L32" i="9" s="1"/>
  <c r="K31" i="9"/>
  <c r="L31" i="9" s="1"/>
  <c r="K30" i="9"/>
  <c r="L30" i="9" s="1"/>
  <c r="K29" i="9"/>
  <c r="L29" i="9" s="1"/>
  <c r="K28" i="9"/>
  <c r="L28" i="9" s="1"/>
  <c r="K27" i="9"/>
  <c r="L27" i="9" s="1"/>
  <c r="K26" i="9"/>
  <c r="L26" i="9" s="1"/>
  <c r="K25" i="9"/>
  <c r="L25" i="9" s="1"/>
  <c r="K24" i="9"/>
  <c r="L24" i="9" s="1"/>
  <c r="K23" i="9"/>
  <c r="L23" i="9" s="1"/>
  <c r="K22" i="9"/>
  <c r="L22" i="9" s="1"/>
  <c r="K21" i="9"/>
  <c r="L21" i="9" s="1"/>
  <c r="K20" i="9"/>
  <c r="L20" i="9" s="1"/>
  <c r="K19" i="9"/>
  <c r="L19" i="9" s="1"/>
  <c r="K18" i="9"/>
  <c r="L18" i="9" s="1"/>
  <c r="K17" i="9"/>
  <c r="L17" i="9" s="1"/>
  <c r="K16" i="9"/>
  <c r="L16" i="9" s="1"/>
  <c r="K15" i="9"/>
  <c r="L15" i="9" s="1"/>
  <c r="K14" i="9"/>
  <c r="L14" i="9" s="1"/>
  <c r="K13" i="9"/>
  <c r="L13" i="9" s="1"/>
  <c r="K12" i="9"/>
  <c r="L12" i="9" s="1"/>
  <c r="K11" i="9"/>
  <c r="L11" i="9" s="1"/>
  <c r="K10" i="9"/>
  <c r="L10" i="9" s="1"/>
  <c r="K9" i="9"/>
  <c r="L9" i="9" s="1"/>
  <c r="K8" i="9"/>
  <c r="L8" i="9" s="1"/>
  <c r="K7" i="9"/>
  <c r="L7" i="9" s="1"/>
  <c r="K6" i="9"/>
  <c r="L6" i="9" s="1"/>
  <c r="K5" i="9"/>
  <c r="L5" i="9" s="1"/>
  <c r="K4" i="9"/>
  <c r="L4" i="9" s="1"/>
  <c r="K58" i="8"/>
  <c r="L58" i="8" s="1"/>
  <c r="L57" i="8"/>
  <c r="K57" i="8"/>
  <c r="K56" i="8"/>
  <c r="L56" i="8" s="1"/>
  <c r="K55" i="8"/>
  <c r="L55" i="8" s="1"/>
  <c r="K54" i="8"/>
  <c r="L54" i="8" s="1"/>
  <c r="K53" i="8"/>
  <c r="L53" i="8" s="1"/>
  <c r="K52" i="8"/>
  <c r="L52" i="8" s="1"/>
  <c r="K51" i="8"/>
  <c r="L51" i="8" s="1"/>
  <c r="K50" i="8"/>
  <c r="L50" i="8" s="1"/>
  <c r="K49" i="8"/>
  <c r="L49" i="8" s="1"/>
  <c r="K48" i="8"/>
  <c r="L48" i="8" s="1"/>
  <c r="K47" i="8"/>
  <c r="L47" i="8" s="1"/>
  <c r="K46" i="8"/>
  <c r="L46" i="8" s="1"/>
  <c r="K45" i="8"/>
  <c r="L45" i="8" s="1"/>
  <c r="K44" i="8"/>
  <c r="L44" i="8" s="1"/>
  <c r="K43" i="8"/>
  <c r="L43" i="8" s="1"/>
  <c r="K42" i="8"/>
  <c r="L42" i="8" s="1"/>
  <c r="K41" i="8"/>
  <c r="L41" i="8" s="1"/>
  <c r="K40" i="8"/>
  <c r="L40" i="8" s="1"/>
  <c r="K39" i="8"/>
  <c r="L39" i="8" s="1"/>
  <c r="K38" i="8"/>
  <c r="L38" i="8" s="1"/>
  <c r="K37" i="8"/>
  <c r="L37" i="8" s="1"/>
  <c r="K36" i="8"/>
  <c r="L36" i="8" s="1"/>
  <c r="K35" i="8"/>
  <c r="L35" i="8" s="1"/>
  <c r="K34" i="8"/>
  <c r="L34" i="8" s="1"/>
  <c r="K33" i="8"/>
  <c r="L33" i="8" s="1"/>
  <c r="K32" i="8"/>
  <c r="L32" i="8" s="1"/>
  <c r="K31" i="8"/>
  <c r="L31" i="8" s="1"/>
  <c r="K30" i="8"/>
  <c r="L30" i="8" s="1"/>
  <c r="L29" i="8"/>
  <c r="K29" i="8"/>
  <c r="K28" i="8"/>
  <c r="L28" i="8" s="1"/>
  <c r="K27" i="8"/>
  <c r="L27" i="8" s="1"/>
  <c r="K26" i="8"/>
  <c r="L26" i="8" s="1"/>
  <c r="K25" i="8"/>
  <c r="L25" i="8" s="1"/>
  <c r="K24" i="8"/>
  <c r="L24" i="8" s="1"/>
  <c r="K23" i="8"/>
  <c r="L23" i="8" s="1"/>
  <c r="K22" i="8"/>
  <c r="L22" i="8" s="1"/>
  <c r="K21" i="8"/>
  <c r="L21" i="8" s="1"/>
  <c r="K20" i="8"/>
  <c r="L20" i="8" s="1"/>
  <c r="K19" i="8"/>
  <c r="L19" i="8" s="1"/>
  <c r="K18" i="8"/>
  <c r="L18" i="8" s="1"/>
  <c r="K17" i="8"/>
  <c r="L17" i="8" s="1"/>
  <c r="K16" i="8"/>
  <c r="L16" i="8" s="1"/>
  <c r="K15" i="8"/>
  <c r="L15" i="8" s="1"/>
  <c r="K14" i="8"/>
  <c r="L14" i="8" s="1"/>
  <c r="L13" i="8"/>
  <c r="K13" i="8"/>
  <c r="K12" i="8"/>
  <c r="L12" i="8" s="1"/>
  <c r="K11" i="8"/>
  <c r="L11" i="8" s="1"/>
  <c r="K10" i="8"/>
  <c r="L10" i="8" s="1"/>
  <c r="K9" i="8"/>
  <c r="L9" i="8" s="1"/>
  <c r="K8" i="8"/>
  <c r="L8" i="8" s="1"/>
  <c r="K7" i="8"/>
  <c r="L7" i="8" s="1"/>
  <c r="K6" i="8"/>
  <c r="L6" i="8" s="1"/>
  <c r="K5" i="8"/>
  <c r="L5" i="8" s="1"/>
  <c r="K4" i="8"/>
  <c r="L4" i="8" s="1"/>
  <c r="K58" i="7"/>
  <c r="L58" i="7" s="1"/>
  <c r="L57" i="7"/>
  <c r="K57" i="7"/>
  <c r="K56" i="7"/>
  <c r="L56" i="7" s="1"/>
  <c r="L55" i="7"/>
  <c r="K55" i="7"/>
  <c r="K54" i="7"/>
  <c r="L54" i="7" s="1"/>
  <c r="L53" i="7"/>
  <c r="K53" i="7"/>
  <c r="K52" i="7"/>
  <c r="L52" i="7" s="1"/>
  <c r="L51" i="7"/>
  <c r="K51" i="7"/>
  <c r="K50" i="7"/>
  <c r="L50" i="7" s="1"/>
  <c r="L49" i="7"/>
  <c r="K49" i="7"/>
  <c r="K48" i="7"/>
  <c r="L48" i="7" s="1"/>
  <c r="L47" i="7"/>
  <c r="K47" i="7"/>
  <c r="K46" i="7"/>
  <c r="L46" i="7" s="1"/>
  <c r="L45" i="7"/>
  <c r="K45" i="7"/>
  <c r="K44" i="7"/>
  <c r="L44" i="7" s="1"/>
  <c r="L43" i="7"/>
  <c r="K43" i="7"/>
  <c r="K42" i="7"/>
  <c r="L42" i="7" s="1"/>
  <c r="L41" i="7"/>
  <c r="K41" i="7"/>
  <c r="K40" i="7"/>
  <c r="L40" i="7" s="1"/>
  <c r="L39" i="7"/>
  <c r="K39" i="7"/>
  <c r="K38" i="7"/>
  <c r="L38" i="7" s="1"/>
  <c r="L37" i="7"/>
  <c r="K37" i="7"/>
  <c r="K36" i="7"/>
  <c r="L36" i="7" s="1"/>
  <c r="L35" i="7"/>
  <c r="K35" i="7"/>
  <c r="K34" i="7"/>
  <c r="L34" i="7" s="1"/>
  <c r="L33" i="7"/>
  <c r="K33" i="7"/>
  <c r="K32" i="7"/>
  <c r="L32" i="7" s="1"/>
  <c r="L31" i="7"/>
  <c r="K31" i="7"/>
  <c r="K30" i="7"/>
  <c r="L30" i="7" s="1"/>
  <c r="L29" i="7"/>
  <c r="K29" i="7"/>
  <c r="K28" i="7"/>
  <c r="L28" i="7" s="1"/>
  <c r="L27" i="7"/>
  <c r="K27" i="7"/>
  <c r="K26" i="7"/>
  <c r="L26" i="7" s="1"/>
  <c r="L25" i="7"/>
  <c r="K25" i="7"/>
  <c r="K24" i="7"/>
  <c r="L24" i="7" s="1"/>
  <c r="L23" i="7"/>
  <c r="K23" i="7"/>
  <c r="K22" i="7"/>
  <c r="L22" i="7" s="1"/>
  <c r="L21" i="7"/>
  <c r="K21" i="7"/>
  <c r="K20" i="7"/>
  <c r="L20" i="7" s="1"/>
  <c r="L19" i="7"/>
  <c r="K19" i="7"/>
  <c r="K18" i="7"/>
  <c r="L18" i="7" s="1"/>
  <c r="L17" i="7"/>
  <c r="K17" i="7"/>
  <c r="K16" i="7"/>
  <c r="L16" i="7" s="1"/>
  <c r="L15" i="7"/>
  <c r="K15" i="7"/>
  <c r="K14" i="7"/>
  <c r="L14" i="7" s="1"/>
  <c r="L13" i="7"/>
  <c r="K13" i="7"/>
  <c r="K12" i="7"/>
  <c r="L12" i="7" s="1"/>
  <c r="L11" i="7"/>
  <c r="K11" i="7"/>
  <c r="K10" i="7"/>
  <c r="L10" i="7" s="1"/>
  <c r="L9" i="7"/>
  <c r="K9" i="7"/>
  <c r="K8" i="7"/>
  <c r="L8" i="7" s="1"/>
  <c r="L7" i="7"/>
  <c r="K7" i="7"/>
  <c r="K6" i="7"/>
  <c r="L6" i="7" s="1"/>
  <c r="L5" i="7"/>
  <c r="K5" i="7"/>
  <c r="K4" i="7"/>
  <c r="L4" i="7" s="1"/>
  <c r="K58" i="6"/>
  <c r="L58" i="6" s="1"/>
  <c r="K57" i="6"/>
  <c r="L57" i="6" s="1"/>
  <c r="K56" i="6"/>
  <c r="L56" i="6" s="1"/>
  <c r="K55" i="6"/>
  <c r="L55" i="6" s="1"/>
  <c r="K54" i="6"/>
  <c r="L54" i="6" s="1"/>
  <c r="K53" i="6"/>
  <c r="L53" i="6" s="1"/>
  <c r="K52" i="6"/>
  <c r="L52" i="6" s="1"/>
  <c r="K51" i="6"/>
  <c r="L51" i="6" s="1"/>
  <c r="K50" i="6"/>
  <c r="L50" i="6" s="1"/>
  <c r="K49" i="6"/>
  <c r="L49" i="6" s="1"/>
  <c r="K48" i="6"/>
  <c r="L48" i="6" s="1"/>
  <c r="K47" i="6"/>
  <c r="L47" i="6" s="1"/>
  <c r="K46" i="6"/>
  <c r="L46" i="6" s="1"/>
  <c r="K45" i="6"/>
  <c r="L45" i="6" s="1"/>
  <c r="K44" i="6"/>
  <c r="L44" i="6" s="1"/>
  <c r="K43" i="6"/>
  <c r="L43" i="6" s="1"/>
  <c r="K42" i="6"/>
  <c r="L42" i="6" s="1"/>
  <c r="K41" i="6"/>
  <c r="L41" i="6" s="1"/>
  <c r="K40" i="6"/>
  <c r="L40" i="6" s="1"/>
  <c r="K39" i="6"/>
  <c r="L39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K4" i="6"/>
  <c r="L4" i="6" s="1"/>
  <c r="K58" i="5"/>
  <c r="L58" i="5" s="1"/>
  <c r="L57" i="5"/>
  <c r="K57" i="5"/>
  <c r="K56" i="5"/>
  <c r="L56" i="5" s="1"/>
  <c r="L55" i="5"/>
  <c r="K55" i="5"/>
  <c r="K54" i="5"/>
  <c r="L54" i="5" s="1"/>
  <c r="L53" i="5"/>
  <c r="K53" i="5"/>
  <c r="K52" i="5"/>
  <c r="L52" i="5" s="1"/>
  <c r="L51" i="5"/>
  <c r="K51" i="5"/>
  <c r="K50" i="5"/>
  <c r="L50" i="5" s="1"/>
  <c r="L49" i="5"/>
  <c r="K49" i="5"/>
  <c r="K48" i="5"/>
  <c r="L48" i="5" s="1"/>
  <c r="L47" i="5"/>
  <c r="K47" i="5"/>
  <c r="K46" i="5"/>
  <c r="L46" i="5" s="1"/>
  <c r="L45" i="5"/>
  <c r="K45" i="5"/>
  <c r="K44" i="5"/>
  <c r="L44" i="5" s="1"/>
  <c r="L43" i="5"/>
  <c r="K43" i="5"/>
  <c r="K42" i="5"/>
  <c r="L42" i="5" s="1"/>
  <c r="L41" i="5"/>
  <c r="K41" i="5"/>
  <c r="K40" i="5"/>
  <c r="L40" i="5" s="1"/>
  <c r="L39" i="5"/>
  <c r="K39" i="5"/>
  <c r="K38" i="5"/>
  <c r="L38" i="5" s="1"/>
  <c r="L37" i="5"/>
  <c r="K37" i="5"/>
  <c r="K36" i="5"/>
  <c r="L36" i="5" s="1"/>
  <c r="L35" i="5"/>
  <c r="K35" i="5"/>
  <c r="K34" i="5"/>
  <c r="L34" i="5" s="1"/>
  <c r="L33" i="5"/>
  <c r="K33" i="5"/>
  <c r="K32" i="5"/>
  <c r="L32" i="5" s="1"/>
  <c r="L31" i="5"/>
  <c r="K31" i="5"/>
  <c r="K30" i="5"/>
  <c r="L30" i="5" s="1"/>
  <c r="L29" i="5"/>
  <c r="K29" i="5"/>
  <c r="K28" i="5"/>
  <c r="L28" i="5" s="1"/>
  <c r="L27" i="5"/>
  <c r="K27" i="5"/>
  <c r="K26" i="5"/>
  <c r="L26" i="5" s="1"/>
  <c r="L25" i="5"/>
  <c r="K25" i="5"/>
  <c r="K24" i="5"/>
  <c r="L24" i="5" s="1"/>
  <c r="L23" i="5"/>
  <c r="K23" i="5"/>
  <c r="K22" i="5"/>
  <c r="L22" i="5" s="1"/>
  <c r="L21" i="5"/>
  <c r="K21" i="5"/>
  <c r="K20" i="5"/>
  <c r="L20" i="5" s="1"/>
  <c r="L19" i="5"/>
  <c r="K19" i="5"/>
  <c r="K18" i="5"/>
  <c r="L18" i="5" s="1"/>
  <c r="L17" i="5"/>
  <c r="K17" i="5"/>
  <c r="K16" i="5"/>
  <c r="L16" i="5" s="1"/>
  <c r="L15" i="5"/>
  <c r="K15" i="5"/>
  <c r="K14" i="5"/>
  <c r="L14" i="5" s="1"/>
  <c r="L13" i="5"/>
  <c r="K13" i="5"/>
  <c r="K12" i="5"/>
  <c r="L12" i="5" s="1"/>
  <c r="L11" i="5"/>
  <c r="K11" i="5"/>
  <c r="K10" i="5"/>
  <c r="L10" i="5" s="1"/>
  <c r="L9" i="5"/>
  <c r="K9" i="5"/>
  <c r="K8" i="5"/>
  <c r="L8" i="5" s="1"/>
  <c r="L7" i="5"/>
  <c r="K7" i="5"/>
  <c r="K6" i="5"/>
  <c r="L6" i="5" s="1"/>
  <c r="L5" i="5"/>
  <c r="K5" i="5"/>
  <c r="K4" i="5"/>
  <c r="L4" i="5" s="1"/>
  <c r="L58" i="4"/>
  <c r="K58" i="4"/>
  <c r="K57" i="4"/>
  <c r="L57" i="4" s="1"/>
  <c r="K56" i="4"/>
  <c r="L56" i="4" s="1"/>
  <c r="K55" i="4"/>
  <c r="L55" i="4" s="1"/>
  <c r="K54" i="4"/>
  <c r="L54" i="4" s="1"/>
  <c r="K53" i="4"/>
  <c r="L53" i="4" s="1"/>
  <c r="K52" i="4"/>
  <c r="L52" i="4" s="1"/>
  <c r="K51" i="4"/>
  <c r="L51" i="4" s="1"/>
  <c r="K50" i="4"/>
  <c r="L50" i="4" s="1"/>
  <c r="K49" i="4"/>
  <c r="L49" i="4" s="1"/>
  <c r="K48" i="4"/>
  <c r="L48" i="4" s="1"/>
  <c r="K47" i="4"/>
  <c r="L47" i="4" s="1"/>
  <c r="K46" i="4"/>
  <c r="L46" i="4" s="1"/>
  <c r="K45" i="4"/>
  <c r="L45" i="4" s="1"/>
  <c r="K44" i="4"/>
  <c r="L44" i="4" s="1"/>
  <c r="K43" i="4"/>
  <c r="L43" i="4" s="1"/>
  <c r="L42" i="4"/>
  <c r="K42" i="4"/>
  <c r="K41" i="4"/>
  <c r="L41" i="4" s="1"/>
  <c r="K40" i="4"/>
  <c r="L40" i="4" s="1"/>
  <c r="K39" i="4"/>
  <c r="L39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L26" i="4"/>
  <c r="K26" i="4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L10" i="4"/>
  <c r="K10" i="4"/>
  <c r="K9" i="4"/>
  <c r="L9" i="4" s="1"/>
  <c r="K8" i="4"/>
  <c r="L8" i="4" s="1"/>
  <c r="K7" i="4"/>
  <c r="L7" i="4" s="1"/>
  <c r="K6" i="4"/>
  <c r="L6" i="4" s="1"/>
  <c r="K5" i="4"/>
  <c r="L5" i="4" s="1"/>
  <c r="K4" i="4"/>
  <c r="L4" i="4" s="1"/>
  <c r="K58" i="3"/>
  <c r="L58" i="3" s="1"/>
  <c r="K57" i="3"/>
  <c r="L57" i="3" s="1"/>
  <c r="K56" i="3"/>
  <c r="L56" i="3" s="1"/>
  <c r="K55" i="3"/>
  <c r="L55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K4" i="3"/>
  <c r="L4" i="3" s="1"/>
  <c r="K58" i="2"/>
  <c r="L58" i="2" s="1"/>
  <c r="L57" i="2"/>
  <c r="K57" i="2"/>
  <c r="K56" i="2"/>
  <c r="L56" i="2" s="1"/>
  <c r="K55" i="2"/>
  <c r="L55" i="2" s="1"/>
  <c r="K54" i="2"/>
  <c r="L54" i="2" s="1"/>
  <c r="L53" i="2"/>
  <c r="K53" i="2"/>
  <c r="K52" i="2"/>
  <c r="L52" i="2" s="1"/>
  <c r="K51" i="2"/>
  <c r="L51" i="2" s="1"/>
  <c r="K50" i="2"/>
  <c r="L50" i="2" s="1"/>
  <c r="L49" i="2"/>
  <c r="K49" i="2"/>
  <c r="K48" i="2"/>
  <c r="L48" i="2" s="1"/>
  <c r="K47" i="2"/>
  <c r="L47" i="2" s="1"/>
  <c r="K46" i="2"/>
  <c r="L46" i="2" s="1"/>
  <c r="L45" i="2"/>
  <c r="K45" i="2"/>
  <c r="K44" i="2"/>
  <c r="L44" i="2" s="1"/>
  <c r="K43" i="2"/>
  <c r="L43" i="2" s="1"/>
  <c r="K42" i="2"/>
  <c r="L42" i="2" s="1"/>
  <c r="L41" i="2"/>
  <c r="K41" i="2"/>
  <c r="K40" i="2"/>
  <c r="L40" i="2" s="1"/>
  <c r="K39" i="2"/>
  <c r="L39" i="2" s="1"/>
  <c r="K38" i="2"/>
  <c r="L38" i="2" s="1"/>
  <c r="L37" i="2"/>
  <c r="K37" i="2"/>
  <c r="K36" i="2"/>
  <c r="L36" i="2" s="1"/>
  <c r="K35" i="2"/>
  <c r="L35" i="2" s="1"/>
  <c r="K34" i="2"/>
  <c r="L34" i="2" s="1"/>
  <c r="L33" i="2"/>
  <c r="K33" i="2"/>
  <c r="K32" i="2"/>
  <c r="L32" i="2" s="1"/>
  <c r="K31" i="2"/>
  <c r="L31" i="2" s="1"/>
  <c r="K30" i="2"/>
  <c r="L30" i="2" s="1"/>
  <c r="L29" i="2"/>
  <c r="K29" i="2"/>
  <c r="K28" i="2"/>
  <c r="L28" i="2" s="1"/>
  <c r="K27" i="2"/>
  <c r="L27" i="2" s="1"/>
  <c r="K26" i="2"/>
  <c r="L26" i="2" s="1"/>
  <c r="L25" i="2"/>
  <c r="K25" i="2"/>
  <c r="K24" i="2"/>
  <c r="L24" i="2" s="1"/>
  <c r="K23" i="2"/>
  <c r="L23" i="2" s="1"/>
  <c r="K22" i="2"/>
  <c r="L22" i="2" s="1"/>
  <c r="L21" i="2"/>
  <c r="K21" i="2"/>
  <c r="K20" i="2"/>
  <c r="L20" i="2" s="1"/>
  <c r="K19" i="2"/>
  <c r="L19" i="2" s="1"/>
  <c r="K18" i="2"/>
  <c r="L18" i="2" s="1"/>
  <c r="L17" i="2"/>
  <c r="K17" i="2"/>
  <c r="K16" i="2"/>
  <c r="L16" i="2" s="1"/>
  <c r="K15" i="2"/>
  <c r="L15" i="2" s="1"/>
  <c r="K14" i="2"/>
  <c r="L14" i="2" s="1"/>
  <c r="L13" i="2"/>
  <c r="K13" i="2"/>
  <c r="K12" i="2"/>
  <c r="L12" i="2" s="1"/>
  <c r="K11" i="2"/>
  <c r="L11" i="2" s="1"/>
  <c r="K10" i="2"/>
  <c r="L10" i="2" s="1"/>
  <c r="L9" i="2"/>
  <c r="K9" i="2"/>
  <c r="K8" i="2"/>
  <c r="L8" i="2" s="1"/>
  <c r="K7" i="2"/>
  <c r="L7" i="2" s="1"/>
  <c r="K6" i="2"/>
  <c r="L6" i="2" s="1"/>
  <c r="L5" i="2"/>
  <c r="K5" i="2"/>
  <c r="K4" i="2"/>
  <c r="L4" i="2" s="1"/>
  <c r="M13" i="15" l="1"/>
  <c r="M26" i="15"/>
  <c r="K25" i="15"/>
  <c r="N25" i="15" s="1"/>
  <c r="K7" i="15"/>
  <c r="N7" i="15" s="1"/>
  <c r="K17" i="15"/>
  <c r="N17" i="15" s="1"/>
  <c r="K23" i="15"/>
  <c r="N23" i="15" s="1"/>
  <c r="K19" i="15"/>
  <c r="N19" i="15" s="1"/>
  <c r="K29" i="15"/>
  <c r="N29" i="15" s="1"/>
  <c r="K18" i="15"/>
  <c r="N18" i="15" s="1"/>
  <c r="K5" i="15"/>
  <c r="N5" i="15" s="1"/>
  <c r="K11" i="15"/>
  <c r="N11" i="15" s="1"/>
  <c r="K21" i="15"/>
  <c r="N21" i="15" s="1"/>
  <c r="K27" i="15"/>
  <c r="N27" i="15" s="1"/>
  <c r="K15" i="15"/>
  <c r="N15" i="15" s="1"/>
  <c r="K41" i="15"/>
  <c r="N41" i="15" s="1"/>
  <c r="K22" i="15"/>
  <c r="N22" i="15" s="1"/>
  <c r="L11" i="13"/>
  <c r="L19" i="13"/>
  <c r="L27" i="13"/>
  <c r="K31" i="15"/>
  <c r="N31" i="15" s="1"/>
  <c r="K20" i="15"/>
  <c r="N20" i="15" s="1"/>
  <c r="K16" i="15"/>
  <c r="N16" i="15" s="1"/>
  <c r="K14" i="15"/>
  <c r="N14" i="15" s="1"/>
  <c r="K8" i="15"/>
  <c r="N8" i="15" s="1"/>
  <c r="K6" i="15"/>
  <c r="N6" i="15" s="1"/>
  <c r="K24" i="15"/>
  <c r="N24" i="15" s="1"/>
  <c r="L7" i="13"/>
  <c r="L15" i="13"/>
  <c r="L23" i="13"/>
  <c r="K32" i="15"/>
  <c r="N32" i="15" s="1"/>
  <c r="K30" i="15"/>
  <c r="N30" i="15" s="1"/>
  <c r="K28" i="15"/>
  <c r="N28" i="15" s="1"/>
  <c r="K12" i="15"/>
  <c r="N12" i="15" s="1"/>
  <c r="K10" i="15"/>
  <c r="N10" i="15" s="1"/>
  <c r="K26" i="15"/>
  <c r="N26" i="15" s="1"/>
  <c r="K13" i="10"/>
  <c r="K4" i="15"/>
  <c r="N4" i="15" s="1"/>
  <c r="M59" i="15"/>
  <c r="N65" i="15" s="1"/>
  <c r="L26" i="15" l="1"/>
  <c r="L13" i="10"/>
  <c r="K13" i="15"/>
  <c r="N13" i="15" l="1"/>
  <c r="N59" i="15" s="1"/>
  <c r="N66" i="15" s="1"/>
  <c r="N68" i="15" s="1"/>
  <c r="L13" i="15"/>
</calcChain>
</file>

<file path=xl/comments1.xml><?xml version="1.0" encoding="utf-8"?>
<comments xmlns="http://schemas.openxmlformats.org/spreadsheetml/2006/main">
  <authors>
    <author>MARCELO DARCI DE SOUZA</author>
  </authors>
  <commentList>
    <comment ref="J1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cct para acerto
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J1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CCT 02 
CEDIDO PELO CESFI 01 
22/11/17
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J2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2 unidades 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J2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CERES 03  cedido 2 uni pela faed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J2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03 unidades
cedido ao CCT 04 und
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J1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CESFI 01 22/11/17
CEDIDO AO CEART 02 22/11/17 
cedido 02 pela esag para acerto</t>
        </r>
      </text>
    </comment>
    <comment ref="J2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CERES </t>
        </r>
      </text>
    </comment>
  </commentList>
</comments>
</file>

<file path=xl/comments7.xml><?xml version="1.0" encoding="utf-8"?>
<comments xmlns="http://schemas.openxmlformats.org/spreadsheetml/2006/main">
  <authors>
    <author>MARCELO DARCI DE SOUZA</author>
  </authors>
  <commentList>
    <comment ref="J1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CEART 01
RECEBIDO DO CCT 01 
22/11/17</t>
        </r>
      </text>
    </comment>
  </commentList>
</comments>
</file>

<file path=xl/sharedStrings.xml><?xml version="1.0" encoding="utf-8"?>
<sst xmlns="http://schemas.openxmlformats.org/spreadsheetml/2006/main" count="4563" uniqueCount="215">
  <si>
    <t>PROCESSO: 1107/2016/UDESC</t>
  </si>
  <si>
    <t>OBJETO: AQUISIÇÃO DE MATERIAL DE REDE E CABEAMENTO PARA A UDESC</t>
  </si>
  <si>
    <t>VIGÊNCIA DA ATA: 17/02/2017 a 16/02/2018</t>
  </si>
  <si>
    <t>CENTRO PARTICIPANTE: GESTOR</t>
  </si>
  <si>
    <t>FORNECEDOR</t>
  </si>
  <si>
    <t>LOTE</t>
  </si>
  <si>
    <t>ITEM</t>
  </si>
  <si>
    <t>ESPECIFICAÇÃO</t>
  </si>
  <si>
    <t>Grupo-Classe</t>
  </si>
  <si>
    <t>Código NUC</t>
  </si>
  <si>
    <t>Detalhamento</t>
  </si>
  <si>
    <t>Unidade de Compra</t>
  </si>
  <si>
    <t>PREÇO UNITÁRIO</t>
  </si>
  <si>
    <t>Qtde Registrada</t>
  </si>
  <si>
    <t>Quantidade Utilizada</t>
  </si>
  <si>
    <t>SALDO</t>
  </si>
  <si>
    <t>Valor Total Registrado</t>
  </si>
  <si>
    <t>Valor Total Utilizado</t>
  </si>
  <si>
    <t>BEE2BE INFORMATICA LTDA EPP</t>
  </si>
  <si>
    <t>Etiquetadora de cabos 1</t>
  </si>
  <si>
    <t>10-01</t>
  </si>
  <si>
    <t>00565-7-003</t>
  </si>
  <si>
    <t>449052.36</t>
  </si>
  <si>
    <t>Unidade</t>
  </si>
  <si>
    <t>FITA para Etiquetadora de cabos 1</t>
  </si>
  <si>
    <t>00608-4-008</t>
  </si>
  <si>
    <t>339030.16</t>
  </si>
  <si>
    <t>NIEHUES COM E REPR LTDA</t>
  </si>
  <si>
    <t>Etiquetadora de cabos 2</t>
  </si>
  <si>
    <t>00565-7-002</t>
  </si>
  <si>
    <t>FITA para Etiquetadora de cabos 2</t>
  </si>
  <si>
    <t>00608-4-007</t>
  </si>
  <si>
    <t>PERFORM TECNOLOGIA EIRELI EPP</t>
  </si>
  <si>
    <t>Kit Localizador e Rastreador de Fios e Cabos de Rede (Zumbidor)</t>
  </si>
  <si>
    <t>13-05</t>
  </si>
  <si>
    <t>08988-5-001</t>
  </si>
  <si>
    <t>339030.17</t>
  </si>
  <si>
    <t>Kit</t>
  </si>
  <si>
    <t>INFRUTÍFERO</t>
  </si>
  <si>
    <t>Mala KIT testador de rede</t>
  </si>
  <si>
    <t>13-04</t>
  </si>
  <si>
    <t>02537-2-002</t>
  </si>
  <si>
    <t>449052.35</t>
  </si>
  <si>
    <t xml:space="preserve">NEGOCIOS DE INFORMATICA RW EIRELI </t>
  </si>
  <si>
    <t>Rack de chão para Servidor</t>
  </si>
  <si>
    <t>14-04</t>
  </si>
  <si>
    <t>02604-2-025</t>
  </si>
  <si>
    <t>449052.42</t>
  </si>
  <si>
    <t>Rack de chão para Servidor 44U (simples)</t>
  </si>
  <si>
    <t>02604-2-014</t>
  </si>
  <si>
    <t>Rack de Parede (12U)</t>
  </si>
  <si>
    <t>02604-2-026</t>
  </si>
  <si>
    <t>Rack de Parede (6U)</t>
  </si>
  <si>
    <t>DELTA CABLE TELEINF COM REP COM LTDA</t>
  </si>
  <si>
    <t>Patch panel de 24 portas, categoria 6</t>
  </si>
  <si>
    <t>10954-1-004</t>
  </si>
  <si>
    <t>Patch panel de 24 portas, categoria 5e</t>
  </si>
  <si>
    <t>10954-1-003</t>
  </si>
  <si>
    <t>Patch panel de 48 portas, categoria 6</t>
  </si>
  <si>
    <t>10954-1-006</t>
  </si>
  <si>
    <t>Rack PDU (8 tomadas)</t>
  </si>
  <si>
    <t>54-10</t>
  </si>
  <si>
    <t>09942-2-002</t>
  </si>
  <si>
    <t>339030.26</t>
  </si>
  <si>
    <t>Ventilação Forçada para Rack</t>
  </si>
  <si>
    <t>06965-5-001</t>
  </si>
  <si>
    <t>Painel frontal para Rack</t>
  </si>
  <si>
    <t>10147-8-001</t>
  </si>
  <si>
    <t>Guia de cabos fechado</t>
  </si>
  <si>
    <t>Patch cord UTP, categoria 6, comprimento 0,5 m</t>
  </si>
  <si>
    <t>06435-1-025</t>
  </si>
  <si>
    <t>Patch cord UTP, categoria 6, comprimento 1,5 m</t>
  </si>
  <si>
    <t>10636-4-012</t>
  </si>
  <si>
    <t>Patch cord UTP, categoria 5e, comprimento 1,5 m</t>
  </si>
  <si>
    <t>Patch cord UTP, categoria 6, comprimento 3 m</t>
  </si>
  <si>
    <t>10636-4-003</t>
  </si>
  <si>
    <t>Patch cord UTP, categoria 5e, comprimento 3 m</t>
  </si>
  <si>
    <t>10636-4-007</t>
  </si>
  <si>
    <t>Caixa de cabo UTP, categoria 6</t>
  </si>
  <si>
    <t>06435-1-034</t>
  </si>
  <si>
    <t>Caixa</t>
  </si>
  <si>
    <t>Caixa de cabo UTP, categoria 5e</t>
  </si>
  <si>
    <t>06435-1-033</t>
  </si>
  <si>
    <t>Caixa de cabo UTP, categoria 5e BLINDADO</t>
  </si>
  <si>
    <t>06435-1-021</t>
  </si>
  <si>
    <t>Conector RJ45 fêmea, categoria 6</t>
  </si>
  <si>
    <t>56-06</t>
  </si>
  <si>
    <t>00245-3-015</t>
  </si>
  <si>
    <t>Conector RJ45 fêmea, categoria 5e</t>
  </si>
  <si>
    <t>00245-3-101</t>
  </si>
  <si>
    <t>Conector RJ45 macho, categoria 6</t>
  </si>
  <si>
    <t>00245-3-058</t>
  </si>
  <si>
    <t>Conector RJ45 macho, categoria 5e</t>
  </si>
  <si>
    <t>00245-3-057</t>
  </si>
  <si>
    <t>DESERTO</t>
  </si>
  <si>
    <t>Cabo de força C13 – C14</t>
  </si>
  <si>
    <t>54-07</t>
  </si>
  <si>
    <t>03876-8-015</t>
  </si>
  <si>
    <t>Chave phillips tamanho 3/16</t>
  </si>
  <si>
    <t>28-01</t>
  </si>
  <si>
    <t>07888-3-017</t>
  </si>
  <si>
    <t>339030.42</t>
  </si>
  <si>
    <t>Velcro</t>
  </si>
  <si>
    <t>02642-5-009</t>
  </si>
  <si>
    <t>Alicate de Inserção por Impacto (Punch Down)</t>
  </si>
  <si>
    <t>00291-7-037</t>
  </si>
  <si>
    <t>Abraçadeira plástica 10 cm</t>
  </si>
  <si>
    <t>47-03</t>
  </si>
  <si>
    <t>03707-9-007</t>
  </si>
  <si>
    <t>Abraçadeira plástica 20 cm</t>
  </si>
  <si>
    <t>03707-9-009</t>
  </si>
  <si>
    <t>Alicate para Crimpar</t>
  </si>
  <si>
    <t>00291-7-030</t>
  </si>
  <si>
    <t>Identificador numérico (0-9)</t>
  </si>
  <si>
    <t>10285-7-001</t>
  </si>
  <si>
    <t>Trava tipo Kensington</t>
  </si>
  <si>
    <t>10528-7-001</t>
  </si>
  <si>
    <t>339030.28</t>
  </si>
  <si>
    <t>Módulo Mini-GBIC SM Giga</t>
  </si>
  <si>
    <t>12279-3-002</t>
  </si>
  <si>
    <t>Módulo Mini-GBIC MM Giga</t>
  </si>
  <si>
    <t>12279-3-001</t>
  </si>
  <si>
    <t>Módulo Mini-GBIC MM Giga (modelo 2) CAV</t>
  </si>
  <si>
    <t>Módulo Mini-GBIC MM Fast (modelo 3) CAV</t>
  </si>
  <si>
    <t>Cordão ótico SM – LC/SC – 2,5 m</t>
  </si>
  <si>
    <t>09131-6-007</t>
  </si>
  <si>
    <t>Cordão ótico SM – LC/SC – 5 m</t>
  </si>
  <si>
    <t>Cordão ótico MM – LC/SC – 2,5m</t>
  </si>
  <si>
    <t>12277-7-001</t>
  </si>
  <si>
    <t>Cordão ótico MM – LC/ST – 2,5m</t>
  </si>
  <si>
    <t>Cordão ótico MM – LC/LC – 2,5m</t>
  </si>
  <si>
    <t>Cordão ótico MM – LC/LC – 5 m</t>
  </si>
  <si>
    <t>Cordão ótico MM – LC/LC – 10 m</t>
  </si>
  <si>
    <t>Adaptador ótico MM – SC/SC</t>
  </si>
  <si>
    <t>12278-5-001</t>
  </si>
  <si>
    <t>Adaptador ótico MM – SC/ST</t>
  </si>
  <si>
    <t>Módulo Mini-GBIC SM 10 Gigabit A</t>
  </si>
  <si>
    <t>Módulo Mini-GBIC SM 10 Gigabit B</t>
  </si>
  <si>
    <t>Cordão ótico SM – LC/PC – 2,5m</t>
  </si>
  <si>
    <t>Cordão ótico SM – SC/PC – 2,5m</t>
  </si>
  <si>
    <t>Pregão 1107/2016/UDESC - SRP</t>
  </si>
  <si>
    <t>AQUISIÇÃO DE MATERIAL DE REDE E CABEAMENTO PARA A UDESC</t>
  </si>
  <si>
    <t>Valor Total da Ata com Aditivo</t>
  </si>
  <si>
    <t>Valor Utilizado</t>
  </si>
  <si>
    <t>% Aditivos</t>
  </si>
  <si>
    <t>% Utilizado</t>
  </si>
  <si>
    <t xml:space="preserve">Resumo Atualizado em </t>
  </si>
  <si>
    <t xml:space="preserve"> AF nº  321/2017 Qtde. DT</t>
  </si>
  <si>
    <t xml:space="preserve"> AF nº  326/2017 Qtde. DT</t>
  </si>
  <si>
    <t xml:space="preserve"> AF nº  328/2017 Qtde. DT</t>
  </si>
  <si>
    <t xml:space="preserve"> AF nº  909/2017 Qtde. DT</t>
  </si>
  <si>
    <t xml:space="preserve"> AF/OS nº  xxxx/2017 Qtde. DT</t>
  </si>
  <si>
    <t>CENTRO PARTICIPANTE: Reitoria/SETIC</t>
  </si>
  <si>
    <t>QTDE REGISTRADA</t>
  </si>
  <si>
    <t>ALERTA</t>
  </si>
  <si>
    <t>...../...../......</t>
  </si>
  <si>
    <t>CENTRO PARTICIPANTE: ESAG</t>
  </si>
  <si>
    <t xml:space="preserve"> AF/OS nº  601/2017</t>
  </si>
  <si>
    <t xml:space="preserve"> AF/OS nº  606/2017</t>
  </si>
  <si>
    <t xml:space="preserve"> AF/OS nº  712/2017</t>
  </si>
  <si>
    <t>CENTRO PARTICIPANTE: CEART</t>
  </si>
  <si>
    <t xml:space="preserve"> AF/OS nº  329/2017 Qtde. DT</t>
  </si>
  <si>
    <t xml:space="preserve"> AF/OS nº  330/2017 Qtde. DT</t>
  </si>
  <si>
    <t xml:space="preserve"> AF/OS nº  918/2017 Qtde. DT</t>
  </si>
  <si>
    <t>CENTRO PARTICIPANTE: FAED</t>
  </si>
  <si>
    <t xml:space="preserve"> AF/OS nº  880/2017 Qtde. DT</t>
  </si>
  <si>
    <t xml:space="preserve"> AF/OS nº  949/2017 Qtde. DT</t>
  </si>
  <si>
    <t xml:space="preserve"> AF/OS nº  952/2017 Qtde. DT</t>
  </si>
  <si>
    <t xml:space="preserve"> AF/OS nº  953/2017 Qtde. DT</t>
  </si>
  <si>
    <t>CENTRO PARTICIPANTE: CEAD</t>
  </si>
  <si>
    <t>CENTRO PARTICIPANTE: CEFID</t>
  </si>
  <si>
    <t>CENTRO PARTICIPANTE: CERES</t>
  </si>
  <si>
    <t>CENTRO PARTICIPANTE: CEPLAN</t>
  </si>
  <si>
    <t xml:space="preserve"> AF/OS nº  0312/2017 Qtde. DT</t>
  </si>
  <si>
    <t xml:space="preserve"> AF/OS nº  0327/2017 Qtde. DT</t>
  </si>
  <si>
    <t xml:space="preserve"> AF/OS nº  0630/2017 Qtde. DT</t>
  </si>
  <si>
    <t>CENTRO PARTICIPANTE: CCT</t>
  </si>
  <si>
    <t xml:space="preserve"> AF/OS nº  292,293,296/2017 Qtde. DT</t>
  </si>
  <si>
    <t xml:space="preserve"> AF/OS nº  645/2017 Qtde. DT</t>
  </si>
  <si>
    <t>CENTRO PARTICIPANTE: CAV</t>
  </si>
  <si>
    <t xml:space="preserve"> AF/OS nº  408/2017 Qtde. DT BEE2B</t>
  </si>
  <si>
    <t xml:space="preserve"> AF/OS nº  409/2017 Qtde. DT DELTA</t>
  </si>
  <si>
    <t>CENTRO PARTICIPANTE: CEO</t>
  </si>
  <si>
    <t>CENTRO PARTICIPANTE: CESFI</t>
  </si>
  <si>
    <t>CENTRO PARTICIPANTE: CEAVI</t>
  </si>
  <si>
    <t xml:space="preserve"> AF/OS nº  1597/2017 Qtde. DT</t>
  </si>
  <si>
    <t xml:space="preserve"> AF/OS nº  1598/2017 Qtde. DT</t>
  </si>
  <si>
    <t xml:space="preserve"> AF/OS nº  1599/2017 Qtde. DT</t>
  </si>
  <si>
    <t xml:space="preserve"> AF nº  1583/2017 Qtde. DT</t>
  </si>
  <si>
    <t xml:space="preserve"> AF/OS nº  108/2018 Qtde. DT</t>
  </si>
  <si>
    <t xml:space="preserve"> AF/OS Cessão Reitoria</t>
  </si>
  <si>
    <t xml:space="preserve"> AF/OS nº 1016/2017 Qtde. DT</t>
  </si>
  <si>
    <t xml:space="preserve"> AF/OS nº  104/2018 Qtde. DT</t>
  </si>
  <si>
    <t xml:space="preserve"> AF/OS nº  113/2018 Qtde. DT</t>
  </si>
  <si>
    <t xml:space="preserve"> AF/OS nº  1614/2017 Qtde. DT</t>
  </si>
  <si>
    <t xml:space="preserve"> AF/OS nº  1613/2017 Qtde. DT</t>
  </si>
  <si>
    <t xml:space="preserve"> AF/OS nº  1612/2017 Qtde. DT</t>
  </si>
  <si>
    <t xml:space="preserve"> AF/OS nº  1654/2017 Qtde. DT</t>
  </si>
  <si>
    <t xml:space="preserve"> AF/OS nº  1069/2017 Qtde. DT</t>
  </si>
  <si>
    <t xml:space="preserve"> AF/OS nº  1487/2017 Qtde. DT</t>
  </si>
  <si>
    <t xml:space="preserve"> AF/OS nº  1508/2017 Qtde. DT</t>
  </si>
  <si>
    <t xml:space="preserve"> AF/OS nº  1514/2017 Qtde. DT</t>
  </si>
  <si>
    <t xml:space="preserve"> AF/OS nº  1515/2017 Qtde. DT</t>
  </si>
  <si>
    <t>CESSÃO CESFI</t>
  </si>
  <si>
    <t xml:space="preserve"> AF/OS nº  1525/2017 Qtde. DT</t>
  </si>
  <si>
    <t xml:space="preserve"> AF/OS nº  1523/2017 Qtde. DT Aditivo de Supressão 08/12/2017</t>
  </si>
  <si>
    <t xml:space="preserve"> AF/OS nº  1524/2017 Qtde. DT</t>
  </si>
  <si>
    <t xml:space="preserve"> AF/OS nº  117/2018 Qtde. DT</t>
  </si>
  <si>
    <t xml:space="preserve"> AF/OS nº  118/2018 Qtde. DT</t>
  </si>
  <si>
    <t xml:space="preserve"> AF/OS nº  1643/2017 Qtde. DT DELTA</t>
  </si>
  <si>
    <t xml:space="preserve"> AF/OS nº  1644/2017 Qtde. DT PERFORM</t>
  </si>
  <si>
    <t xml:space="preserve"> AF/OS nº  1131/2017 Qtde. DT</t>
  </si>
  <si>
    <t xml:space="preserve"> AF/OS nº  1130/2017 Qtde. DT</t>
  </si>
  <si>
    <t xml:space="preserve"> AF/OS nº  1526/2017 Qtde. DT</t>
  </si>
  <si>
    <t xml:space="preserve"> AF/OS nº  1659/2017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</si>
</sst>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R$&quot;\ * #,##0.00_-;\-&quot;R$&quot;\ * #,##0.00_-;_-&quot;R$&quot;\ * &quot;-&quot;??_-;_-@_-"/>
    <numFmt numFmtId="164" formatCode="#,##0;[Red]#,##0"/>
    <numFmt numFmtId="165" formatCode="_(* #,##0.00_);_(* \(#,##0.00\);_(* \-??_);_(@_)"/>
    <numFmt numFmtId="166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10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9" fontId="4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2" applyFont="1" applyAlignment="1" applyProtection="1">
      <alignment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4" fontId="3" fillId="3" borderId="1" xfId="1" applyFont="1" applyFill="1" applyBorder="1" applyAlignment="1" applyProtection="1">
      <alignment horizontal="center" vertical="center" wrapText="1"/>
    </xf>
    <xf numFmtId="164" fontId="3" fillId="3" borderId="1" xfId="2" applyNumberFormat="1" applyFont="1" applyFill="1" applyBorder="1" applyAlignment="1" applyProtection="1">
      <alignment horizontal="center" vertical="center" wrapText="1"/>
    </xf>
    <xf numFmtId="166" fontId="3" fillId="3" borderId="1" xfId="3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4" fontId="3" fillId="0" borderId="1" xfId="1" applyFont="1" applyFill="1" applyBorder="1" applyAlignment="1" applyProtection="1">
      <alignment horizontal="center" vertical="center" wrapText="1"/>
    </xf>
    <xf numFmtId="41" fontId="3" fillId="4" borderId="1" xfId="0" applyNumberFormat="1" applyFont="1" applyFill="1" applyBorder="1" applyAlignment="1" applyProtection="1">
      <alignment horizontal="center" vertical="center" wrapText="1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3" fontId="3" fillId="6" borderId="1" xfId="2" applyNumberFormat="1" applyFont="1" applyFill="1" applyBorder="1" applyAlignment="1" applyProtection="1">
      <alignment horizontal="center" vertical="center" wrapText="1"/>
    </xf>
    <xf numFmtId="44" fontId="3" fillId="7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vertical="center" wrapText="1"/>
    </xf>
    <xf numFmtId="0" fontId="3" fillId="8" borderId="1" xfId="0" applyFont="1" applyFill="1" applyBorder="1" applyAlignment="1" applyProtection="1">
      <alignment horizontal="left" vertical="center" wrapText="1"/>
    </xf>
    <xf numFmtId="44" fontId="3" fillId="8" borderId="1" xfId="1" applyFont="1" applyFill="1" applyBorder="1" applyAlignment="1" applyProtection="1">
      <alignment horizontal="center" vertical="center" wrapText="1"/>
    </xf>
    <xf numFmtId="3" fontId="3" fillId="9" borderId="1" xfId="2" applyNumberFormat="1" applyFont="1" applyFill="1" applyBorder="1" applyAlignment="1" applyProtection="1">
      <alignment horizontal="center" vertical="center" wrapText="1"/>
    </xf>
    <xf numFmtId="41" fontId="3" fillId="8" borderId="1" xfId="0" applyNumberFormat="1" applyFont="1" applyFill="1" applyBorder="1" applyAlignment="1" applyProtection="1">
      <alignment horizontal="center" vertical="center" wrapText="1"/>
    </xf>
    <xf numFmtId="164" fontId="3" fillId="8" borderId="1" xfId="0" applyNumberFormat="1" applyFont="1" applyFill="1" applyBorder="1" applyAlignment="1" applyProtection="1">
      <alignment horizontal="center" vertical="center" wrapText="1"/>
    </xf>
    <xf numFmtId="44" fontId="3" fillId="9" borderId="1" xfId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 wrapText="1"/>
    </xf>
    <xf numFmtId="4" fontId="3" fillId="0" borderId="0" xfId="2" applyNumberFormat="1" applyFont="1" applyFill="1" applyAlignment="1" applyProtection="1">
      <alignment horizontal="center" vertical="center" wrapText="1"/>
    </xf>
    <xf numFmtId="44" fontId="3" fillId="0" borderId="0" xfId="1" applyFont="1" applyFill="1" applyAlignment="1" applyProtection="1">
      <alignment horizontal="center" vertical="center" wrapText="1"/>
    </xf>
    <xf numFmtId="1" fontId="3" fillId="0" borderId="0" xfId="2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6" fillId="10" borderId="8" xfId="2" applyFont="1" applyFill="1" applyBorder="1" applyAlignment="1" applyProtection="1">
      <alignment horizontal="left" vertical="center"/>
    </xf>
    <xf numFmtId="0" fontId="6" fillId="10" borderId="9" xfId="2" applyFont="1" applyFill="1" applyBorder="1" applyAlignment="1" applyProtection="1">
      <alignment horizontal="left" vertical="center"/>
    </xf>
    <xf numFmtId="166" fontId="6" fillId="10" borderId="2" xfId="2" applyNumberFormat="1" applyFont="1" applyFill="1" applyBorder="1" applyAlignment="1" applyProtection="1">
      <alignment horizontal="left" vertical="center"/>
    </xf>
    <xf numFmtId="0" fontId="6" fillId="10" borderId="10" xfId="2" applyFont="1" applyFill="1" applyBorder="1" applyAlignment="1" applyProtection="1">
      <alignment horizontal="left" vertical="center"/>
    </xf>
    <xf numFmtId="0" fontId="6" fillId="10" borderId="0" xfId="2" applyFont="1" applyFill="1" applyBorder="1" applyAlignment="1" applyProtection="1">
      <alignment horizontal="left" vertical="center"/>
    </xf>
    <xf numFmtId="166" fontId="6" fillId="10" borderId="4" xfId="2" applyNumberFormat="1" applyFont="1" applyFill="1" applyBorder="1" applyAlignment="1" applyProtection="1">
      <alignment horizontal="left" vertical="center"/>
    </xf>
    <xf numFmtId="2" fontId="6" fillId="10" borderId="4" xfId="2" applyNumberFormat="1" applyFont="1" applyFill="1" applyBorder="1" applyAlignment="1" applyProtection="1">
      <alignment horizontal="left" vertical="center"/>
    </xf>
    <xf numFmtId="0" fontId="6" fillId="10" borderId="5" xfId="2" applyFont="1" applyFill="1" applyBorder="1" applyAlignment="1" applyProtection="1">
      <alignment horizontal="left" vertical="center"/>
    </xf>
    <xf numFmtId="0" fontId="6" fillId="10" borderId="6" xfId="2" applyFont="1" applyFill="1" applyBorder="1" applyAlignment="1" applyProtection="1">
      <alignment horizontal="left" vertical="center"/>
    </xf>
    <xf numFmtId="9" fontId="6" fillId="10" borderId="3" xfId="4" applyFont="1" applyFill="1" applyBorder="1" applyAlignment="1" applyProtection="1">
      <alignment horizontal="left" vertical="center"/>
    </xf>
    <xf numFmtId="0" fontId="3" fillId="0" borderId="0" xfId="2" applyFont="1" applyAlignment="1" applyProtection="1">
      <alignment horizontal="center" vertical="center" wrapText="1"/>
    </xf>
    <xf numFmtId="0" fontId="3" fillId="0" borderId="0" xfId="2" applyFont="1" applyAlignment="1" applyProtection="1">
      <alignment wrapText="1"/>
      <protection locked="0"/>
    </xf>
    <xf numFmtId="0" fontId="3" fillId="0" borderId="0" xfId="2" applyFont="1" applyAlignment="1">
      <alignment wrapText="1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65" fontId="3" fillId="3" borderId="1" xfId="3" applyFont="1" applyFill="1" applyBorder="1" applyAlignment="1" applyProtection="1">
      <alignment horizontal="center" vertical="center" wrapText="1"/>
    </xf>
    <xf numFmtId="1" fontId="3" fillId="3" borderId="1" xfId="2" applyNumberFormat="1" applyFont="1" applyFill="1" applyBorder="1" applyAlignment="1" applyProtection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vertical="center" wrapText="1"/>
      <protection locked="0"/>
    </xf>
    <xf numFmtId="0" fontId="3" fillId="0" borderId="0" xfId="2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41" fontId="3" fillId="4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3" fontId="3" fillId="1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wrapText="1"/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4" borderId="1" xfId="2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44" fontId="3" fillId="8" borderId="1" xfId="1" applyFont="1" applyFill="1" applyBorder="1" applyAlignment="1">
      <alignment horizontal="center" vertical="center" wrapText="1"/>
    </xf>
    <xf numFmtId="41" fontId="3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3" fontId="3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44" fontId="3" fillId="0" borderId="0" xfId="1" applyFont="1" applyFill="1" applyAlignment="1">
      <alignment horizontal="center" vertical="center" wrapText="1"/>
    </xf>
    <xf numFmtId="1" fontId="3" fillId="0" borderId="0" xfId="2" applyNumberFormat="1" applyFont="1" applyFill="1" applyAlignment="1" applyProtection="1">
      <alignment horizontal="center" wrapText="1"/>
      <protection locked="0"/>
    </xf>
    <xf numFmtId="164" fontId="3" fillId="0" borderId="0" xfId="0" applyNumberFormat="1" applyFont="1" applyFill="1" applyAlignment="1">
      <alignment horizontal="center" vertical="center" wrapText="1"/>
    </xf>
    <xf numFmtId="44" fontId="3" fillId="0" borderId="0" xfId="2" applyNumberFormat="1" applyFont="1" applyAlignment="1" applyProtection="1">
      <alignment wrapText="1"/>
      <protection locked="0"/>
    </xf>
    <xf numFmtId="44" fontId="3" fillId="0" borderId="1" xfId="2" applyNumberFormat="1" applyFont="1" applyBorder="1" applyAlignment="1" applyProtection="1">
      <alignment wrapText="1"/>
      <protection locked="0"/>
    </xf>
    <xf numFmtId="41" fontId="2" fillId="13" borderId="1" xfId="0" applyNumberFormat="1" applyFont="1" applyFill="1" applyBorder="1" applyAlignment="1" applyProtection="1">
      <alignment horizontal="center" vertical="center" wrapText="1"/>
    </xf>
    <xf numFmtId="164" fontId="2" fillId="13" borderId="1" xfId="0" applyNumberFormat="1" applyFont="1" applyFill="1" applyBorder="1" applyAlignment="1" applyProtection="1">
      <alignment horizontal="center" vertical="center" wrapText="1"/>
    </xf>
    <xf numFmtId="44" fontId="3" fillId="13" borderId="1" xfId="1" applyFont="1" applyFill="1" applyBorder="1" applyAlignment="1" applyProtection="1">
      <alignment horizontal="center" vertical="center" wrapText="1"/>
    </xf>
    <xf numFmtId="41" fontId="3" fillId="13" borderId="1" xfId="0" applyNumberFormat="1" applyFont="1" applyFill="1" applyBorder="1" applyAlignment="1" applyProtection="1">
      <alignment horizontal="center" vertical="center" wrapText="1"/>
    </xf>
    <xf numFmtId="164" fontId="3" fillId="13" borderId="1" xfId="0" applyNumberFormat="1" applyFont="1" applyFill="1" applyBorder="1" applyAlignment="1" applyProtection="1">
      <alignment horizontal="center" vertical="center" wrapText="1"/>
    </xf>
    <xf numFmtId="3" fontId="3" fillId="11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NumberFormat="1" applyFont="1" applyFill="1" applyBorder="1" applyAlignment="1">
      <alignment horizontal="left"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10" borderId="11" xfId="2" applyFont="1" applyFill="1" applyBorder="1" applyAlignment="1" applyProtection="1">
      <alignment horizontal="left" vertical="center"/>
    </xf>
    <xf numFmtId="0" fontId="6" fillId="10" borderId="12" xfId="2" applyFont="1" applyFill="1" applyBorder="1" applyAlignment="1" applyProtection="1">
      <alignment horizontal="left" vertical="center"/>
    </xf>
    <xf numFmtId="0" fontId="6" fillId="10" borderId="13" xfId="2" applyFont="1" applyFill="1" applyBorder="1" applyAlignment="1" applyProtection="1">
      <alignment horizontal="left" vertic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6" fillId="10" borderId="1" xfId="2" applyFont="1" applyFill="1" applyBorder="1" applyAlignment="1" applyProtection="1">
      <alignment horizontal="left" vertical="center" wrapText="1"/>
    </xf>
    <xf numFmtId="0" fontId="6" fillId="10" borderId="5" xfId="2" applyFont="1" applyFill="1" applyBorder="1" applyAlignment="1" applyProtection="1">
      <alignment horizontal="left" vertical="center" wrapText="1"/>
    </xf>
    <xf numFmtId="0" fontId="6" fillId="10" borderId="6" xfId="2" applyFont="1" applyFill="1" applyBorder="1" applyAlignment="1" applyProtection="1">
      <alignment horizontal="left" vertical="center" wrapText="1"/>
    </xf>
    <xf numFmtId="0" fontId="6" fillId="10" borderId="7" xfId="2" applyFont="1" applyFill="1" applyBorder="1" applyAlignment="1" applyProtection="1">
      <alignment horizontal="left" vertical="center" wrapText="1"/>
    </xf>
  </cellXfs>
  <cellStyles count="5">
    <cellStyle name="Moeda" xfId="1" builtinId="4"/>
    <cellStyle name="Normal" xfId="0" builtinId="0"/>
    <cellStyle name="Normal 2" xfId="2"/>
    <cellStyle name="Porcentagem 2" xfId="4"/>
    <cellStyle name="Separador de milhares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topLeftCell="D13" workbookViewId="0">
      <selection activeCell="J28" sqref="J28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50" width="9.7109375" style="44"/>
    <col min="51" max="16384" width="9.7109375" style="45"/>
  </cols>
  <sheetData>
    <row r="1" spans="1:50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147</v>
      </c>
      <c r="N1" s="91" t="s">
        <v>148</v>
      </c>
      <c r="O1" s="91" t="s">
        <v>149</v>
      </c>
      <c r="P1" s="91" t="s">
        <v>150</v>
      </c>
      <c r="Q1" s="91" t="s">
        <v>188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50" ht="29.25" customHeight="1" x14ac:dyDescent="0.25">
      <c r="A2" s="92" t="s">
        <v>152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50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42824</v>
      </c>
      <c r="N3" s="52">
        <v>42824</v>
      </c>
      <c r="O3" s="52">
        <v>42824</v>
      </c>
      <c r="P3" s="52">
        <v>42933</v>
      </c>
      <c r="Q3" s="52">
        <v>43046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50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 t="shared" ref="K5:K58" si="0">J5-(SUM(M5:X5))</f>
        <v>4</v>
      </c>
      <c r="L5" s="62" t="str">
        <f t="shared" ref="L5:L58" si="1">IF(K5&lt;0,"ATENÇÃO","OK")</f>
        <v>OK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0</v>
      </c>
      <c r="L6" s="62" t="str">
        <f t="shared" si="1"/>
        <v>OK</v>
      </c>
      <c r="M6" s="66">
        <v>1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1:50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 t="shared" si="0"/>
        <v>0</v>
      </c>
      <c r="L7" s="62" t="str">
        <f t="shared" si="1"/>
        <v>OK</v>
      </c>
      <c r="M7" s="66">
        <v>4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0</v>
      </c>
      <c r="L8" s="62" t="str">
        <f t="shared" si="1"/>
        <v>OK</v>
      </c>
      <c r="M8" s="63"/>
      <c r="N8" s="68">
        <v>1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>
        <v>2</v>
      </c>
      <c r="K10" s="61">
        <f t="shared" si="0"/>
        <v>2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>
        <v>6</v>
      </c>
      <c r="K11" s="61">
        <f t="shared" si="0"/>
        <v>6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>
        <v>2</v>
      </c>
      <c r="K12" s="61">
        <f t="shared" si="0"/>
        <v>2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50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v>4</v>
      </c>
      <c r="K13" s="61">
        <f t="shared" si="0"/>
        <v>0</v>
      </c>
      <c r="L13" s="62" t="str">
        <f t="shared" si="1"/>
        <v>OK</v>
      </c>
      <c r="M13" s="63"/>
      <c r="N13" s="63"/>
      <c r="O13" s="63"/>
      <c r="P13" s="66">
        <v>4</v>
      </c>
      <c r="Q13" s="63"/>
      <c r="R13" s="63"/>
      <c r="S13" s="63"/>
      <c r="T13" s="63"/>
      <c r="U13" s="63"/>
      <c r="V13" s="63"/>
      <c r="W13" s="63"/>
      <c r="X13" s="63"/>
    </row>
    <row r="14" spans="1:50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4</v>
      </c>
      <c r="K14" s="61">
        <f t="shared" si="0"/>
        <v>4</v>
      </c>
      <c r="L14" s="62" t="str">
        <f t="shared" si="1"/>
        <v>OK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50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50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>
        <v>2</v>
      </c>
      <c r="K16" s="61">
        <f t="shared" si="0"/>
        <v>2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4</v>
      </c>
      <c r="K17" s="61">
        <f t="shared" si="0"/>
        <v>0</v>
      </c>
      <c r="L17" s="62" t="str">
        <f t="shared" si="1"/>
        <v>OK</v>
      </c>
      <c r="M17" s="63"/>
      <c r="N17" s="63"/>
      <c r="O17" s="63"/>
      <c r="P17" s="63"/>
      <c r="Q17" s="66">
        <v>4</v>
      </c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>
        <v>2</v>
      </c>
      <c r="K18" s="61">
        <f t="shared" si="0"/>
        <v>2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 t="shared" si="0"/>
        <v>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/>
      <c r="K20" s="61">
        <f t="shared" si="0"/>
        <v>0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>
        <v>300</v>
      </c>
      <c r="K21" s="61">
        <f t="shared" si="0"/>
        <v>200</v>
      </c>
      <c r="L21" s="62" t="str">
        <f t="shared" si="1"/>
        <v>OK</v>
      </c>
      <c r="M21" s="63"/>
      <c r="N21" s="63"/>
      <c r="O21" s="66">
        <v>100</v>
      </c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100</v>
      </c>
      <c r="K22" s="61">
        <f t="shared" si="0"/>
        <v>60</v>
      </c>
      <c r="L22" s="62" t="str">
        <f t="shared" si="1"/>
        <v>OK</v>
      </c>
      <c r="M22" s="63"/>
      <c r="N22" s="63"/>
      <c r="O22" s="66">
        <v>40</v>
      </c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77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>
        <v>100</v>
      </c>
      <c r="K24" s="61">
        <f t="shared" si="0"/>
        <v>60</v>
      </c>
      <c r="L24" s="62" t="str">
        <f t="shared" si="1"/>
        <v>OK</v>
      </c>
      <c r="M24" s="63"/>
      <c r="N24" s="63"/>
      <c r="O24" s="66">
        <v>40</v>
      </c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77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v>4</v>
      </c>
      <c r="K26" s="61">
        <f t="shared" si="0"/>
        <v>2</v>
      </c>
      <c r="L26" s="62" t="str">
        <f t="shared" si="1"/>
        <v>OK</v>
      </c>
      <c r="M26" s="63"/>
      <c r="N26" s="63"/>
      <c r="O26" s="66">
        <v>2</v>
      </c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 t="shared" si="0"/>
        <v>0</v>
      </c>
      <c r="L27" s="62" t="str">
        <f t="shared" si="1"/>
        <v>OK</v>
      </c>
      <c r="M27" s="63"/>
      <c r="N27" s="63"/>
      <c r="O27" s="77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>
        <v>1</v>
      </c>
      <c r="K28" s="61">
        <f t="shared" si="0"/>
        <v>1</v>
      </c>
      <c r="L28" s="62" t="str">
        <f t="shared" si="1"/>
        <v>OK</v>
      </c>
      <c r="M28" s="63"/>
      <c r="N28" s="63"/>
      <c r="O28" s="77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20</v>
      </c>
      <c r="K29" s="61">
        <f t="shared" si="0"/>
        <v>20</v>
      </c>
      <c r="L29" s="62" t="str">
        <f t="shared" si="1"/>
        <v>OK</v>
      </c>
      <c r="M29" s="63"/>
      <c r="N29" s="63"/>
      <c r="O29" s="77"/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77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500</v>
      </c>
      <c r="K31" s="61">
        <f t="shared" si="0"/>
        <v>300</v>
      </c>
      <c r="L31" s="62" t="str">
        <f t="shared" si="1"/>
        <v>OK</v>
      </c>
      <c r="M31" s="63"/>
      <c r="N31" s="63"/>
      <c r="O31" s="66">
        <v>200</v>
      </c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>
        <v>500</v>
      </c>
      <c r="K32" s="61">
        <f t="shared" si="0"/>
        <v>300</v>
      </c>
      <c r="L32" s="62" t="str">
        <f t="shared" si="1"/>
        <v>OK</v>
      </c>
      <c r="M32" s="63"/>
      <c r="N32" s="63"/>
      <c r="O32" s="66">
        <v>200</v>
      </c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>
        <v>30</v>
      </c>
      <c r="K41" s="61">
        <f t="shared" si="0"/>
        <v>30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x14ac:dyDescent="0.25">
      <c r="M59" s="84"/>
      <c r="N59" s="84"/>
      <c r="O59" s="84"/>
      <c r="P59" s="84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topLeftCell="G1" workbookViewId="0">
      <selection activeCell="O8" sqref="O8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6" width="9.7109375" style="44"/>
    <col min="47" max="16384" width="9.7109375" style="45"/>
  </cols>
  <sheetData>
    <row r="1" spans="1:46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177</v>
      </c>
      <c r="N1" s="91" t="s">
        <v>178</v>
      </c>
      <c r="O1" s="91" t="s">
        <v>211</v>
      </c>
      <c r="P1" s="91" t="s">
        <v>212</v>
      </c>
      <c r="Q1" s="91" t="s">
        <v>213</v>
      </c>
      <c r="R1" s="91" t="s">
        <v>214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6" ht="29.25" customHeight="1" x14ac:dyDescent="0.25">
      <c r="A2" s="92" t="s">
        <v>179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6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42828</v>
      </c>
      <c r="N3" s="52">
        <v>42888</v>
      </c>
      <c r="O3" s="52">
        <v>42984</v>
      </c>
      <c r="P3" s="52">
        <v>42984</v>
      </c>
      <c r="Q3" s="52">
        <v>43039</v>
      </c>
      <c r="R3" s="52">
        <v>43052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0</v>
      </c>
      <c r="L4" s="62" t="str">
        <f>IF(K4&lt;0,"ATENÇÃO","OK")</f>
        <v>OK</v>
      </c>
      <c r="M4" s="63"/>
      <c r="N4" s="63"/>
      <c r="O4" s="63">
        <v>1</v>
      </c>
      <c r="P4" s="63"/>
      <c r="Q4" s="63"/>
      <c r="R4" s="63"/>
      <c r="S4" s="63"/>
      <c r="T4" s="63"/>
      <c r="U4" s="63"/>
      <c r="V4" s="63"/>
      <c r="W4" s="63"/>
      <c r="X4" s="63"/>
    </row>
    <row r="5" spans="1:46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 t="shared" ref="K5:K58" si="0">J5-(SUM(M5:X5))</f>
        <v>0</v>
      </c>
      <c r="L5" s="62" t="str">
        <f t="shared" ref="L5:L58" si="1">IF(K5&lt;0,"ATENÇÃO","OK")</f>
        <v>OK</v>
      </c>
      <c r="M5" s="63"/>
      <c r="N5" s="63"/>
      <c r="O5" s="63"/>
      <c r="P5" s="63"/>
      <c r="Q5" s="63">
        <v>4</v>
      </c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1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 spans="1:46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 t="shared" si="0"/>
        <v>4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0</v>
      </c>
      <c r="L8" s="62" t="str">
        <f t="shared" si="1"/>
        <v>OK</v>
      </c>
      <c r="M8" s="63">
        <v>1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</row>
    <row r="10" spans="1:46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>
        <v>3</v>
      </c>
      <c r="K10" s="61">
        <f t="shared" si="0"/>
        <v>1</v>
      </c>
      <c r="L10" s="62" t="str">
        <f t="shared" si="1"/>
        <v>OK</v>
      </c>
      <c r="M10" s="63"/>
      <c r="N10" s="63"/>
      <c r="O10" s="63"/>
      <c r="P10" s="63">
        <v>2</v>
      </c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</row>
    <row r="11" spans="1:46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</row>
    <row r="12" spans="1:46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/>
      <c r="K12" s="61">
        <f t="shared" si="0"/>
        <v>0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46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/>
      <c r="K13" s="61">
        <f t="shared" si="0"/>
        <v>0</v>
      </c>
      <c r="L13" s="62" t="str">
        <f t="shared" si="1"/>
        <v>OK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46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/>
      <c r="K14" s="61">
        <f t="shared" si="0"/>
        <v>0</v>
      </c>
      <c r="L14" s="62" t="str">
        <f t="shared" si="1"/>
        <v>OK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46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6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/>
      <c r="K16" s="61">
        <f t="shared" si="0"/>
        <v>0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6</v>
      </c>
      <c r="K17" s="61">
        <f t="shared" si="0"/>
        <v>2</v>
      </c>
      <c r="L17" s="62" t="str">
        <f t="shared" si="1"/>
        <v>OK</v>
      </c>
      <c r="M17" s="63">
        <v>4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 t="shared" si="0"/>
        <v>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/>
      <c r="K20" s="61">
        <f t="shared" si="0"/>
        <v>0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50</v>
      </c>
      <c r="K22" s="61">
        <f t="shared" si="0"/>
        <v>35</v>
      </c>
      <c r="L22" s="62" t="str">
        <f t="shared" si="1"/>
        <v>OK</v>
      </c>
      <c r="M22" s="63">
        <v>15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>
        <v>50</v>
      </c>
      <c r="K23" s="61">
        <f t="shared" si="0"/>
        <v>20</v>
      </c>
      <c r="L23" s="62" t="str">
        <f t="shared" si="1"/>
        <v>OK</v>
      </c>
      <c r="M23" s="63">
        <v>30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>
        <v>50</v>
      </c>
      <c r="K24" s="61">
        <f t="shared" si="0"/>
        <v>45</v>
      </c>
      <c r="L24" s="62" t="str">
        <f t="shared" si="1"/>
        <v>OK</v>
      </c>
      <c r="M24" s="63">
        <v>5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>
        <v>50</v>
      </c>
      <c r="K25" s="61">
        <f t="shared" si="0"/>
        <v>30</v>
      </c>
      <c r="L25" s="62" t="str">
        <f t="shared" si="1"/>
        <v>OK</v>
      </c>
      <c r="M25" s="63">
        <v>20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v>2</v>
      </c>
      <c r="K26" s="61">
        <f t="shared" si="0"/>
        <v>0</v>
      </c>
      <c r="L26" s="62" t="str">
        <f t="shared" si="1"/>
        <v>OK</v>
      </c>
      <c r="M26" s="63">
        <v>1</v>
      </c>
      <c r="N26" s="63"/>
      <c r="O26" s="63"/>
      <c r="P26" s="63"/>
      <c r="Q26" s="63"/>
      <c r="R26" s="63">
        <v>1</v>
      </c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>
        <v>5</v>
      </c>
      <c r="K27" s="61">
        <f t="shared" si="0"/>
        <v>0</v>
      </c>
      <c r="L27" s="62" t="str">
        <f t="shared" si="1"/>
        <v>OK</v>
      </c>
      <c r="M27" s="63">
        <v>2</v>
      </c>
      <c r="N27" s="63">
        <v>2</v>
      </c>
      <c r="O27" s="63"/>
      <c r="P27" s="63"/>
      <c r="Q27" s="63"/>
      <c r="R27" s="63">
        <v>1</v>
      </c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/>
      <c r="K28" s="61">
        <f t="shared" si="0"/>
        <v>0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25</v>
      </c>
      <c r="K29" s="61">
        <f t="shared" si="0"/>
        <v>10</v>
      </c>
      <c r="L29" s="62" t="str">
        <f t="shared" si="1"/>
        <v>OK</v>
      </c>
      <c r="M29" s="63">
        <v>15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>
        <v>25</v>
      </c>
      <c r="K30" s="61">
        <f t="shared" si="0"/>
        <v>0</v>
      </c>
      <c r="L30" s="62" t="str">
        <f t="shared" si="1"/>
        <v>OK</v>
      </c>
      <c r="M30" s="63">
        <v>25</v>
      </c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400</v>
      </c>
      <c r="K31" s="61">
        <f t="shared" si="0"/>
        <v>250</v>
      </c>
      <c r="L31" s="62" t="str">
        <f t="shared" si="1"/>
        <v>OK</v>
      </c>
      <c r="M31" s="63">
        <v>150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>
        <v>400</v>
      </c>
      <c r="K32" s="61">
        <f t="shared" si="0"/>
        <v>150</v>
      </c>
      <c r="L32" s="62" t="str">
        <f t="shared" si="1"/>
        <v>OK</v>
      </c>
      <c r="M32" s="63">
        <v>250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0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opLeftCell="E28" workbookViewId="0">
      <selection activeCell="M1" sqref="M1:P58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4" width="9.7109375" style="44"/>
    <col min="45" max="16384" width="9.7109375" style="45"/>
  </cols>
  <sheetData>
    <row r="1" spans="1:44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180</v>
      </c>
      <c r="N1" s="91" t="s">
        <v>181</v>
      </c>
      <c r="O1" s="91" t="s">
        <v>209</v>
      </c>
      <c r="P1" s="91" t="s">
        <v>210</v>
      </c>
      <c r="Q1" s="91" t="s">
        <v>151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4" ht="29.25" customHeight="1" x14ac:dyDescent="0.25">
      <c r="A2" s="92" t="s">
        <v>182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4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42843</v>
      </c>
      <c r="N3" s="52">
        <v>42843</v>
      </c>
      <c r="O3" s="52">
        <v>43062</v>
      </c>
      <c r="P3" s="52">
        <v>43061</v>
      </c>
      <c r="Q3" s="53" t="s">
        <v>155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44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5</v>
      </c>
      <c r="K5" s="61">
        <f t="shared" ref="K5:K58" si="0">J5-(SUM(M5:X5))</f>
        <v>0</v>
      </c>
      <c r="L5" s="62" t="str">
        <f t="shared" ref="L5:L58" si="1">IF(K5&lt;0,"ATENÇÃO","OK")</f>
        <v>OK</v>
      </c>
      <c r="M5" s="63">
        <v>5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44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/>
      <c r="K6" s="61">
        <f t="shared" si="0"/>
        <v>0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</row>
    <row r="7" spans="1:44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/>
      <c r="K7" s="61">
        <f t="shared" si="0"/>
        <v>0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0</v>
      </c>
      <c r="L8" s="62" t="str">
        <f t="shared" si="1"/>
        <v>OK</v>
      </c>
      <c r="M8" s="63"/>
      <c r="N8" s="63"/>
      <c r="O8" s="63"/>
      <c r="P8" s="63">
        <v>1</v>
      </c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1:44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>
        <v>1</v>
      </c>
      <c r="K10" s="61">
        <f t="shared" si="0"/>
        <v>1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/>
      <c r="K12" s="61">
        <f t="shared" si="0"/>
        <v>0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44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/>
      <c r="K13" s="61">
        <f t="shared" si="0"/>
        <v>0</v>
      </c>
      <c r="L13" s="62" t="str">
        <f t="shared" si="1"/>
        <v>OK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44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3</v>
      </c>
      <c r="K14" s="61">
        <f t="shared" si="0"/>
        <v>0</v>
      </c>
      <c r="L14" s="62" t="str">
        <f t="shared" si="1"/>
        <v>OK</v>
      </c>
      <c r="M14" s="63"/>
      <c r="N14" s="63"/>
      <c r="O14" s="63">
        <v>3</v>
      </c>
      <c r="P14" s="63"/>
      <c r="Q14" s="63"/>
      <c r="R14" s="63"/>
      <c r="S14" s="63"/>
      <c r="T14" s="63"/>
      <c r="U14" s="63"/>
      <c r="V14" s="63"/>
      <c r="W14" s="63"/>
      <c r="X14" s="63"/>
    </row>
    <row r="15" spans="1:44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4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/>
      <c r="K16" s="61">
        <f t="shared" si="0"/>
        <v>0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/>
      <c r="K17" s="61">
        <f t="shared" si="0"/>
        <v>0</v>
      </c>
      <c r="L17" s="62" t="str">
        <f t="shared" si="1"/>
        <v>OK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 t="shared" si="0"/>
        <v>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/>
      <c r="K20" s="61">
        <f t="shared" si="0"/>
        <v>0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100</v>
      </c>
      <c r="K22" s="61">
        <f t="shared" si="0"/>
        <v>0</v>
      </c>
      <c r="L22" s="62" t="str">
        <f t="shared" si="1"/>
        <v>OK</v>
      </c>
      <c r="M22" s="63"/>
      <c r="N22" s="63"/>
      <c r="O22" s="63">
        <v>100</v>
      </c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>
        <v>100</v>
      </c>
      <c r="K23" s="61">
        <f t="shared" si="0"/>
        <v>0</v>
      </c>
      <c r="L23" s="62" t="str">
        <f t="shared" si="1"/>
        <v>OK</v>
      </c>
      <c r="M23" s="63"/>
      <c r="N23" s="63"/>
      <c r="O23" s="63">
        <v>100</v>
      </c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>
        <v>100</v>
      </c>
      <c r="K24" s="61">
        <f t="shared" si="0"/>
        <v>0</v>
      </c>
      <c r="L24" s="62" t="str">
        <f t="shared" si="1"/>
        <v>OK</v>
      </c>
      <c r="M24" s="63"/>
      <c r="N24" s="63"/>
      <c r="O24" s="63">
        <v>100</v>
      </c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v>5</v>
      </c>
      <c r="K26" s="61">
        <f t="shared" si="0"/>
        <v>0</v>
      </c>
      <c r="L26" s="62" t="str">
        <f t="shared" si="1"/>
        <v>OK</v>
      </c>
      <c r="M26" s="63"/>
      <c r="N26" s="63">
        <v>5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 t="shared" si="0"/>
        <v>0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/>
      <c r="K28" s="61">
        <f t="shared" si="0"/>
        <v>0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50</v>
      </c>
      <c r="K29" s="61">
        <f t="shared" si="0"/>
        <v>0</v>
      </c>
      <c r="L29" s="62" t="str">
        <f t="shared" si="1"/>
        <v>OK</v>
      </c>
      <c r="M29" s="63"/>
      <c r="N29" s="63"/>
      <c r="O29" s="63">
        <v>50</v>
      </c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100</v>
      </c>
      <c r="K31" s="61">
        <f t="shared" si="0"/>
        <v>0</v>
      </c>
      <c r="L31" s="62" t="str">
        <f t="shared" si="1"/>
        <v>OK</v>
      </c>
      <c r="M31" s="63"/>
      <c r="N31" s="63"/>
      <c r="O31" s="63">
        <v>100</v>
      </c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/>
      <c r="K32" s="61">
        <f t="shared" si="0"/>
        <v>0</v>
      </c>
      <c r="L32" s="62" t="str">
        <f t="shared" si="1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0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8"/>
  <sheetViews>
    <sheetView topLeftCell="C7" workbookViewId="0">
      <selection activeCell="K13" sqref="K13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6" width="9.7109375" style="44"/>
    <col min="47" max="16384" width="9.7109375" style="45"/>
  </cols>
  <sheetData>
    <row r="1" spans="1:46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185</v>
      </c>
      <c r="N1" s="91" t="s">
        <v>186</v>
      </c>
      <c r="O1" s="91" t="s">
        <v>187</v>
      </c>
      <c r="P1" s="91" t="s">
        <v>151</v>
      </c>
      <c r="Q1" s="91" t="s">
        <v>151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6" ht="29.25" customHeight="1" x14ac:dyDescent="0.25">
      <c r="A2" s="92" t="s">
        <v>183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6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43049</v>
      </c>
      <c r="N3" s="52">
        <v>43049</v>
      </c>
      <c r="O3" s="52">
        <v>43049</v>
      </c>
      <c r="P3" s="53" t="s">
        <v>155</v>
      </c>
      <c r="Q3" s="53" t="s">
        <v>155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0</v>
      </c>
      <c r="L4" s="62" t="str">
        <f>IF(K4&lt;0,"ATENÇÃO","OK")</f>
        <v>OK</v>
      </c>
      <c r="M4" s="63">
        <v>1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46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10</v>
      </c>
      <c r="K5" s="61">
        <f t="shared" ref="K5:K58" si="0">J5-(SUM(M5:X5))</f>
        <v>0</v>
      </c>
      <c r="L5" s="62" t="str">
        <f t="shared" ref="L5:L58" si="1">IF(K5&lt;0,"ATENÇÃO","OK")</f>
        <v>OK</v>
      </c>
      <c r="M5" s="63">
        <v>10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1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 spans="1:46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10</v>
      </c>
      <c r="K7" s="61">
        <f t="shared" si="0"/>
        <v>10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1</v>
      </c>
      <c r="L8" s="62" t="str">
        <f t="shared" si="1"/>
        <v>OK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</row>
    <row r="10" spans="1:46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>
        <v>1</v>
      </c>
      <c r="K10" s="61">
        <f t="shared" si="0"/>
        <v>1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</row>
    <row r="11" spans="1:46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>
        <v>1</v>
      </c>
      <c r="K11" s="61">
        <f t="shared" si="0"/>
        <v>1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</row>
    <row r="12" spans="1:46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>
        <v>4</v>
      </c>
      <c r="K12" s="61">
        <f t="shared" si="0"/>
        <v>4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46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f>2-1+1</f>
        <v>2</v>
      </c>
      <c r="K13" s="61">
        <f t="shared" si="0"/>
        <v>0</v>
      </c>
      <c r="L13" s="62" t="str">
        <f t="shared" si="1"/>
        <v>OK</v>
      </c>
      <c r="M13" s="63"/>
      <c r="N13" s="63"/>
      <c r="O13" s="63">
        <v>2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46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10</v>
      </c>
      <c r="K14" s="61">
        <f t="shared" si="0"/>
        <v>0</v>
      </c>
      <c r="L14" s="62" t="str">
        <f t="shared" si="1"/>
        <v>OK</v>
      </c>
      <c r="M14" s="63"/>
      <c r="N14" s="63">
        <v>10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46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6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>
        <v>10</v>
      </c>
      <c r="K16" s="61">
        <f t="shared" si="0"/>
        <v>9</v>
      </c>
      <c r="L16" s="62" t="str">
        <f t="shared" si="1"/>
        <v>OK</v>
      </c>
      <c r="M16" s="63"/>
      <c r="N16" s="63">
        <v>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12</v>
      </c>
      <c r="K17" s="61">
        <f t="shared" si="0"/>
        <v>0</v>
      </c>
      <c r="L17" s="62" t="str">
        <f t="shared" si="1"/>
        <v>OK</v>
      </c>
      <c r="M17" s="63"/>
      <c r="N17" s="63">
        <v>12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>
        <v>7</v>
      </c>
      <c r="K19" s="61">
        <f t="shared" si="0"/>
        <v>0</v>
      </c>
      <c r="L19" s="62" t="str">
        <f t="shared" si="1"/>
        <v>OK</v>
      </c>
      <c r="M19" s="63"/>
      <c r="N19" s="63">
        <v>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>
        <v>10</v>
      </c>
      <c r="K20" s="61">
        <f t="shared" si="0"/>
        <v>0</v>
      </c>
      <c r="L20" s="62" t="str">
        <f t="shared" si="1"/>
        <v>OK</v>
      </c>
      <c r="M20" s="63"/>
      <c r="N20" s="63">
        <v>10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200</v>
      </c>
      <c r="K22" s="61">
        <f t="shared" si="0"/>
        <v>100</v>
      </c>
      <c r="L22" s="62" t="str">
        <f t="shared" si="1"/>
        <v>OK</v>
      </c>
      <c r="M22" s="63"/>
      <c r="N22" s="63">
        <v>100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>
        <v>100</v>
      </c>
      <c r="K24" s="61">
        <f t="shared" si="0"/>
        <v>100</v>
      </c>
      <c r="L24" s="62" t="str">
        <f t="shared" si="1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v>5</v>
      </c>
      <c r="K26" s="61">
        <f t="shared" si="0"/>
        <v>4</v>
      </c>
      <c r="L26" s="62" t="str">
        <f t="shared" si="1"/>
        <v>OK</v>
      </c>
      <c r="M26" s="63"/>
      <c r="N26" s="63">
        <v>1</v>
      </c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 t="shared" si="0"/>
        <v>0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/>
      <c r="K28" s="61">
        <f t="shared" si="0"/>
        <v>0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400</v>
      </c>
      <c r="K29" s="61">
        <f t="shared" si="0"/>
        <v>350</v>
      </c>
      <c r="L29" s="62" t="str">
        <f t="shared" si="1"/>
        <v>OK</v>
      </c>
      <c r="M29" s="63"/>
      <c r="N29" s="63">
        <v>50</v>
      </c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500</v>
      </c>
      <c r="K31" s="61">
        <f t="shared" si="0"/>
        <v>200</v>
      </c>
      <c r="L31" s="62" t="str">
        <f t="shared" si="1"/>
        <v>OK</v>
      </c>
      <c r="M31" s="63"/>
      <c r="N31" s="63">
        <v>300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/>
      <c r="K32" s="61">
        <f t="shared" si="0"/>
        <v>0</v>
      </c>
      <c r="L32" s="62" t="str">
        <f t="shared" si="1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>
        <v>20</v>
      </c>
      <c r="K41" s="61">
        <f t="shared" si="0"/>
        <v>10</v>
      </c>
      <c r="L41" s="62" t="str">
        <f t="shared" si="1"/>
        <v>OK</v>
      </c>
      <c r="M41" s="63">
        <v>10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D25" workbookViewId="0">
      <selection activeCell="K49" sqref="K49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8" width="9.7109375" style="44"/>
    <col min="49" max="16384" width="9.7109375" style="45"/>
  </cols>
  <sheetData>
    <row r="1" spans="1:48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204</v>
      </c>
      <c r="N1" s="91" t="s">
        <v>205</v>
      </c>
      <c r="O1" s="91" t="s">
        <v>206</v>
      </c>
      <c r="P1" s="91" t="s">
        <v>207</v>
      </c>
      <c r="Q1" s="91" t="s">
        <v>208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8" ht="29.25" customHeight="1" x14ac:dyDescent="0.25">
      <c r="A2" s="92" t="s">
        <v>184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8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43045</v>
      </c>
      <c r="N3" s="52">
        <v>43045</v>
      </c>
      <c r="O3" s="52">
        <v>43045</v>
      </c>
      <c r="P3" s="52">
        <v>43147</v>
      </c>
      <c r="Q3" s="53" t="s">
        <v>155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</row>
    <row r="4" spans="1:48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48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 t="shared" ref="K5:K58" si="0">J5-(SUM(M5:X5))</f>
        <v>4</v>
      </c>
      <c r="L5" s="62" t="str">
        <f t="shared" ref="L5:L58" si="1">IF(K5&lt;0,"ATENÇÃO","OK")</f>
        <v>OK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</row>
    <row r="6" spans="1:48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0</v>
      </c>
      <c r="L6" s="62" t="str">
        <f t="shared" si="1"/>
        <v>OK</v>
      </c>
      <c r="M6" s="63"/>
      <c r="N6" s="63"/>
      <c r="O6" s="63"/>
      <c r="P6" s="63">
        <v>1</v>
      </c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 t="shared" si="0"/>
        <v>0</v>
      </c>
      <c r="L7" s="62" t="str">
        <f t="shared" si="1"/>
        <v>OK</v>
      </c>
      <c r="M7" s="63"/>
      <c r="N7" s="63"/>
      <c r="O7" s="63"/>
      <c r="P7" s="63">
        <v>4</v>
      </c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</row>
    <row r="8" spans="1:48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0</v>
      </c>
      <c r="L8" s="62" t="str">
        <f t="shared" si="1"/>
        <v>OK</v>
      </c>
      <c r="M8" s="63"/>
      <c r="N8" s="63"/>
      <c r="O8" s="63"/>
      <c r="P8" s="63"/>
      <c r="Q8" s="63">
        <v>1</v>
      </c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</row>
    <row r="9" spans="1:48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</row>
    <row r="10" spans="1:48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/>
      <c r="K10" s="61">
        <f t="shared" si="0"/>
        <v>0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</row>
    <row r="11" spans="1:48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>
        <v>3</v>
      </c>
      <c r="K11" s="61">
        <f t="shared" si="0"/>
        <v>3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</row>
    <row r="12" spans="1:48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>
        <v>5</v>
      </c>
      <c r="K12" s="61">
        <f t="shared" si="0"/>
        <v>0</v>
      </c>
      <c r="L12" s="62" t="str">
        <f t="shared" si="1"/>
        <v>OK</v>
      </c>
      <c r="M12" s="63"/>
      <c r="N12" s="63"/>
      <c r="O12" s="63">
        <v>5</v>
      </c>
      <c r="P12" s="63"/>
      <c r="Q12" s="63"/>
      <c r="R12" s="63"/>
      <c r="S12" s="63"/>
      <c r="T12" s="63"/>
      <c r="U12" s="63"/>
      <c r="V12" s="63"/>
      <c r="W12" s="63"/>
      <c r="X12" s="63"/>
    </row>
    <row r="13" spans="1:48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v>2</v>
      </c>
      <c r="K13" s="61">
        <f t="shared" si="0"/>
        <v>0</v>
      </c>
      <c r="L13" s="62" t="str">
        <f t="shared" si="1"/>
        <v>OK</v>
      </c>
      <c r="M13" s="63"/>
      <c r="N13" s="63"/>
      <c r="O13" s="63">
        <v>2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48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3</v>
      </c>
      <c r="K14" s="61">
        <f t="shared" si="0"/>
        <v>0</v>
      </c>
      <c r="L14" s="62" t="str">
        <f t="shared" si="1"/>
        <v>OK</v>
      </c>
      <c r="M14" s="63">
        <v>3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48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8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>
        <v>5</v>
      </c>
      <c r="K16" s="61">
        <f t="shared" si="0"/>
        <v>2</v>
      </c>
      <c r="L16" s="62" t="str">
        <f t="shared" si="1"/>
        <v>OK</v>
      </c>
      <c r="M16" s="63">
        <v>3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13</v>
      </c>
      <c r="K17" s="61">
        <f t="shared" si="0"/>
        <v>3</v>
      </c>
      <c r="L17" s="62" t="str">
        <f t="shared" si="1"/>
        <v>OK</v>
      </c>
      <c r="M17" s="63">
        <v>10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>
        <v>2</v>
      </c>
      <c r="K18" s="61">
        <f t="shared" si="0"/>
        <v>0</v>
      </c>
      <c r="L18" s="62" t="str">
        <f t="shared" si="1"/>
        <v>OK</v>
      </c>
      <c r="M18" s="63">
        <v>2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 t="shared" si="0"/>
        <v>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>
        <v>5</v>
      </c>
      <c r="K20" s="61">
        <f t="shared" si="0"/>
        <v>5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/>
      <c r="K22" s="61">
        <f t="shared" si="0"/>
        <v>0</v>
      </c>
      <c r="L22" s="62" t="str">
        <f t="shared" si="1"/>
        <v>OK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/>
      <c r="K24" s="61">
        <f t="shared" si="0"/>
        <v>0</v>
      </c>
      <c r="L24" s="62" t="str">
        <f t="shared" si="1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v>3</v>
      </c>
      <c r="K26" s="61">
        <f t="shared" si="0"/>
        <v>0</v>
      </c>
      <c r="L26" s="62" t="str">
        <f t="shared" si="1"/>
        <v>OK</v>
      </c>
      <c r="M26" s="63">
        <v>3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 t="shared" si="0"/>
        <v>0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/>
      <c r="K28" s="61">
        <f t="shared" si="0"/>
        <v>0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/>
      <c r="K29" s="61">
        <f t="shared" si="0"/>
        <v>0</v>
      </c>
      <c r="L29" s="62" t="str">
        <f t="shared" si="1"/>
        <v>OK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200</v>
      </c>
      <c r="K31" s="61">
        <f t="shared" si="0"/>
        <v>100</v>
      </c>
      <c r="L31" s="62" t="str">
        <f t="shared" si="1"/>
        <v>OK</v>
      </c>
      <c r="M31" s="63">
        <v>100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/>
      <c r="K32" s="61">
        <f t="shared" si="0"/>
        <v>0</v>
      </c>
      <c r="L32" s="62" t="str">
        <f t="shared" si="1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0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E1" workbookViewId="0">
      <selection activeCell="P8" sqref="P8"/>
    </sheetView>
  </sheetViews>
  <sheetFormatPr defaultColWidth="9.7109375" defaultRowHeight="15" x14ac:dyDescent="0.25"/>
  <cols>
    <col min="1" max="1" width="14.5703125" style="28" customWidth="1"/>
    <col min="2" max="2" width="8.7109375" style="28" customWidth="1"/>
    <col min="3" max="3" width="7.5703125" style="28" customWidth="1"/>
    <col min="4" max="4" width="47.85546875" style="29" customWidth="1"/>
    <col min="5" max="5" width="14.42578125" style="29" bestFit="1" customWidth="1"/>
    <col min="6" max="6" width="12.28515625" style="29" bestFit="1" customWidth="1"/>
    <col min="7" max="7" width="15.5703125" style="28" bestFit="1" customWidth="1"/>
    <col min="8" max="8" width="13.42578125" style="28" customWidth="1"/>
    <col min="9" max="9" width="16.42578125" style="30" customWidth="1"/>
    <col min="10" max="10" width="13" style="28" bestFit="1" customWidth="1"/>
    <col min="11" max="11" width="13.7109375" style="31" customWidth="1"/>
    <col min="12" max="12" width="13.28515625" style="32" customWidth="1"/>
    <col min="13" max="13" width="17.5703125" style="43" customWidth="1"/>
    <col min="14" max="14" width="18.7109375" style="43" customWidth="1"/>
    <col min="15" max="16384" width="9.7109375" style="1"/>
  </cols>
  <sheetData>
    <row r="1" spans="1:14" ht="29.25" customHeight="1" x14ac:dyDescent="0.25">
      <c r="A1" s="108" t="s">
        <v>0</v>
      </c>
      <c r="B1" s="108"/>
      <c r="C1" s="108"/>
      <c r="D1" s="108" t="s">
        <v>1</v>
      </c>
      <c r="E1" s="108"/>
      <c r="F1" s="108"/>
      <c r="G1" s="108"/>
      <c r="H1" s="108"/>
      <c r="I1" s="108" t="s">
        <v>2</v>
      </c>
      <c r="J1" s="108"/>
      <c r="K1" s="108"/>
      <c r="L1" s="108"/>
      <c r="M1" s="108"/>
      <c r="N1" s="108"/>
    </row>
    <row r="2" spans="1:14" ht="29.25" customHeight="1" x14ac:dyDescent="0.25">
      <c r="A2" s="108" t="s">
        <v>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7" customFormat="1" ht="30" x14ac:dyDescent="0.25">
      <c r="A3" s="2" t="s">
        <v>4</v>
      </c>
      <c r="B3" s="2" t="s">
        <v>5</v>
      </c>
      <c r="C3" s="2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  <c r="J3" s="2" t="s">
        <v>13</v>
      </c>
      <c r="K3" s="5" t="s">
        <v>14</v>
      </c>
      <c r="L3" s="2" t="s">
        <v>15</v>
      </c>
      <c r="M3" s="6" t="s">
        <v>16</v>
      </c>
      <c r="N3" s="6" t="s">
        <v>17</v>
      </c>
    </row>
    <row r="4" spans="1:14" x14ac:dyDescent="0.25">
      <c r="A4" s="95" t="s">
        <v>18</v>
      </c>
      <c r="B4" s="109">
        <v>1</v>
      </c>
      <c r="C4" s="8">
        <v>1</v>
      </c>
      <c r="D4" s="9" t="s">
        <v>19</v>
      </c>
      <c r="E4" s="9" t="s">
        <v>20</v>
      </c>
      <c r="F4" s="9" t="s">
        <v>21</v>
      </c>
      <c r="G4" s="10" t="s">
        <v>22</v>
      </c>
      <c r="H4" s="11" t="s">
        <v>23</v>
      </c>
      <c r="I4" s="12">
        <v>230.13</v>
      </c>
      <c r="J4" s="13">
        <f>SETIC!J4+ESAG!J4+CEART!J4+FAED!J4+CEAD!J4+CEFID!J4+CERES!J4+CEPLAN!J4+CCT!J4+CAV!J4+CEO!J4+CESFI!J4+CEAVI!J4</f>
        <v>13</v>
      </c>
      <c r="K4" s="14">
        <f>(SETIC!J4-SETIC!K4)+(ESAG!J4-ESAG!K4)+(CEART!J4-CEART!K4)+(FAED!J4-FAED!K4)+(CEAD!J4-CEAD!K4)+(CEFID!J4-CEFID!K4)+(CERES!J4-CERES!K4)+(CEPLAN!J4-CEPLAN!K4)+(CCT!J4-CCT!K4)+(CAV!J4-CAV!K4)+(CEO!J4-CEO!K4)+(CESFI!J4-CESFI!K4)+(CEAVI!J4-CEAVI!K4)</f>
        <v>4</v>
      </c>
      <c r="L4" s="15">
        <f>J4-K4</f>
        <v>9</v>
      </c>
      <c r="M4" s="16">
        <f>I4*J4</f>
        <v>2991.69</v>
      </c>
      <c r="N4" s="16">
        <f>I4*K4</f>
        <v>920.52</v>
      </c>
    </row>
    <row r="5" spans="1:14" s="7" customFormat="1" x14ac:dyDescent="0.25">
      <c r="A5" s="96"/>
      <c r="B5" s="110"/>
      <c r="C5" s="8">
        <v>2</v>
      </c>
      <c r="D5" s="9" t="s">
        <v>24</v>
      </c>
      <c r="E5" s="9" t="s">
        <v>20</v>
      </c>
      <c r="F5" s="9" t="s">
        <v>25</v>
      </c>
      <c r="G5" s="10" t="s">
        <v>26</v>
      </c>
      <c r="H5" s="11" t="s">
        <v>23</v>
      </c>
      <c r="I5" s="12">
        <v>90.99</v>
      </c>
      <c r="J5" s="13">
        <f>SETIC!J5+ESAG!J5+CEART!J5+FAED!J5+CEAD!J5+CEFID!J5+CERES!J5+CEPLAN!J5+CCT!J5+CAV!J5+CEO!J5+CESFI!J5+CEAVI!J5</f>
        <v>69</v>
      </c>
      <c r="K5" s="14">
        <f>(SETIC!J5-SETIC!K5)+(ESAG!J5-ESAG!K5)+(CEART!J5-CEART!K5)+(FAED!J5-FAED!K5)+(CEAD!J5-CEAD!K5)+(CEFID!J5-CEFID!K5)+(CERES!J5-CERES!K5)+(CEPLAN!J5-CEPLAN!K5)+(CCT!J5-CCT!K5)+(CAV!J5-CAV!K5)+(CEO!J5-CEO!K5)+(CESFI!J5-CESFI!K5)+(CEAVI!J5-CEAVI!K5)</f>
        <v>37</v>
      </c>
      <c r="L5" s="15">
        <f t="shared" ref="L5:L58" si="0">J5-K5</f>
        <v>32</v>
      </c>
      <c r="M5" s="16">
        <f t="shared" ref="M5:M41" si="1">I5*J5</f>
        <v>6278.3099999999995</v>
      </c>
      <c r="N5" s="16">
        <f t="shared" ref="N5:N41" si="2">I5*K5</f>
        <v>3366.6299999999997</v>
      </c>
    </row>
    <row r="6" spans="1:14" s="7" customFormat="1" x14ac:dyDescent="0.25">
      <c r="A6" s="95" t="s">
        <v>27</v>
      </c>
      <c r="B6" s="109">
        <v>2</v>
      </c>
      <c r="C6" s="8">
        <v>3</v>
      </c>
      <c r="D6" s="9" t="s">
        <v>28</v>
      </c>
      <c r="E6" s="9" t="s">
        <v>20</v>
      </c>
      <c r="F6" s="9" t="s">
        <v>29</v>
      </c>
      <c r="G6" s="10" t="s">
        <v>22</v>
      </c>
      <c r="H6" s="11" t="s">
        <v>23</v>
      </c>
      <c r="I6" s="12">
        <v>1098</v>
      </c>
      <c r="J6" s="13">
        <f>SETIC!J6+ESAG!J6+CEART!J6+FAED!J6+CEAD!J6+CEFID!J6+CERES!J6+CEPLAN!J6+CCT!J6+CAV!J6+CEO!J6+CESFI!J6+CEAVI!J6</f>
        <v>12</v>
      </c>
      <c r="K6" s="14">
        <f>(SETIC!J6-SETIC!K6)+(ESAG!J6-ESAG!K6)+(CEART!J6-CEART!K6)+(FAED!J6-FAED!K6)+(CEAD!J6-CEAD!K6)+(CEFID!J6-CEFID!K6)+(CERES!J6-CERES!K6)+(CEPLAN!J6-CEPLAN!K6)+(CCT!J6-CCT!K6)+(CAV!J6-CAV!K6)+(CEO!J6-CEO!K6)+(CESFI!J6-CESFI!K6)+(CEAVI!J6-CEAVI!K6)</f>
        <v>4</v>
      </c>
      <c r="L6" s="15">
        <f t="shared" si="0"/>
        <v>8</v>
      </c>
      <c r="M6" s="16">
        <f t="shared" si="1"/>
        <v>13176</v>
      </c>
      <c r="N6" s="16">
        <f t="shared" si="2"/>
        <v>4392</v>
      </c>
    </row>
    <row r="7" spans="1:14" s="7" customFormat="1" x14ac:dyDescent="0.25">
      <c r="A7" s="96"/>
      <c r="B7" s="110"/>
      <c r="C7" s="8">
        <v>4</v>
      </c>
      <c r="D7" s="9" t="s">
        <v>30</v>
      </c>
      <c r="E7" s="9" t="s">
        <v>20</v>
      </c>
      <c r="F7" s="9" t="s">
        <v>31</v>
      </c>
      <c r="G7" s="10" t="s">
        <v>26</v>
      </c>
      <c r="H7" s="11" t="s">
        <v>23</v>
      </c>
      <c r="I7" s="12">
        <v>173</v>
      </c>
      <c r="J7" s="13">
        <f>SETIC!J7+ESAG!J7+CEART!J7+FAED!J7+CEAD!J7+CEFID!J7+CERES!J7+CEPLAN!J7+CCT!J7+CAV!J7+CEO!J7+CESFI!J7+CEAVI!J7</f>
        <v>64</v>
      </c>
      <c r="K7" s="14">
        <f>(SETIC!J7-SETIC!K7)+(ESAG!J7-ESAG!K7)+(CEART!J7-CEART!K7)+(FAED!J7-FAED!K7)+(CEAD!J7-CEAD!K7)+(CEFID!J7-CEFID!K7)+(CERES!J7-CERES!K7)+(CEPLAN!J7-CEPLAN!K7)+(CCT!J7-CCT!K7)+(CAV!J7-CAV!K7)+(CEO!J7-CEO!K7)+(CESFI!J7-CESFI!K7)+(CEAVI!J7-CEAVI!K7)</f>
        <v>14</v>
      </c>
      <c r="L7" s="15">
        <f t="shared" si="0"/>
        <v>50</v>
      </c>
      <c r="M7" s="16">
        <f t="shared" si="1"/>
        <v>11072</v>
      </c>
      <c r="N7" s="16">
        <f t="shared" si="2"/>
        <v>2422</v>
      </c>
    </row>
    <row r="8" spans="1:14" s="7" customFormat="1" ht="45" x14ac:dyDescent="0.25">
      <c r="A8" s="10" t="s">
        <v>32</v>
      </c>
      <c r="B8" s="17">
        <v>3</v>
      </c>
      <c r="C8" s="8">
        <v>5</v>
      </c>
      <c r="D8" s="9" t="s">
        <v>33</v>
      </c>
      <c r="E8" s="9" t="s">
        <v>34</v>
      </c>
      <c r="F8" s="9" t="s">
        <v>35</v>
      </c>
      <c r="G8" s="10" t="s">
        <v>36</v>
      </c>
      <c r="H8" s="11" t="s">
        <v>37</v>
      </c>
      <c r="I8" s="12">
        <v>244.54</v>
      </c>
      <c r="J8" s="13">
        <f>SETIC!J8+ESAG!J8+CEART!J8+FAED!J8+CEAD!J8+CEFID!J8+CERES!J8+CEPLAN!J8+CCT!J8+CAV!J8+CEO!J8+CESFI!J8+CEAVI!J8</f>
        <v>11</v>
      </c>
      <c r="K8" s="14">
        <f>(SETIC!J8-SETIC!K8)+(ESAG!J8-ESAG!K8)+(CEART!J8-CEART!K8)+(FAED!J8-FAED!K8)+(CEAD!J8-CEAD!K8)+(CEFID!J8-CEFID!K8)+(CERES!J8-CERES!K8)+(CEPLAN!J8-CEPLAN!K8)+(CCT!J8-CCT!K8)+(CAV!J8-CAV!K8)+(CEO!J8-CEO!K8)+(CESFI!J8-CESFI!K8)+(CEAVI!J8-CEAVI!K8)</f>
        <v>6</v>
      </c>
      <c r="L8" s="15">
        <f t="shared" si="0"/>
        <v>5</v>
      </c>
      <c r="M8" s="16">
        <f t="shared" si="1"/>
        <v>2689.94</v>
      </c>
      <c r="N8" s="16">
        <f t="shared" si="2"/>
        <v>1467.24</v>
      </c>
    </row>
    <row r="9" spans="1:14" s="7" customFormat="1" x14ac:dyDescent="0.25">
      <c r="A9" s="18" t="s">
        <v>38</v>
      </c>
      <c r="B9" s="19">
        <v>4</v>
      </c>
      <c r="C9" s="20">
        <v>6</v>
      </c>
      <c r="D9" s="21" t="s">
        <v>39</v>
      </c>
      <c r="E9" s="21" t="s">
        <v>40</v>
      </c>
      <c r="F9" s="21" t="s">
        <v>41</v>
      </c>
      <c r="G9" s="18" t="s">
        <v>42</v>
      </c>
      <c r="H9" s="22" t="s">
        <v>37</v>
      </c>
      <c r="I9" s="88"/>
      <c r="J9" s="89"/>
      <c r="K9" s="90"/>
      <c r="L9" s="24"/>
      <c r="M9" s="24"/>
      <c r="N9" s="24"/>
    </row>
    <row r="10" spans="1:14" s="7" customFormat="1" x14ac:dyDescent="0.25">
      <c r="A10" s="95" t="s">
        <v>43</v>
      </c>
      <c r="B10" s="109">
        <v>5</v>
      </c>
      <c r="C10" s="8">
        <v>7</v>
      </c>
      <c r="D10" s="9" t="s">
        <v>44</v>
      </c>
      <c r="E10" s="9" t="s">
        <v>45</v>
      </c>
      <c r="F10" s="9" t="s">
        <v>46</v>
      </c>
      <c r="G10" s="10" t="s">
        <v>47</v>
      </c>
      <c r="H10" s="11" t="s">
        <v>23</v>
      </c>
      <c r="I10" s="12">
        <v>3747</v>
      </c>
      <c r="J10" s="13">
        <f>SETIC!J10+ESAG!J10+CEART!J10+FAED!J10+CEAD!J10+CEFID!J10+CERES!J10+CEPLAN!J10+CCT!J10+CAV!J10+CEO!J10+CESFI!J10+CEAVI!J10</f>
        <v>12</v>
      </c>
      <c r="K10" s="14">
        <f>(SETIC!J10-SETIC!K10)+(ESAG!J10-ESAG!K10)+(CEART!J10-CEART!K10)+(FAED!J10-FAED!K10)+(CEAD!J10-CEAD!K10)+(CEFID!J10-CEFID!K10)+(CERES!J10-CERES!K10)+(CEPLAN!J10-CEPLAN!K10)+(CCT!J10-CCT!K10)+(CAV!J10-CAV!K10)+(CEO!J10-CEO!K10)+(CESFI!J10-CESFI!K10)+(CEAVI!J10-CEAVI!K10)</f>
        <v>2</v>
      </c>
      <c r="L10" s="15">
        <f t="shared" si="0"/>
        <v>10</v>
      </c>
      <c r="M10" s="16">
        <f t="shared" si="1"/>
        <v>44964</v>
      </c>
      <c r="N10" s="16">
        <f t="shared" si="2"/>
        <v>7494</v>
      </c>
    </row>
    <row r="11" spans="1:14" s="7" customFormat="1" x14ac:dyDescent="0.25">
      <c r="A11" s="100"/>
      <c r="B11" s="111"/>
      <c r="C11" s="8">
        <v>8</v>
      </c>
      <c r="D11" s="9" t="s">
        <v>48</v>
      </c>
      <c r="E11" s="9" t="s">
        <v>45</v>
      </c>
      <c r="F11" s="9" t="s">
        <v>49</v>
      </c>
      <c r="G11" s="10" t="s">
        <v>47</v>
      </c>
      <c r="H11" s="11" t="s">
        <v>23</v>
      </c>
      <c r="I11" s="12">
        <v>2747</v>
      </c>
      <c r="J11" s="13">
        <f>SETIC!J11+ESAG!J11+CEART!J11+FAED!J11+CEAD!J11+CEFID!J11+CERES!J11+CEPLAN!J11+CCT!J11+CAV!J11+CEO!J11+CESFI!J11+CEAVI!J11</f>
        <v>10</v>
      </c>
      <c r="K11" s="14">
        <f>(SETIC!J11-SETIC!K11)+(ESAG!J11-ESAG!K11)+(CEART!J11-CEART!K11)+(FAED!J11-FAED!K11)+(CEAD!J11-CEAD!K11)+(CEFID!J11-CEFID!K11)+(CERES!J11-CERES!K11)+(CEPLAN!J11-CEPLAN!K11)+(CCT!J11-CCT!K11)+(CAV!J11-CAV!K11)+(CEO!J11-CEO!K11)+(CESFI!J11-CESFI!K11)+(CEAVI!J11-CEAVI!K11)</f>
        <v>0</v>
      </c>
      <c r="L11" s="15">
        <f t="shared" si="0"/>
        <v>10</v>
      </c>
      <c r="M11" s="16">
        <f t="shared" si="1"/>
        <v>27470</v>
      </c>
      <c r="N11" s="16">
        <f t="shared" si="2"/>
        <v>0</v>
      </c>
    </row>
    <row r="12" spans="1:14" x14ac:dyDescent="0.25">
      <c r="A12" s="100"/>
      <c r="B12" s="111"/>
      <c r="C12" s="8">
        <v>9</v>
      </c>
      <c r="D12" s="9" t="s">
        <v>50</v>
      </c>
      <c r="E12" s="9" t="s">
        <v>45</v>
      </c>
      <c r="F12" s="9" t="s">
        <v>51</v>
      </c>
      <c r="G12" s="10" t="s">
        <v>47</v>
      </c>
      <c r="H12" s="11" t="s">
        <v>23</v>
      </c>
      <c r="I12" s="12">
        <v>665</v>
      </c>
      <c r="J12" s="13">
        <f>SETIC!J12+ESAG!J12+CEART!J12+FAED!J12+CEAD!J12+CEFID!J12+CERES!J12+CEPLAN!J12+CCT!J12+CAV!J12+CEO!J12+CESFI!J12+CEAVI!J12</f>
        <v>25</v>
      </c>
      <c r="K12" s="14">
        <f>(SETIC!J12-SETIC!K12)+(ESAG!J12-ESAG!K12)+(CEART!J12-CEART!K12)+(FAED!J12-FAED!K12)+(CEAD!J12-CEAD!K12)+(CEFID!J12-CEFID!K12)+(CERES!J12-CERES!K12)+(CEPLAN!J12-CEPLAN!K12)+(CCT!J12-CCT!K12)+(CAV!J12-CAV!K12)+(CEO!J12-CEO!K12)+(CESFI!J12-CESFI!K12)+(CEAVI!J12-CEAVI!K12)</f>
        <v>7</v>
      </c>
      <c r="L12" s="15">
        <f t="shared" si="0"/>
        <v>18</v>
      </c>
      <c r="M12" s="16">
        <f t="shared" si="1"/>
        <v>16625</v>
      </c>
      <c r="N12" s="16">
        <f t="shared" si="2"/>
        <v>4655</v>
      </c>
    </row>
    <row r="13" spans="1:14" x14ac:dyDescent="0.25">
      <c r="A13" s="96"/>
      <c r="B13" s="110"/>
      <c r="C13" s="8">
        <v>10</v>
      </c>
      <c r="D13" s="9" t="s">
        <v>52</v>
      </c>
      <c r="E13" s="9" t="s">
        <v>45</v>
      </c>
      <c r="F13" s="9" t="s">
        <v>51</v>
      </c>
      <c r="G13" s="10" t="s">
        <v>47</v>
      </c>
      <c r="H13" s="11" t="s">
        <v>23</v>
      </c>
      <c r="I13" s="12">
        <v>521</v>
      </c>
      <c r="J13" s="13">
        <f>SETIC!J13+ESAG!J13+CEART!J13+FAED!J13+CEAD!J13+CEFID!J13+CERES!J13+CEPLAN!J13+CCT!J13+CAV!J13+CEO!J13+CESFI!J13+CEAVI!J13</f>
        <v>21</v>
      </c>
      <c r="K13" s="14">
        <f>(SETIC!J13-SETIC!K13)+(ESAG!J13-ESAG!K13)+(CEART!J13-CEART!K13)+(FAED!J13-FAED!K13)+(CEAD!J13-CEAD!K13)+(CEFID!J13-CEFID!K13)+(CERES!J13-CERES!K13)+(CEPLAN!J13-CEPLAN!K13)+(CCT!J13-CCT!K13)+(CAV!J13-CAV!K13)+(CEO!J13-CEO!K13)+(CESFI!J13-CESFI!K13)+(CEAVI!J13-CEAVI!K13)</f>
        <v>15</v>
      </c>
      <c r="L13" s="15">
        <f t="shared" si="0"/>
        <v>6</v>
      </c>
      <c r="M13" s="16">
        <f t="shared" si="1"/>
        <v>10941</v>
      </c>
      <c r="N13" s="16">
        <f t="shared" si="2"/>
        <v>7815</v>
      </c>
    </row>
    <row r="14" spans="1:14" x14ac:dyDescent="0.25">
      <c r="A14" s="95" t="s">
        <v>53</v>
      </c>
      <c r="B14" s="109">
        <v>6</v>
      </c>
      <c r="C14" s="8">
        <v>11</v>
      </c>
      <c r="D14" s="9" t="s">
        <v>54</v>
      </c>
      <c r="E14" s="9" t="s">
        <v>34</v>
      </c>
      <c r="F14" s="9" t="s">
        <v>55</v>
      </c>
      <c r="G14" s="10" t="s">
        <v>36</v>
      </c>
      <c r="H14" s="11" t="s">
        <v>23</v>
      </c>
      <c r="I14" s="12">
        <v>672</v>
      </c>
      <c r="J14" s="13">
        <f>SETIC!J14+ESAG!J14+CEART!J14+FAED!J14+CEAD!J14+CEFID!J14+CERES!J14+CEPLAN!J14+CCT!J14+CAV!J14+CEO!J14+CESFI!J14+CEAVI!J14</f>
        <v>80</v>
      </c>
      <c r="K14" s="14">
        <f>(SETIC!J14-SETIC!K14)+(ESAG!J14-ESAG!K14)+(CEART!J14-CEART!K14)+(FAED!J14-FAED!K14)+(CEAD!J14-CEAD!K14)+(CEFID!J14-CEFID!K14)+(CERES!J14-CERES!K14)+(CEPLAN!J14-CEPLAN!K14)+(CCT!J14-CCT!K14)+(CAV!J14-CAV!K14)+(CEO!J14-CEO!K14)+(CESFI!J14-CESFI!K14)+(CEAVI!J14-CEAVI!K14)</f>
        <v>28</v>
      </c>
      <c r="L14" s="15">
        <f t="shared" si="0"/>
        <v>52</v>
      </c>
      <c r="M14" s="16">
        <f t="shared" si="1"/>
        <v>53760</v>
      </c>
      <c r="N14" s="16">
        <f t="shared" si="2"/>
        <v>18816</v>
      </c>
    </row>
    <row r="15" spans="1:14" x14ac:dyDescent="0.25">
      <c r="A15" s="100"/>
      <c r="B15" s="111"/>
      <c r="C15" s="8">
        <v>12</v>
      </c>
      <c r="D15" s="9" t="s">
        <v>56</v>
      </c>
      <c r="E15" s="9" t="s">
        <v>34</v>
      </c>
      <c r="F15" s="9" t="s">
        <v>57</v>
      </c>
      <c r="G15" s="10" t="s">
        <v>36</v>
      </c>
      <c r="H15" s="11" t="s">
        <v>23</v>
      </c>
      <c r="I15" s="12">
        <v>259.56</v>
      </c>
      <c r="J15" s="13">
        <f>SETIC!J15+ESAG!J15+CEART!J15+FAED!J15+CEAD!J15+CEFID!J15+CERES!J15+CEPLAN!J15+CCT!J15+CAV!J15+CEO!J15+CESFI!J15+CEAVI!J15</f>
        <v>5</v>
      </c>
      <c r="K15" s="14">
        <f>(SETIC!J15-SETIC!K15)+(ESAG!J15-ESAG!K15)+(CEART!J15-CEART!K15)+(FAED!J15-FAED!K15)+(CEAD!J15-CEAD!K15)+(CEFID!J15-CEFID!K15)+(CERES!J15-CERES!K15)+(CEPLAN!J15-CEPLAN!K15)+(CCT!J15-CCT!K15)+(CAV!J15-CAV!K15)+(CEO!J15-CEO!K15)+(CESFI!J15-CESFI!K15)+(CEAVI!J15-CEAVI!K15)</f>
        <v>5</v>
      </c>
      <c r="L15" s="15">
        <f t="shared" si="0"/>
        <v>0</v>
      </c>
      <c r="M15" s="16">
        <f t="shared" si="1"/>
        <v>1297.8</v>
      </c>
      <c r="N15" s="16">
        <f t="shared" si="2"/>
        <v>1297.8</v>
      </c>
    </row>
    <row r="16" spans="1:14" x14ac:dyDescent="0.25">
      <c r="A16" s="100"/>
      <c r="B16" s="111"/>
      <c r="C16" s="8">
        <v>13</v>
      </c>
      <c r="D16" s="9" t="s">
        <v>58</v>
      </c>
      <c r="E16" s="9" t="s">
        <v>34</v>
      </c>
      <c r="F16" s="9" t="s">
        <v>59</v>
      </c>
      <c r="G16" s="10" t="s">
        <v>36</v>
      </c>
      <c r="H16" s="11" t="s">
        <v>23</v>
      </c>
      <c r="I16" s="12">
        <v>1172.4000000000001</v>
      </c>
      <c r="J16" s="13">
        <f>SETIC!J16+ESAG!J16+CEART!J16+FAED!J16+CEAD!J16+CEFID!J16+CERES!J16+CEPLAN!J16+CCT!J16+CAV!J16+CEO!J16+CESFI!J16+CEAVI!J16</f>
        <v>32</v>
      </c>
      <c r="K16" s="14">
        <f>(SETIC!J16-SETIC!K16)+(ESAG!J16-ESAG!K16)+(CEART!J16-CEART!K16)+(FAED!J16-FAED!K16)+(CEAD!J16-CEAD!K16)+(CEFID!J16-CEFID!K16)+(CERES!J16-CERES!K16)+(CEPLAN!J16-CEPLAN!K16)+(CCT!J16-CCT!K16)+(CAV!J16-CAV!K16)+(CEO!J16-CEO!K16)+(CESFI!J16-CESFI!K16)+(CEAVI!J16-CEAVI!K16)</f>
        <v>9</v>
      </c>
      <c r="L16" s="15">
        <f t="shared" si="0"/>
        <v>23</v>
      </c>
      <c r="M16" s="16">
        <f t="shared" si="1"/>
        <v>37516.800000000003</v>
      </c>
      <c r="N16" s="16">
        <f t="shared" si="2"/>
        <v>10551.6</v>
      </c>
    </row>
    <row r="17" spans="1:14" x14ac:dyDescent="0.25">
      <c r="A17" s="100"/>
      <c r="B17" s="111"/>
      <c r="C17" s="8">
        <v>14</v>
      </c>
      <c r="D17" s="9" t="s">
        <v>60</v>
      </c>
      <c r="E17" s="9" t="s">
        <v>61</v>
      </c>
      <c r="F17" s="9" t="s">
        <v>62</v>
      </c>
      <c r="G17" s="10" t="s">
        <v>63</v>
      </c>
      <c r="H17" s="11" t="s">
        <v>23</v>
      </c>
      <c r="I17" s="12">
        <v>112.1</v>
      </c>
      <c r="J17" s="13">
        <f>SETIC!J17+ESAG!J17+CEART!J17+FAED!J17+CEAD!J17+CEFID!J17+CERES!J17+CEPLAN!J17+CCT!J17+CAV!J17+CEO!J17+CESFI!J17+CEAVI!J17</f>
        <v>73</v>
      </c>
      <c r="K17" s="14">
        <f>(SETIC!J17-SETIC!K17)+(ESAG!J17-ESAG!K17)+(CEART!J17-CEART!K17)+(FAED!J17-FAED!K17)+(CEAD!J17-CEAD!K17)+(CEFID!J17-CEFID!K17)+(CERES!J17-CERES!K17)+(CEPLAN!J17-CEPLAN!K17)+(CCT!J17-CCT!K17)+(CAV!J17-CAV!K17)+(CEO!J17-CEO!K17)+(CESFI!J17-CESFI!K17)+(CEAVI!J17-CEAVI!K17)</f>
        <v>44</v>
      </c>
      <c r="L17" s="15">
        <f t="shared" si="0"/>
        <v>29</v>
      </c>
      <c r="M17" s="16">
        <f t="shared" si="1"/>
        <v>8183.2999999999993</v>
      </c>
      <c r="N17" s="16">
        <f t="shared" si="2"/>
        <v>4932.3999999999996</v>
      </c>
    </row>
    <row r="18" spans="1:14" x14ac:dyDescent="0.25">
      <c r="A18" s="100"/>
      <c r="B18" s="111"/>
      <c r="C18" s="8">
        <v>15</v>
      </c>
      <c r="D18" s="9" t="s">
        <v>64</v>
      </c>
      <c r="E18" s="9" t="s">
        <v>40</v>
      </c>
      <c r="F18" s="9" t="s">
        <v>65</v>
      </c>
      <c r="G18" s="10" t="s">
        <v>36</v>
      </c>
      <c r="H18" s="11" t="s">
        <v>23</v>
      </c>
      <c r="I18" s="12">
        <v>58.1</v>
      </c>
      <c r="J18" s="13">
        <f>SETIC!J18+ESAG!J18+CEART!J18+FAED!J18+CEAD!J18+CEFID!J18+CERES!J18+CEPLAN!J18+CCT!J18+CAV!J18+CEO!J18+CESFI!J18+CEAVI!J18</f>
        <v>6</v>
      </c>
      <c r="K18" s="14">
        <f>(SETIC!J18-SETIC!K18)+(ESAG!J18-ESAG!K18)+(CEART!J18-CEART!K18)+(FAED!J18-FAED!K18)+(CEAD!J18-CEAD!K18)+(CEFID!J18-CEFID!K18)+(CERES!J18-CERES!K18)+(CEPLAN!J18-CEPLAN!K18)+(CCT!J18-CCT!K18)+(CAV!J18-CAV!K18)+(CEO!J18-CEO!K18)+(CESFI!J18-CESFI!K18)+(CEAVI!J18-CEAVI!K18)</f>
        <v>2</v>
      </c>
      <c r="L18" s="15">
        <f t="shared" si="0"/>
        <v>4</v>
      </c>
      <c r="M18" s="16">
        <f t="shared" si="1"/>
        <v>348.6</v>
      </c>
      <c r="N18" s="16">
        <f t="shared" si="2"/>
        <v>116.2</v>
      </c>
    </row>
    <row r="19" spans="1:14" x14ac:dyDescent="0.25">
      <c r="A19" s="100"/>
      <c r="B19" s="111"/>
      <c r="C19" s="8">
        <v>16</v>
      </c>
      <c r="D19" s="9" t="s">
        <v>66</v>
      </c>
      <c r="E19" s="9" t="s">
        <v>34</v>
      </c>
      <c r="F19" s="9" t="s">
        <v>67</v>
      </c>
      <c r="G19" s="10" t="s">
        <v>36</v>
      </c>
      <c r="H19" s="11" t="s">
        <v>23</v>
      </c>
      <c r="I19" s="12">
        <v>5.13</v>
      </c>
      <c r="J19" s="13">
        <f>SETIC!J19+ESAG!J19+CEART!J19+FAED!J19+CEAD!J19+CEFID!J19+CERES!J19+CEPLAN!J19+CCT!J19+CAV!J19+CEO!J19+CESFI!J19+CEAVI!J19</f>
        <v>52</v>
      </c>
      <c r="K19" s="14">
        <f>(SETIC!J19-SETIC!K19)+(ESAG!J19-ESAG!K19)+(CEART!J19-CEART!K19)+(FAED!J19-FAED!K19)+(CEAD!J19-CEAD!K19)+(CEFID!J19-CEFID!K19)+(CERES!J19-CERES!K19)+(CEPLAN!J19-CEPLAN!K19)+(CCT!J19-CCT!K19)+(CAV!J19-CAV!K19)+(CEO!J19-CEO!K19)+(CESFI!J19-CESFI!K19)+(CEAVI!J19-CEAVI!K19)</f>
        <v>27</v>
      </c>
      <c r="L19" s="15">
        <f t="shared" si="0"/>
        <v>25</v>
      </c>
      <c r="M19" s="16">
        <f t="shared" si="1"/>
        <v>266.76</v>
      </c>
      <c r="N19" s="16">
        <f t="shared" si="2"/>
        <v>138.51</v>
      </c>
    </row>
    <row r="20" spans="1:14" x14ac:dyDescent="0.25">
      <c r="A20" s="96"/>
      <c r="B20" s="110"/>
      <c r="C20" s="8">
        <v>17</v>
      </c>
      <c r="D20" s="9" t="s">
        <v>68</v>
      </c>
      <c r="E20" s="9" t="s">
        <v>34</v>
      </c>
      <c r="F20" s="9" t="s">
        <v>67</v>
      </c>
      <c r="G20" s="10" t="s">
        <v>36</v>
      </c>
      <c r="H20" s="11" t="s">
        <v>23</v>
      </c>
      <c r="I20" s="12">
        <v>17.899999999999999</v>
      </c>
      <c r="J20" s="13">
        <f>SETIC!J20+ESAG!J20+CEART!J20+FAED!J20+CEAD!J20+CEFID!J20+CERES!J20+CEPLAN!J20+CCT!J20+CAV!J20+CEO!J20+CESFI!J20+CEAVI!J20</f>
        <v>92</v>
      </c>
      <c r="K20" s="14">
        <f>(SETIC!J20-SETIC!K20)+(ESAG!J20-ESAG!K20)+(CEART!J20-CEART!K20)+(FAED!J20-FAED!K20)+(CEAD!J20-CEAD!K20)+(CEFID!J20-CEFID!K20)+(CERES!J20-CERES!K20)+(CEPLAN!J20-CEPLAN!K20)+(CCT!J20-CCT!K20)+(CAV!J20-CAV!K20)+(CEO!J20-CEO!K20)+(CESFI!J20-CESFI!K20)+(CEAVI!J20-CEAVI!K20)</f>
        <v>20</v>
      </c>
      <c r="L20" s="15">
        <f t="shared" si="0"/>
        <v>72</v>
      </c>
      <c r="M20" s="16">
        <f t="shared" si="1"/>
        <v>1646.8</v>
      </c>
      <c r="N20" s="16">
        <f t="shared" si="2"/>
        <v>358</v>
      </c>
    </row>
    <row r="21" spans="1:14" x14ac:dyDescent="0.25">
      <c r="A21" s="95" t="s">
        <v>53</v>
      </c>
      <c r="B21" s="109">
        <v>7</v>
      </c>
      <c r="C21" s="8">
        <v>18</v>
      </c>
      <c r="D21" s="9" t="s">
        <v>69</v>
      </c>
      <c r="E21" s="9" t="s">
        <v>34</v>
      </c>
      <c r="F21" s="9" t="s">
        <v>70</v>
      </c>
      <c r="G21" s="10" t="s">
        <v>36</v>
      </c>
      <c r="H21" s="11" t="s">
        <v>23</v>
      </c>
      <c r="I21" s="12">
        <v>20.6</v>
      </c>
      <c r="J21" s="13">
        <f>SETIC!J21+ESAG!J21+CEART!J21+FAED!J21+CEAD!J21+CEFID!J21+CERES!J21+CEPLAN!J21+CCT!J21+CAV!J21+CEO!J21+CESFI!J21+CEAVI!J21</f>
        <v>600</v>
      </c>
      <c r="K21" s="14">
        <f>(SETIC!J21-SETIC!K21)+(ESAG!J21-ESAG!K21)+(CEART!J21-CEART!K21)+(FAED!J21-FAED!K21)+(CEAD!J21-CEAD!K21)+(CEFID!J21-CEFID!K21)+(CERES!J21-CERES!K21)+(CEPLAN!J21-CEPLAN!K21)+(CCT!J21-CCT!K21)+(CAV!J21-CAV!K21)+(CEO!J21-CEO!K21)+(CESFI!J21-CESFI!K21)+(CEAVI!J21-CEAVI!K21)</f>
        <v>250</v>
      </c>
      <c r="L21" s="15">
        <f t="shared" si="0"/>
        <v>350</v>
      </c>
      <c r="M21" s="16">
        <f t="shared" si="1"/>
        <v>12360</v>
      </c>
      <c r="N21" s="16">
        <f t="shared" si="2"/>
        <v>5150</v>
      </c>
    </row>
    <row r="22" spans="1:14" x14ac:dyDescent="0.25">
      <c r="A22" s="100"/>
      <c r="B22" s="111"/>
      <c r="C22" s="8">
        <v>19</v>
      </c>
      <c r="D22" s="9" t="s">
        <v>71</v>
      </c>
      <c r="E22" s="9" t="s">
        <v>61</v>
      </c>
      <c r="F22" s="9" t="s">
        <v>72</v>
      </c>
      <c r="G22" s="10" t="s">
        <v>36</v>
      </c>
      <c r="H22" s="11" t="s">
        <v>23</v>
      </c>
      <c r="I22" s="12">
        <v>26.45</v>
      </c>
      <c r="J22" s="13">
        <f>SETIC!J22+ESAG!J22+CEART!J22+FAED!J22+CEAD!J22+CEFID!J22+CERES!J22+CEPLAN!J22+CCT!J22+CAV!J22+CEO!J22+CESFI!J22+CEAVI!J22</f>
        <v>1500</v>
      </c>
      <c r="K22" s="14">
        <f>(SETIC!J22-SETIC!K22)+(ESAG!J22-ESAG!K22)+(CEART!J22-CEART!K22)+(FAED!J22-FAED!K22)+(CEAD!J22-CEAD!K22)+(CEFID!J22-CEFID!K22)+(CERES!J22-CERES!K22)+(CEPLAN!J22-CEPLAN!K22)+(CCT!J22-CCT!K22)+(CAV!J22-CAV!K22)+(CEO!J22-CEO!K22)+(CESFI!J22-CESFI!K22)+(CEAVI!J22-CEAVI!K22)</f>
        <v>675</v>
      </c>
      <c r="L22" s="15">
        <f t="shared" si="0"/>
        <v>825</v>
      </c>
      <c r="M22" s="16">
        <f t="shared" si="1"/>
        <v>39675</v>
      </c>
      <c r="N22" s="16">
        <f t="shared" si="2"/>
        <v>17853.75</v>
      </c>
    </row>
    <row r="23" spans="1:14" x14ac:dyDescent="0.25">
      <c r="A23" s="100"/>
      <c r="B23" s="111"/>
      <c r="C23" s="8">
        <v>20</v>
      </c>
      <c r="D23" s="9" t="s">
        <v>73</v>
      </c>
      <c r="E23" s="9" t="s">
        <v>61</v>
      </c>
      <c r="F23" s="9" t="s">
        <v>72</v>
      </c>
      <c r="G23" s="10" t="s">
        <v>36</v>
      </c>
      <c r="H23" s="11" t="s">
        <v>23</v>
      </c>
      <c r="I23" s="12">
        <v>9.68</v>
      </c>
      <c r="J23" s="13">
        <f>SETIC!J23+ESAG!J23+CEART!J23+FAED!J23+CEAD!J23+CEFID!J23+CERES!J23+CEPLAN!J23+CCT!J23+CAV!J23+CEO!J23+CESFI!J23+CEAVI!J23</f>
        <v>250</v>
      </c>
      <c r="K23" s="14">
        <f>(SETIC!J23-SETIC!K23)+(ESAG!J23-ESAG!K23)+(CEART!J23-CEART!K23)+(FAED!J23-FAED!K23)+(CEAD!J23-CEAD!K23)+(CEFID!J23-CEFID!K23)+(CERES!J23-CERES!K23)+(CEPLAN!J23-CEPLAN!K23)+(CCT!J23-CCT!K23)+(CAV!J23-CAV!K23)+(CEO!J23-CEO!K23)+(CESFI!J23-CESFI!K23)+(CEAVI!J23-CEAVI!K23)</f>
        <v>130</v>
      </c>
      <c r="L23" s="15">
        <f t="shared" si="0"/>
        <v>120</v>
      </c>
      <c r="M23" s="16">
        <f t="shared" si="1"/>
        <v>2420</v>
      </c>
      <c r="N23" s="16">
        <f t="shared" si="2"/>
        <v>1258.3999999999999</v>
      </c>
    </row>
    <row r="24" spans="1:14" x14ac:dyDescent="0.25">
      <c r="A24" s="100"/>
      <c r="B24" s="111"/>
      <c r="C24" s="8">
        <v>21</v>
      </c>
      <c r="D24" s="9" t="s">
        <v>74</v>
      </c>
      <c r="E24" s="9" t="s">
        <v>61</v>
      </c>
      <c r="F24" s="9" t="s">
        <v>75</v>
      </c>
      <c r="G24" s="10" t="s">
        <v>36</v>
      </c>
      <c r="H24" s="11" t="s">
        <v>23</v>
      </c>
      <c r="I24" s="12">
        <v>35.76</v>
      </c>
      <c r="J24" s="13">
        <f>SETIC!J24+ESAG!J24+CEART!J24+FAED!J24+CEAD!J24+CEFID!J24+CERES!J24+CEPLAN!J24+CCT!J24+CAV!J24+CEO!J24+CESFI!J24+CEAVI!J24</f>
        <v>800</v>
      </c>
      <c r="K24" s="14">
        <f>(SETIC!J24-SETIC!K24)+(ESAG!J24-ESAG!K24)+(CEART!J24-CEART!K24)+(FAED!J24-FAED!K24)+(CEAD!J24-CEAD!K24)+(CEFID!J24-CEFID!K24)+(CERES!J24-CERES!K24)+(CEPLAN!J24-CEPLAN!K24)+(CCT!J24-CCT!K24)+(CAV!J24-CAV!K24)+(CEO!J24-CEO!K24)+(CESFI!J24-CESFI!K24)+(CEAVI!J24-CEAVI!K24)</f>
        <v>345</v>
      </c>
      <c r="L24" s="15">
        <f t="shared" si="0"/>
        <v>455</v>
      </c>
      <c r="M24" s="16">
        <f t="shared" si="1"/>
        <v>28608</v>
      </c>
      <c r="N24" s="16">
        <f t="shared" si="2"/>
        <v>12337.199999999999</v>
      </c>
    </row>
    <row r="25" spans="1:14" x14ac:dyDescent="0.25">
      <c r="A25" s="100"/>
      <c r="B25" s="111"/>
      <c r="C25" s="8">
        <v>22</v>
      </c>
      <c r="D25" s="9" t="s">
        <v>76</v>
      </c>
      <c r="E25" s="9" t="s">
        <v>61</v>
      </c>
      <c r="F25" s="9" t="s">
        <v>77</v>
      </c>
      <c r="G25" s="10" t="s">
        <v>36</v>
      </c>
      <c r="H25" s="11" t="s">
        <v>23</v>
      </c>
      <c r="I25" s="12">
        <v>15.75</v>
      </c>
      <c r="J25" s="13">
        <f>SETIC!J25+ESAG!J25+CEART!J25+FAED!J25+CEAD!J25+CEFID!J25+CERES!J25+CEPLAN!J25+CCT!J25+CAV!J25+CEO!J25+CESFI!J25+CEAVI!J25</f>
        <v>150</v>
      </c>
      <c r="K25" s="14">
        <f>(SETIC!J25-SETIC!K25)+(ESAG!J25-ESAG!K25)+(CEART!J25-CEART!K25)+(FAED!J25-FAED!K25)+(CEAD!J25-CEAD!K25)+(CEFID!J25-CEFID!K25)+(CERES!J25-CERES!K25)+(CEPLAN!J25-CEPLAN!K25)+(CCT!J25-CCT!K25)+(CAV!J25-CAV!K25)+(CEO!J25-CEO!K25)+(CESFI!J25-CESFI!K25)+(CEAVI!J25-CEAVI!K25)</f>
        <v>70</v>
      </c>
      <c r="L25" s="15">
        <f t="shared" si="0"/>
        <v>80</v>
      </c>
      <c r="M25" s="16">
        <f t="shared" si="1"/>
        <v>2362.5</v>
      </c>
      <c r="N25" s="16">
        <f t="shared" si="2"/>
        <v>1102.5</v>
      </c>
    </row>
    <row r="26" spans="1:14" x14ac:dyDescent="0.25">
      <c r="A26" s="100"/>
      <c r="B26" s="111"/>
      <c r="C26" s="8">
        <v>23</v>
      </c>
      <c r="D26" s="9" t="s">
        <v>78</v>
      </c>
      <c r="E26" s="9" t="s">
        <v>34</v>
      </c>
      <c r="F26" s="9" t="s">
        <v>79</v>
      </c>
      <c r="G26" s="10" t="s">
        <v>36</v>
      </c>
      <c r="H26" s="11" t="s">
        <v>80</v>
      </c>
      <c r="I26" s="12">
        <v>802.29</v>
      </c>
      <c r="J26" s="13">
        <f>SETIC!J26+ESAG!J26+CEART!J26+FAED!J26+CEAD!J26+CEFID!J26+CERES!J26+CEPLAN!J26+CCT!J26+CAV!J26+CEO!J26+CESFI!J26+CEAVI!J26</f>
        <v>55</v>
      </c>
      <c r="K26" s="14">
        <f>(SETIC!J26-SETIC!K26)+(ESAG!J26-ESAG!K26)+(CEART!J26-CEART!K26)+(FAED!J26-FAED!K26)+(CEAD!J26-CEAD!K26)+(CEFID!J26-CEFID!K26)+(CERES!J26-CERES!K26)+(CEPLAN!J26-CEPLAN!K26)+(CCT!J26-CCT!K26)+(CAV!J26-CAV!K26)+(CEO!J26-CEO!K26)+(CESFI!J26-CESFI!K26)+(CEAVI!J26-CEAVI!K26)</f>
        <v>41</v>
      </c>
      <c r="L26" s="15">
        <f t="shared" si="0"/>
        <v>14</v>
      </c>
      <c r="M26" s="16">
        <f t="shared" si="1"/>
        <v>44125.95</v>
      </c>
      <c r="N26" s="16">
        <f t="shared" si="2"/>
        <v>32893.89</v>
      </c>
    </row>
    <row r="27" spans="1:14" x14ac:dyDescent="0.25">
      <c r="A27" s="100"/>
      <c r="B27" s="111"/>
      <c r="C27" s="8">
        <v>24</v>
      </c>
      <c r="D27" s="9" t="s">
        <v>81</v>
      </c>
      <c r="E27" s="9" t="s">
        <v>34</v>
      </c>
      <c r="F27" s="9" t="s">
        <v>82</v>
      </c>
      <c r="G27" s="10" t="s">
        <v>36</v>
      </c>
      <c r="H27" s="11" t="s">
        <v>80</v>
      </c>
      <c r="I27" s="12">
        <v>320.25</v>
      </c>
      <c r="J27" s="13">
        <f>SETIC!J27+ESAG!J27+CEART!J27+FAED!J27+CEAD!J27+CEFID!J27+CERES!J27+CEPLAN!J27+CCT!J27+CAV!J27+CEO!J27+CESFI!J27+CEAVI!J27</f>
        <v>21</v>
      </c>
      <c r="K27" s="14">
        <f>(SETIC!J27-SETIC!K27)+(ESAG!J27-ESAG!K27)+(CEART!J27-CEART!K27)+(FAED!J27-FAED!K27)+(CEAD!J27-CEAD!K27)+(CEFID!J27-CEFID!K27)+(CERES!J27-CERES!K27)+(CEPLAN!J27-CEPLAN!K27)+(CCT!J27-CCT!K27)+(CAV!J27-CAV!K27)+(CEO!J27-CEO!K27)+(CESFI!J27-CESFI!K27)+(CEAVI!J27-CEAVI!K27)</f>
        <v>15</v>
      </c>
      <c r="L27" s="15">
        <f t="shared" si="0"/>
        <v>6</v>
      </c>
      <c r="M27" s="16">
        <f t="shared" si="1"/>
        <v>6725.25</v>
      </c>
      <c r="N27" s="16">
        <f t="shared" si="2"/>
        <v>4803.75</v>
      </c>
    </row>
    <row r="28" spans="1:14" x14ac:dyDescent="0.25">
      <c r="A28" s="100"/>
      <c r="B28" s="111"/>
      <c r="C28" s="8">
        <v>25</v>
      </c>
      <c r="D28" s="9" t="s">
        <v>83</v>
      </c>
      <c r="E28" s="9" t="s">
        <v>34</v>
      </c>
      <c r="F28" s="9" t="s">
        <v>84</v>
      </c>
      <c r="G28" s="10" t="s">
        <v>36</v>
      </c>
      <c r="H28" s="11" t="s">
        <v>80</v>
      </c>
      <c r="I28" s="12">
        <v>2088</v>
      </c>
      <c r="J28" s="13">
        <f>SETIC!J28+ESAG!J28+CEART!J28+FAED!J28+CEAD!J28+CEFID!J28+CERES!J28+CEPLAN!J28+CCT!J28+CAV!J28+CEO!J28+CESFI!J28+CEAVI!J28</f>
        <v>6</v>
      </c>
      <c r="K28" s="14">
        <f>(SETIC!J28-SETIC!K28)+(ESAG!J28-ESAG!K28)+(CEART!J28-CEART!K28)+(FAED!J28-FAED!K28)+(CEAD!J28-CEAD!K28)+(CEFID!J28-CEFID!K28)+(CERES!J28-CERES!K28)+(CEPLAN!J28-CEPLAN!K28)+(CCT!J28-CCT!K28)+(CAV!J28-CAV!K28)+(CEO!J28-CEO!K28)+(CESFI!J28-CESFI!K28)+(CEAVI!J28-CEAVI!K28)</f>
        <v>0</v>
      </c>
      <c r="L28" s="15">
        <f t="shared" si="0"/>
        <v>6</v>
      </c>
      <c r="M28" s="16">
        <f t="shared" si="1"/>
        <v>12528</v>
      </c>
      <c r="N28" s="16">
        <f t="shared" si="2"/>
        <v>0</v>
      </c>
    </row>
    <row r="29" spans="1:14" x14ac:dyDescent="0.25">
      <c r="A29" s="100"/>
      <c r="B29" s="111"/>
      <c r="C29" s="8">
        <v>26</v>
      </c>
      <c r="D29" s="9" t="s">
        <v>85</v>
      </c>
      <c r="E29" s="9" t="s">
        <v>86</v>
      </c>
      <c r="F29" s="9" t="s">
        <v>87</v>
      </c>
      <c r="G29" s="10" t="s">
        <v>63</v>
      </c>
      <c r="H29" s="11" t="s">
        <v>23</v>
      </c>
      <c r="I29" s="12">
        <v>26.7</v>
      </c>
      <c r="J29" s="13">
        <f>SETIC!J29+ESAG!J29+CEART!J29+FAED!J29+CEAD!J29+CEFID!J29+CERES!J29+CEPLAN!J29+CCT!J29+CAV!J29+CEO!J29+CESFI!J29+CEAVI!J29</f>
        <v>1265</v>
      </c>
      <c r="K29" s="14">
        <f>(SETIC!J29-SETIC!K29)+(ESAG!J29-ESAG!K29)+(CEART!J29-CEART!K29)+(FAED!J29-FAED!K29)+(CEAD!J29-CEAD!K29)+(CEFID!J29-CEFID!K29)+(CERES!J29-CERES!K29)+(CEPLAN!J29-CEPLAN!K29)+(CCT!J29-CCT!K29)+(CAV!J29-CAV!K29)+(CEO!J29-CEO!K29)+(CESFI!J29-CESFI!K29)+(CEAVI!J29-CEAVI!K29)</f>
        <v>460</v>
      </c>
      <c r="L29" s="15">
        <f t="shared" si="0"/>
        <v>805</v>
      </c>
      <c r="M29" s="16">
        <f t="shared" si="1"/>
        <v>33775.5</v>
      </c>
      <c r="N29" s="16">
        <f t="shared" si="2"/>
        <v>12282</v>
      </c>
    </row>
    <row r="30" spans="1:14" x14ac:dyDescent="0.25">
      <c r="A30" s="100"/>
      <c r="B30" s="111"/>
      <c r="C30" s="8">
        <v>27</v>
      </c>
      <c r="D30" s="9" t="s">
        <v>88</v>
      </c>
      <c r="E30" s="9" t="s">
        <v>86</v>
      </c>
      <c r="F30" s="9" t="s">
        <v>89</v>
      </c>
      <c r="G30" s="10" t="s">
        <v>63</v>
      </c>
      <c r="H30" s="11" t="s">
        <v>23</v>
      </c>
      <c r="I30" s="12">
        <v>11.74</v>
      </c>
      <c r="J30" s="13">
        <f>SETIC!J30+ESAG!J30+CEART!J30+FAED!J30+CEAD!J30+CEFID!J30+CERES!J30+CEPLAN!J30+CCT!J30+CAV!J30+CEO!J30+CESFI!J30+CEAVI!J30</f>
        <v>95</v>
      </c>
      <c r="K30" s="14">
        <f>(SETIC!J30-SETIC!K30)+(ESAG!J30-ESAG!K30)+(CEART!J30-CEART!K30)+(FAED!J30-FAED!K30)+(CEAD!J30-CEAD!K30)+(CEFID!J30-CEFID!K30)+(CERES!J30-CERES!K30)+(CEPLAN!J30-CEPLAN!K30)+(CCT!J30-CCT!K30)+(CAV!J30-CAV!K30)+(CEO!J30-CEO!K30)+(CESFI!J30-CESFI!K30)+(CEAVI!J30-CEAVI!K30)</f>
        <v>75</v>
      </c>
      <c r="L30" s="15">
        <f t="shared" si="0"/>
        <v>20</v>
      </c>
      <c r="M30" s="16">
        <f t="shared" si="1"/>
        <v>1115.3</v>
      </c>
      <c r="N30" s="16">
        <f t="shared" si="2"/>
        <v>880.5</v>
      </c>
    </row>
    <row r="31" spans="1:14" x14ac:dyDescent="0.25">
      <c r="A31" s="100"/>
      <c r="B31" s="111"/>
      <c r="C31" s="8">
        <v>28</v>
      </c>
      <c r="D31" s="9" t="s">
        <v>90</v>
      </c>
      <c r="E31" s="9" t="s">
        <v>86</v>
      </c>
      <c r="F31" s="9" t="s">
        <v>91</v>
      </c>
      <c r="G31" s="8" t="s">
        <v>63</v>
      </c>
      <c r="H31" s="11" t="s">
        <v>23</v>
      </c>
      <c r="I31" s="12">
        <v>3.24</v>
      </c>
      <c r="J31" s="13">
        <f>SETIC!J31+ESAG!J31+CEART!J31+FAED!J31+CEAD!J31+CEFID!J31+CERES!J31+CEPLAN!J31+CCT!J31+CAV!J31+CEO!J31+CESFI!J31+CEAVI!J31</f>
        <v>4650</v>
      </c>
      <c r="K31" s="14">
        <f>(SETIC!J31-SETIC!K31)+(ESAG!J31-ESAG!K31)+(CEART!J31-CEART!K31)+(FAED!J31-FAED!K31)+(CEAD!J31-CEAD!K31)+(CEFID!J31-CEFID!K31)+(CERES!J31-CERES!K31)+(CEPLAN!J31-CEPLAN!K31)+(CCT!J31-CCT!K31)+(CAV!J31-CAV!K31)+(CEO!J31-CEO!K31)+(CESFI!J31-CESFI!K31)+(CEAVI!J31-CEAVI!K31)</f>
        <v>1315</v>
      </c>
      <c r="L31" s="15">
        <f t="shared" si="0"/>
        <v>3335</v>
      </c>
      <c r="M31" s="16">
        <f t="shared" si="1"/>
        <v>15066.000000000002</v>
      </c>
      <c r="N31" s="16">
        <f t="shared" si="2"/>
        <v>4260.6000000000004</v>
      </c>
    </row>
    <row r="32" spans="1:14" x14ac:dyDescent="0.25">
      <c r="A32" s="96"/>
      <c r="B32" s="110"/>
      <c r="C32" s="8">
        <v>29</v>
      </c>
      <c r="D32" s="9" t="s">
        <v>92</v>
      </c>
      <c r="E32" s="9" t="s">
        <v>86</v>
      </c>
      <c r="F32" s="9" t="s">
        <v>93</v>
      </c>
      <c r="G32" s="10" t="s">
        <v>63</v>
      </c>
      <c r="H32" s="11" t="s">
        <v>23</v>
      </c>
      <c r="I32" s="12">
        <v>0.9</v>
      </c>
      <c r="J32" s="13">
        <f>SETIC!J32+ESAG!J32+CEART!J32+FAED!J32+CEAD!J32+CEFID!J32+CERES!J32+CEPLAN!J32+CCT!J32+CAV!J32+CEO!J32+CESFI!J32+CEAVI!J32</f>
        <v>4100</v>
      </c>
      <c r="K32" s="14">
        <f>(SETIC!J32-SETIC!K32)+(ESAG!J32-ESAG!K32)+(CEART!J32-CEART!K32)+(FAED!J32-FAED!K32)+(CEAD!J32-CEAD!K32)+(CEFID!J32-CEFID!K32)+(CERES!J32-CERES!K32)+(CEPLAN!J32-CEPLAN!K32)+(CCT!J32-CCT!K32)+(CAV!J32-CAV!K32)+(CEO!J32-CEO!K32)+(CESFI!J32-CESFI!K32)+(CEAVI!J32-CEAVI!K32)</f>
        <v>1813</v>
      </c>
      <c r="L32" s="15">
        <f t="shared" si="0"/>
        <v>2287</v>
      </c>
      <c r="M32" s="16">
        <f t="shared" si="1"/>
        <v>3690</v>
      </c>
      <c r="N32" s="16">
        <f t="shared" si="2"/>
        <v>1631.7</v>
      </c>
    </row>
    <row r="33" spans="1:14" x14ac:dyDescent="0.25">
      <c r="A33" s="18" t="s">
        <v>94</v>
      </c>
      <c r="B33" s="19">
        <v>8</v>
      </c>
      <c r="C33" s="20">
        <v>30</v>
      </c>
      <c r="D33" s="21" t="s">
        <v>95</v>
      </c>
      <c r="E33" s="21" t="s">
        <v>96</v>
      </c>
      <c r="F33" s="21" t="s">
        <v>97</v>
      </c>
      <c r="G33" s="18" t="s">
        <v>63</v>
      </c>
      <c r="H33" s="22" t="s">
        <v>23</v>
      </c>
      <c r="I33" s="23"/>
      <c r="J33" s="86"/>
      <c r="K33" s="87"/>
      <c r="L33" s="24"/>
      <c r="M33" s="24"/>
      <c r="N33" s="24"/>
    </row>
    <row r="34" spans="1:14" x14ac:dyDescent="0.25">
      <c r="A34" s="102" t="s">
        <v>94</v>
      </c>
      <c r="B34" s="115">
        <v>9</v>
      </c>
      <c r="C34" s="20">
        <v>31</v>
      </c>
      <c r="D34" s="21" t="s">
        <v>98</v>
      </c>
      <c r="E34" s="21" t="s">
        <v>99</v>
      </c>
      <c r="F34" s="21" t="s">
        <v>100</v>
      </c>
      <c r="G34" s="18" t="s">
        <v>101</v>
      </c>
      <c r="H34" s="22" t="s">
        <v>23</v>
      </c>
      <c r="I34" s="23"/>
      <c r="J34" s="86"/>
      <c r="K34" s="87"/>
      <c r="L34" s="24"/>
      <c r="M34" s="24"/>
      <c r="N34" s="24"/>
    </row>
    <row r="35" spans="1:14" x14ac:dyDescent="0.25">
      <c r="A35" s="103"/>
      <c r="B35" s="116"/>
      <c r="C35" s="20">
        <v>32</v>
      </c>
      <c r="D35" s="21" t="s">
        <v>102</v>
      </c>
      <c r="E35" s="21" t="s">
        <v>61</v>
      </c>
      <c r="F35" s="21" t="s">
        <v>103</v>
      </c>
      <c r="G35" s="18" t="s">
        <v>63</v>
      </c>
      <c r="H35" s="22" t="s">
        <v>23</v>
      </c>
      <c r="I35" s="23"/>
      <c r="J35" s="86"/>
      <c r="K35" s="87"/>
      <c r="L35" s="24"/>
      <c r="M35" s="24"/>
      <c r="N35" s="24"/>
    </row>
    <row r="36" spans="1:14" x14ac:dyDescent="0.25">
      <c r="A36" s="103"/>
      <c r="B36" s="116"/>
      <c r="C36" s="20">
        <v>33</v>
      </c>
      <c r="D36" s="21" t="s">
        <v>104</v>
      </c>
      <c r="E36" s="21" t="s">
        <v>99</v>
      </c>
      <c r="F36" s="21" t="s">
        <v>105</v>
      </c>
      <c r="G36" s="18" t="s">
        <v>101</v>
      </c>
      <c r="H36" s="22" t="s">
        <v>23</v>
      </c>
      <c r="I36" s="23"/>
      <c r="J36" s="86"/>
      <c r="K36" s="87"/>
      <c r="L36" s="24"/>
      <c r="M36" s="24"/>
      <c r="N36" s="24"/>
    </row>
    <row r="37" spans="1:14" x14ac:dyDescent="0.25">
      <c r="A37" s="103"/>
      <c r="B37" s="116"/>
      <c r="C37" s="20">
        <v>34</v>
      </c>
      <c r="D37" s="21" t="s">
        <v>106</v>
      </c>
      <c r="E37" s="21" t="s">
        <v>107</v>
      </c>
      <c r="F37" s="21" t="s">
        <v>108</v>
      </c>
      <c r="G37" s="18" t="s">
        <v>26</v>
      </c>
      <c r="H37" s="22" t="s">
        <v>80</v>
      </c>
      <c r="I37" s="23"/>
      <c r="J37" s="86"/>
      <c r="K37" s="87"/>
      <c r="L37" s="24"/>
      <c r="M37" s="24"/>
      <c r="N37" s="24"/>
    </row>
    <row r="38" spans="1:14" x14ac:dyDescent="0.25">
      <c r="A38" s="103"/>
      <c r="B38" s="116"/>
      <c r="C38" s="20">
        <v>35</v>
      </c>
      <c r="D38" s="21" t="s">
        <v>109</v>
      </c>
      <c r="E38" s="21" t="s">
        <v>107</v>
      </c>
      <c r="F38" s="21" t="s">
        <v>110</v>
      </c>
      <c r="G38" s="18" t="s">
        <v>26</v>
      </c>
      <c r="H38" s="22" t="s">
        <v>80</v>
      </c>
      <c r="I38" s="23"/>
      <c r="J38" s="86"/>
      <c r="K38" s="87"/>
      <c r="L38" s="24"/>
      <c r="M38" s="24"/>
      <c r="N38" s="24"/>
    </row>
    <row r="39" spans="1:14" x14ac:dyDescent="0.25">
      <c r="A39" s="103"/>
      <c r="B39" s="116"/>
      <c r="C39" s="20">
        <v>36</v>
      </c>
      <c r="D39" s="21" t="s">
        <v>111</v>
      </c>
      <c r="E39" s="21" t="s">
        <v>99</v>
      </c>
      <c r="F39" s="21" t="s">
        <v>112</v>
      </c>
      <c r="G39" s="18" t="s">
        <v>101</v>
      </c>
      <c r="H39" s="22" t="s">
        <v>23</v>
      </c>
      <c r="I39" s="23"/>
      <c r="J39" s="86"/>
      <c r="K39" s="87"/>
      <c r="L39" s="24"/>
      <c r="M39" s="24"/>
      <c r="N39" s="24"/>
    </row>
    <row r="40" spans="1:14" x14ac:dyDescent="0.25">
      <c r="A40" s="104"/>
      <c r="B40" s="117"/>
      <c r="C40" s="20">
        <v>37</v>
      </c>
      <c r="D40" s="21" t="s">
        <v>113</v>
      </c>
      <c r="E40" s="21" t="s">
        <v>40</v>
      </c>
      <c r="F40" s="21" t="s">
        <v>114</v>
      </c>
      <c r="G40" s="18" t="s">
        <v>36</v>
      </c>
      <c r="H40" s="22" t="s">
        <v>80</v>
      </c>
      <c r="I40" s="23"/>
      <c r="J40" s="86"/>
      <c r="K40" s="87"/>
      <c r="L40" s="24"/>
      <c r="M40" s="24"/>
      <c r="N40" s="24"/>
    </row>
    <row r="41" spans="1:14" ht="45" x14ac:dyDescent="0.25">
      <c r="A41" s="10" t="s">
        <v>18</v>
      </c>
      <c r="B41" s="17">
        <v>10</v>
      </c>
      <c r="C41" s="8">
        <v>38</v>
      </c>
      <c r="D41" s="9" t="s">
        <v>115</v>
      </c>
      <c r="E41" s="9" t="s">
        <v>34</v>
      </c>
      <c r="F41" s="9" t="s">
        <v>116</v>
      </c>
      <c r="G41" s="10" t="s">
        <v>117</v>
      </c>
      <c r="H41" s="11" t="s">
        <v>23</v>
      </c>
      <c r="I41" s="12">
        <v>149.25</v>
      </c>
      <c r="J41" s="13">
        <f>SETIC!J41+ESAG!J41+CEART!J41+FAED!J41+CEAD!J41+CEFID!J41+CERES!J41+CEPLAN!J41+CCT!J41+CAV!J41+CEO!J41+CESFI!J41+CEAVI!J41</f>
        <v>200</v>
      </c>
      <c r="K41" s="14">
        <f>(SETIC!J41-SETIC!K41)+(ESAG!J41-ESAG!K41)+(CEART!J41-CEART!K41)+(FAED!J41-FAED!K41)+(CEAD!J41-CEAD!K41)+(CEFID!J41-CEFID!K41)+(CERES!J41-CERES!K41)+(CEPLAN!J41-CEPLAN!K41)+(CCT!J41-CCT!K41)+(CAV!J41-CAV!K41)+(CEO!J41-CEO!K41)+(CESFI!J41-CESFI!K41)+(CEAVI!J41-CEAVI!K41)</f>
        <v>10</v>
      </c>
      <c r="L41" s="15">
        <f t="shared" si="0"/>
        <v>190</v>
      </c>
      <c r="M41" s="16">
        <f t="shared" si="1"/>
        <v>29850</v>
      </c>
      <c r="N41" s="16">
        <f t="shared" si="2"/>
        <v>1492.5</v>
      </c>
    </row>
    <row r="42" spans="1:14" x14ac:dyDescent="0.25">
      <c r="A42" s="18" t="s">
        <v>94</v>
      </c>
      <c r="B42" s="19">
        <v>11</v>
      </c>
      <c r="C42" s="20">
        <v>39</v>
      </c>
      <c r="D42" s="21" t="s">
        <v>118</v>
      </c>
      <c r="E42" s="21" t="s">
        <v>40</v>
      </c>
      <c r="F42" s="21" t="s">
        <v>119</v>
      </c>
      <c r="G42" s="18" t="s">
        <v>36</v>
      </c>
      <c r="H42" s="22" t="s">
        <v>23</v>
      </c>
      <c r="I42" s="23"/>
      <c r="J42" s="25"/>
      <c r="K42" s="26"/>
      <c r="L42" s="24"/>
      <c r="M42" s="27"/>
      <c r="N42" s="27"/>
    </row>
    <row r="43" spans="1:14" x14ac:dyDescent="0.25">
      <c r="A43" s="18" t="s">
        <v>94</v>
      </c>
      <c r="B43" s="19">
        <v>12</v>
      </c>
      <c r="C43" s="20">
        <v>40</v>
      </c>
      <c r="D43" s="21" t="s">
        <v>120</v>
      </c>
      <c r="E43" s="21" t="s">
        <v>40</v>
      </c>
      <c r="F43" s="21" t="s">
        <v>121</v>
      </c>
      <c r="G43" s="18" t="s">
        <v>36</v>
      </c>
      <c r="H43" s="22" t="s">
        <v>23</v>
      </c>
      <c r="I43" s="23"/>
      <c r="J43" s="25"/>
      <c r="K43" s="26"/>
      <c r="L43" s="24"/>
      <c r="M43" s="27"/>
      <c r="N43" s="27"/>
    </row>
    <row r="44" spans="1:14" x14ac:dyDescent="0.25">
      <c r="A44" s="18" t="s">
        <v>94</v>
      </c>
      <c r="B44" s="19">
        <v>13</v>
      </c>
      <c r="C44" s="20">
        <v>41</v>
      </c>
      <c r="D44" s="21" t="s">
        <v>122</v>
      </c>
      <c r="E44" s="21" t="s">
        <v>40</v>
      </c>
      <c r="F44" s="21" t="s">
        <v>121</v>
      </c>
      <c r="G44" s="18" t="s">
        <v>36</v>
      </c>
      <c r="H44" s="22" t="s">
        <v>23</v>
      </c>
      <c r="I44" s="23"/>
      <c r="J44" s="25"/>
      <c r="K44" s="26"/>
      <c r="L44" s="24"/>
      <c r="M44" s="27"/>
      <c r="N44" s="27"/>
    </row>
    <row r="45" spans="1:14" x14ac:dyDescent="0.25">
      <c r="A45" s="18" t="s">
        <v>94</v>
      </c>
      <c r="B45" s="19">
        <v>14</v>
      </c>
      <c r="C45" s="20">
        <v>42</v>
      </c>
      <c r="D45" s="21" t="s">
        <v>123</v>
      </c>
      <c r="E45" s="21" t="s">
        <v>40</v>
      </c>
      <c r="F45" s="21" t="s">
        <v>121</v>
      </c>
      <c r="G45" s="18" t="s">
        <v>36</v>
      </c>
      <c r="H45" s="22" t="s">
        <v>23</v>
      </c>
      <c r="I45" s="23"/>
      <c r="J45" s="25"/>
      <c r="K45" s="26"/>
      <c r="L45" s="24"/>
      <c r="M45" s="27"/>
      <c r="N45" s="27"/>
    </row>
    <row r="46" spans="1:14" x14ac:dyDescent="0.25">
      <c r="A46" s="102" t="s">
        <v>94</v>
      </c>
      <c r="B46" s="115">
        <v>15</v>
      </c>
      <c r="C46" s="20">
        <v>43</v>
      </c>
      <c r="D46" s="21" t="s">
        <v>124</v>
      </c>
      <c r="E46" s="21" t="s">
        <v>34</v>
      </c>
      <c r="F46" s="21" t="s">
        <v>125</v>
      </c>
      <c r="G46" s="18" t="s">
        <v>36</v>
      </c>
      <c r="H46" s="22" t="s">
        <v>23</v>
      </c>
      <c r="I46" s="23"/>
      <c r="J46" s="25"/>
      <c r="K46" s="26"/>
      <c r="L46" s="24"/>
      <c r="M46" s="27"/>
      <c r="N46" s="27"/>
    </row>
    <row r="47" spans="1:14" x14ac:dyDescent="0.25">
      <c r="A47" s="103"/>
      <c r="B47" s="116"/>
      <c r="C47" s="20">
        <v>44</v>
      </c>
      <c r="D47" s="21" t="s">
        <v>126</v>
      </c>
      <c r="E47" s="21" t="s">
        <v>34</v>
      </c>
      <c r="F47" s="21" t="s">
        <v>125</v>
      </c>
      <c r="G47" s="18" t="s">
        <v>36</v>
      </c>
      <c r="H47" s="22" t="s">
        <v>23</v>
      </c>
      <c r="I47" s="23"/>
      <c r="J47" s="25"/>
      <c r="K47" s="26"/>
      <c r="L47" s="24"/>
      <c r="M47" s="27"/>
      <c r="N47" s="27"/>
    </row>
    <row r="48" spans="1:14" x14ac:dyDescent="0.25">
      <c r="A48" s="103"/>
      <c r="B48" s="116"/>
      <c r="C48" s="20">
        <v>45</v>
      </c>
      <c r="D48" s="21" t="s">
        <v>127</v>
      </c>
      <c r="E48" s="21" t="s">
        <v>34</v>
      </c>
      <c r="F48" s="21" t="s">
        <v>128</v>
      </c>
      <c r="G48" s="18" t="s">
        <v>36</v>
      </c>
      <c r="H48" s="22" t="s">
        <v>23</v>
      </c>
      <c r="I48" s="23"/>
      <c r="J48" s="25"/>
      <c r="K48" s="26"/>
      <c r="L48" s="24"/>
      <c r="M48" s="27"/>
      <c r="N48" s="27"/>
    </row>
    <row r="49" spans="1:14" x14ac:dyDescent="0.25">
      <c r="A49" s="103"/>
      <c r="B49" s="116"/>
      <c r="C49" s="20">
        <v>46</v>
      </c>
      <c r="D49" s="21" t="s">
        <v>129</v>
      </c>
      <c r="E49" s="21" t="s">
        <v>34</v>
      </c>
      <c r="F49" s="21" t="s">
        <v>128</v>
      </c>
      <c r="G49" s="18" t="s">
        <v>36</v>
      </c>
      <c r="H49" s="22" t="s">
        <v>23</v>
      </c>
      <c r="I49" s="23"/>
      <c r="J49" s="25"/>
      <c r="K49" s="26"/>
      <c r="L49" s="24"/>
      <c r="M49" s="27"/>
      <c r="N49" s="27"/>
    </row>
    <row r="50" spans="1:14" x14ac:dyDescent="0.25">
      <c r="A50" s="103"/>
      <c r="B50" s="116"/>
      <c r="C50" s="20">
        <v>47</v>
      </c>
      <c r="D50" s="21" t="s">
        <v>130</v>
      </c>
      <c r="E50" s="21" t="s">
        <v>34</v>
      </c>
      <c r="F50" s="21" t="s">
        <v>128</v>
      </c>
      <c r="G50" s="18" t="s">
        <v>36</v>
      </c>
      <c r="H50" s="22" t="s">
        <v>23</v>
      </c>
      <c r="I50" s="23"/>
      <c r="J50" s="25"/>
      <c r="K50" s="26"/>
      <c r="L50" s="24"/>
      <c r="M50" s="27"/>
      <c r="N50" s="27"/>
    </row>
    <row r="51" spans="1:14" x14ac:dyDescent="0.25">
      <c r="A51" s="103"/>
      <c r="B51" s="116"/>
      <c r="C51" s="20">
        <v>48</v>
      </c>
      <c r="D51" s="21" t="s">
        <v>131</v>
      </c>
      <c r="E51" s="21" t="s">
        <v>34</v>
      </c>
      <c r="F51" s="21" t="s">
        <v>128</v>
      </c>
      <c r="G51" s="18" t="s">
        <v>36</v>
      </c>
      <c r="H51" s="22" t="s">
        <v>23</v>
      </c>
      <c r="I51" s="23"/>
      <c r="J51" s="25"/>
      <c r="K51" s="26"/>
      <c r="L51" s="24"/>
      <c r="M51" s="27"/>
      <c r="N51" s="27"/>
    </row>
    <row r="52" spans="1:14" x14ac:dyDescent="0.25">
      <c r="A52" s="103"/>
      <c r="B52" s="116"/>
      <c r="C52" s="20">
        <v>49</v>
      </c>
      <c r="D52" s="21" t="s">
        <v>132</v>
      </c>
      <c r="E52" s="21" t="s">
        <v>34</v>
      </c>
      <c r="F52" s="21" t="s">
        <v>128</v>
      </c>
      <c r="G52" s="18" t="s">
        <v>36</v>
      </c>
      <c r="H52" s="22" t="s">
        <v>23</v>
      </c>
      <c r="I52" s="23"/>
      <c r="J52" s="25"/>
      <c r="K52" s="26"/>
      <c r="L52" s="24"/>
      <c r="M52" s="27"/>
      <c r="N52" s="27"/>
    </row>
    <row r="53" spans="1:14" x14ac:dyDescent="0.25">
      <c r="A53" s="103"/>
      <c r="B53" s="116"/>
      <c r="C53" s="20">
        <v>50</v>
      </c>
      <c r="D53" s="21" t="s">
        <v>133</v>
      </c>
      <c r="E53" s="21" t="s">
        <v>34</v>
      </c>
      <c r="F53" s="21" t="s">
        <v>134</v>
      </c>
      <c r="G53" s="18" t="s">
        <v>36</v>
      </c>
      <c r="H53" s="22" t="s">
        <v>23</v>
      </c>
      <c r="I53" s="23"/>
      <c r="J53" s="25"/>
      <c r="K53" s="26"/>
      <c r="L53" s="24"/>
      <c r="M53" s="27"/>
      <c r="N53" s="27"/>
    </row>
    <row r="54" spans="1:14" x14ac:dyDescent="0.25">
      <c r="A54" s="104"/>
      <c r="B54" s="117"/>
      <c r="C54" s="20">
        <v>51</v>
      </c>
      <c r="D54" s="21" t="s">
        <v>135</v>
      </c>
      <c r="E54" s="21" t="s">
        <v>34</v>
      </c>
      <c r="F54" s="21" t="s">
        <v>134</v>
      </c>
      <c r="G54" s="18" t="s">
        <v>36</v>
      </c>
      <c r="H54" s="22" t="s">
        <v>23</v>
      </c>
      <c r="I54" s="23"/>
      <c r="J54" s="25"/>
      <c r="K54" s="26"/>
      <c r="L54" s="24"/>
      <c r="M54" s="27"/>
      <c r="N54" s="27"/>
    </row>
    <row r="55" spans="1:14" x14ac:dyDescent="0.25">
      <c r="A55" s="102" t="s">
        <v>94</v>
      </c>
      <c r="B55" s="115">
        <v>16</v>
      </c>
      <c r="C55" s="20">
        <v>52</v>
      </c>
      <c r="D55" s="21" t="s">
        <v>136</v>
      </c>
      <c r="E55" s="21" t="s">
        <v>40</v>
      </c>
      <c r="F55" s="21" t="s">
        <v>121</v>
      </c>
      <c r="G55" s="18" t="s">
        <v>36</v>
      </c>
      <c r="H55" s="22" t="s">
        <v>23</v>
      </c>
      <c r="I55" s="23"/>
      <c r="J55" s="25"/>
      <c r="K55" s="26"/>
      <c r="L55" s="24"/>
      <c r="M55" s="27"/>
      <c r="N55" s="27"/>
    </row>
    <row r="56" spans="1:14" x14ac:dyDescent="0.25">
      <c r="A56" s="103"/>
      <c r="B56" s="116"/>
      <c r="C56" s="20">
        <v>53</v>
      </c>
      <c r="D56" s="21" t="s">
        <v>137</v>
      </c>
      <c r="E56" s="21" t="s">
        <v>40</v>
      </c>
      <c r="F56" s="21" t="s">
        <v>121</v>
      </c>
      <c r="G56" s="18" t="s">
        <v>36</v>
      </c>
      <c r="H56" s="22" t="s">
        <v>23</v>
      </c>
      <c r="I56" s="23"/>
      <c r="J56" s="25"/>
      <c r="K56" s="26"/>
      <c r="L56" s="24"/>
      <c r="M56" s="27"/>
      <c r="N56" s="27"/>
    </row>
    <row r="57" spans="1:14" x14ac:dyDescent="0.25">
      <c r="A57" s="103"/>
      <c r="B57" s="116"/>
      <c r="C57" s="20">
        <v>54</v>
      </c>
      <c r="D57" s="21" t="s">
        <v>138</v>
      </c>
      <c r="E57" s="21" t="s">
        <v>34</v>
      </c>
      <c r="F57" s="21" t="s">
        <v>125</v>
      </c>
      <c r="G57" s="18" t="s">
        <v>36</v>
      </c>
      <c r="H57" s="22" t="s">
        <v>23</v>
      </c>
      <c r="I57" s="23"/>
      <c r="J57" s="25"/>
      <c r="K57" s="26"/>
      <c r="L57" s="24"/>
      <c r="M57" s="27"/>
      <c r="N57" s="27"/>
    </row>
    <row r="58" spans="1:14" x14ac:dyDescent="0.25">
      <c r="A58" s="104"/>
      <c r="B58" s="117"/>
      <c r="C58" s="20">
        <v>55</v>
      </c>
      <c r="D58" s="21" t="s">
        <v>139</v>
      </c>
      <c r="E58" s="21" t="s">
        <v>34</v>
      </c>
      <c r="F58" s="21" t="s">
        <v>125</v>
      </c>
      <c r="G58" s="18" t="s">
        <v>36</v>
      </c>
      <c r="H58" s="22" t="s">
        <v>23</v>
      </c>
      <c r="I58" s="23"/>
      <c r="J58" s="25"/>
      <c r="K58" s="26"/>
      <c r="L58" s="24"/>
      <c r="M58" s="27"/>
      <c r="N58" s="27"/>
    </row>
    <row r="59" spans="1:14" x14ac:dyDescent="0.25">
      <c r="M59" s="16">
        <f>SUM(M4:M58)</f>
        <v>471529.5</v>
      </c>
      <c r="N59" s="16">
        <f>SUM(N4:N58)</f>
        <v>164689.69</v>
      </c>
    </row>
    <row r="62" spans="1:14" ht="15.75" x14ac:dyDescent="0.25">
      <c r="J62" s="118" t="s">
        <v>140</v>
      </c>
      <c r="K62" s="118"/>
      <c r="L62" s="118"/>
      <c r="M62" s="118"/>
      <c r="N62" s="118"/>
    </row>
    <row r="63" spans="1:14" ht="15.75" x14ac:dyDescent="0.25">
      <c r="J63" s="118" t="s">
        <v>141</v>
      </c>
      <c r="K63" s="118"/>
      <c r="L63" s="118"/>
      <c r="M63" s="118"/>
      <c r="N63" s="118"/>
    </row>
    <row r="64" spans="1:14" ht="15.75" x14ac:dyDescent="0.25">
      <c r="J64" s="119" t="s">
        <v>2</v>
      </c>
      <c r="K64" s="120"/>
      <c r="L64" s="120"/>
      <c r="M64" s="120"/>
      <c r="N64" s="121"/>
    </row>
    <row r="65" spans="10:14" ht="15.75" x14ac:dyDescent="0.25">
      <c r="J65" s="33" t="s">
        <v>142</v>
      </c>
      <c r="K65" s="34"/>
      <c r="L65" s="34"/>
      <c r="M65" s="34"/>
      <c r="N65" s="35">
        <f>M59</f>
        <v>471529.5</v>
      </c>
    </row>
    <row r="66" spans="10:14" ht="15.75" x14ac:dyDescent="0.25">
      <c r="J66" s="36" t="s">
        <v>143</v>
      </c>
      <c r="K66" s="37"/>
      <c r="L66" s="37"/>
      <c r="M66" s="37"/>
      <c r="N66" s="38">
        <f>N59</f>
        <v>164689.69</v>
      </c>
    </row>
    <row r="67" spans="10:14" ht="15.75" x14ac:dyDescent="0.25">
      <c r="J67" s="36" t="s">
        <v>144</v>
      </c>
      <c r="K67" s="37"/>
      <c r="L67" s="37"/>
      <c r="M67" s="37"/>
      <c r="N67" s="39"/>
    </row>
    <row r="68" spans="10:14" ht="15.75" x14ac:dyDescent="0.25">
      <c r="J68" s="40" t="s">
        <v>145</v>
      </c>
      <c r="K68" s="41"/>
      <c r="L68" s="41"/>
      <c r="M68" s="41"/>
      <c r="N68" s="42">
        <f>N66/N65</f>
        <v>0.34926699177888126</v>
      </c>
    </row>
    <row r="69" spans="10:14" ht="15.75" x14ac:dyDescent="0.25">
      <c r="J69" s="112" t="s">
        <v>146</v>
      </c>
      <c r="K69" s="113"/>
      <c r="L69" s="113"/>
      <c r="M69" s="113"/>
      <c r="N69" s="114"/>
    </row>
  </sheetData>
  <mergeCells count="24">
    <mergeCell ref="J69:N69"/>
    <mergeCell ref="A21:A32"/>
    <mergeCell ref="B21:B32"/>
    <mergeCell ref="A34:A40"/>
    <mergeCell ref="B34:B40"/>
    <mergeCell ref="A46:A54"/>
    <mergeCell ref="B46:B54"/>
    <mergeCell ref="A55:A58"/>
    <mergeCell ref="B55:B58"/>
    <mergeCell ref="J62:N62"/>
    <mergeCell ref="J63:N63"/>
    <mergeCell ref="J64:N64"/>
    <mergeCell ref="A6:A7"/>
    <mergeCell ref="B6:B7"/>
    <mergeCell ref="A10:A13"/>
    <mergeCell ref="B10:B13"/>
    <mergeCell ref="A14:A20"/>
    <mergeCell ref="B14:B20"/>
    <mergeCell ref="A1:C1"/>
    <mergeCell ref="D1:H1"/>
    <mergeCell ref="I1:N1"/>
    <mergeCell ref="A2:N2"/>
    <mergeCell ref="A4:A5"/>
    <mergeCell ref="B4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8"/>
  <sheetViews>
    <sheetView topLeftCell="C2" workbookViewId="0">
      <selection activeCell="M13" sqref="M13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4" width="9.7109375" style="44"/>
    <col min="45" max="16384" width="9.7109375" style="45"/>
  </cols>
  <sheetData>
    <row r="1" spans="1:44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189</v>
      </c>
      <c r="N1" s="91" t="s">
        <v>151</v>
      </c>
      <c r="O1" s="91" t="s">
        <v>151</v>
      </c>
      <c r="P1" s="91" t="s">
        <v>151</v>
      </c>
      <c r="Q1" s="91" t="s">
        <v>151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4" ht="29.25" customHeight="1" x14ac:dyDescent="0.25">
      <c r="A2" s="92" t="s">
        <v>156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4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43465</v>
      </c>
      <c r="N3" s="53" t="s">
        <v>155</v>
      </c>
      <c r="O3" s="53" t="s">
        <v>155</v>
      </c>
      <c r="P3" s="53" t="s">
        <v>155</v>
      </c>
      <c r="Q3" s="53" t="s">
        <v>155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44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 t="shared" ref="K5:K58" si="0">J5-(SUM(M5:X5))</f>
        <v>4</v>
      </c>
      <c r="L5" s="62" t="str">
        <f t="shared" ref="L5:L58" si="1">IF(K5&lt;0,"ATENÇÃO","OK")</f>
        <v>OK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44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1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</row>
    <row r="7" spans="1:44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 t="shared" si="0"/>
        <v>4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1</v>
      </c>
      <c r="L8" s="62" t="str">
        <f>IF(K8&lt;0,"ATENÇÃO","OK")</f>
        <v>OK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1:44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/>
      <c r="K10" s="61">
        <f t="shared" si="0"/>
        <v>0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>
        <v>2</v>
      </c>
      <c r="K12" s="61">
        <f t="shared" si="0"/>
        <v>2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44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f>2-1</f>
        <v>1</v>
      </c>
      <c r="K13" s="61">
        <f t="shared" si="0"/>
        <v>1</v>
      </c>
      <c r="L13" s="62" t="str">
        <f t="shared" si="1"/>
        <v>OK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44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/>
      <c r="K14" s="61">
        <f t="shared" si="0"/>
        <v>0</v>
      </c>
      <c r="L14" s="62" t="str">
        <f t="shared" si="1"/>
        <v>OK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44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4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/>
      <c r="K16" s="61">
        <f t="shared" si="0"/>
        <v>0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/>
      <c r="K17" s="61">
        <f t="shared" si="0"/>
        <v>0</v>
      </c>
      <c r="L17" s="62" t="str">
        <f t="shared" si="1"/>
        <v>OK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 t="shared" si="0"/>
        <v>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/>
      <c r="K20" s="61">
        <f t="shared" si="0"/>
        <v>0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/>
      <c r="K22" s="61">
        <f t="shared" si="0"/>
        <v>0</v>
      </c>
      <c r="L22" s="62" t="str">
        <f t="shared" si="1"/>
        <v>OK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/>
      <c r="K24" s="61">
        <f t="shared" si="0"/>
        <v>0</v>
      </c>
      <c r="L24" s="62" t="str">
        <f t="shared" si="1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v>3</v>
      </c>
      <c r="K26" s="61">
        <f t="shared" si="0"/>
        <v>0</v>
      </c>
      <c r="L26" s="62" t="str">
        <f t="shared" si="1"/>
        <v>OK</v>
      </c>
      <c r="M26" s="63">
        <v>3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 t="shared" si="0"/>
        <v>0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/>
      <c r="K28" s="61">
        <f t="shared" si="0"/>
        <v>0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50</v>
      </c>
      <c r="K29" s="61">
        <f t="shared" si="0"/>
        <v>50</v>
      </c>
      <c r="L29" s="62" t="str">
        <f t="shared" si="1"/>
        <v>OK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500</v>
      </c>
      <c r="K31" s="61">
        <f t="shared" si="0"/>
        <v>500</v>
      </c>
      <c r="L31" s="62" t="str">
        <f t="shared" si="1"/>
        <v>OK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/>
      <c r="K32" s="61">
        <f t="shared" si="0"/>
        <v>0</v>
      </c>
      <c r="L32" s="62" t="str">
        <f t="shared" si="1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0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8"/>
  <sheetViews>
    <sheetView topLeftCell="C1" workbookViewId="0">
      <selection activeCell="K13" sqref="K13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2" width="12" style="44" customWidth="1"/>
    <col min="23" max="33" width="9.7109375" style="44"/>
    <col min="34" max="16384" width="9.7109375" style="45"/>
  </cols>
  <sheetData>
    <row r="1" spans="1:33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157</v>
      </c>
      <c r="N1" s="91" t="s">
        <v>158</v>
      </c>
      <c r="O1" s="91" t="s">
        <v>159</v>
      </c>
      <c r="P1" s="91" t="s">
        <v>190</v>
      </c>
      <c r="Q1" s="91" t="s">
        <v>191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</row>
    <row r="2" spans="1:33" ht="29.25" customHeight="1" x14ac:dyDescent="0.25">
      <c r="A2" s="92" t="s">
        <v>160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33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42877</v>
      </c>
      <c r="N3" s="52">
        <v>42878</v>
      </c>
      <c r="O3" s="52">
        <v>42893</v>
      </c>
      <c r="P3" s="52">
        <v>42955</v>
      </c>
      <c r="Q3" s="52">
        <v>42957</v>
      </c>
      <c r="R3" s="52">
        <v>43038</v>
      </c>
      <c r="S3" s="53" t="s">
        <v>155</v>
      </c>
      <c r="T3" s="53" t="s">
        <v>155</v>
      </c>
      <c r="U3" s="53" t="s">
        <v>155</v>
      </c>
      <c r="V3" s="53" t="s">
        <v>155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3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J4-(SUM(M4:V4))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33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>J5-(SUM(M5:V5))</f>
        <v>4</v>
      </c>
      <c r="L5" s="62" t="str">
        <f t="shared" ref="L5:L58" si="0">IF(K5&lt;0,"ATENÇÃO","OK")</f>
        <v>OK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>J6-(SUM(M6:V6))</f>
        <v>0</v>
      </c>
      <c r="L6" s="62" t="str">
        <f t="shared" si="0"/>
        <v>OK</v>
      </c>
      <c r="M6" s="63">
        <v>1</v>
      </c>
      <c r="N6" s="63"/>
      <c r="O6" s="63"/>
      <c r="P6" s="63"/>
      <c r="Q6" s="63"/>
      <c r="R6" s="63"/>
      <c r="S6" s="63"/>
      <c r="T6" s="63"/>
      <c r="U6" s="63"/>
      <c r="V6" s="63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>J7-(SUM(M7:V7))</f>
        <v>2</v>
      </c>
      <c r="L7" s="62" t="str">
        <f t="shared" si="0"/>
        <v>OK</v>
      </c>
      <c r="M7" s="63"/>
      <c r="N7" s="63"/>
      <c r="O7" s="63">
        <v>2</v>
      </c>
      <c r="P7" s="63"/>
      <c r="Q7" s="63"/>
      <c r="R7" s="63"/>
      <c r="S7" s="63"/>
      <c r="T7" s="63"/>
      <c r="U7" s="63"/>
      <c r="V7" s="63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>J8-(SUM(M8:V8))</f>
        <v>1</v>
      </c>
      <c r="L8" s="62" t="str">
        <f t="shared" si="0"/>
        <v>OK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3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>J9-(SUM(M9:V9))</f>
        <v>0</v>
      </c>
      <c r="L9" s="76" t="str">
        <f t="shared" si="0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spans="1:33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/>
      <c r="K10" s="61">
        <f>J10-(SUM(M10:V10))</f>
        <v>0</v>
      </c>
      <c r="L10" s="62" t="str">
        <f t="shared" si="0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</row>
    <row r="11" spans="1:33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>J11-(SUM(M11:V11))</f>
        <v>0</v>
      </c>
      <c r="L11" s="62" t="str">
        <f t="shared" si="0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/>
      <c r="K12" s="61">
        <f>J12-(SUM(M12:V12))</f>
        <v>0</v>
      </c>
      <c r="L12" s="62" t="str">
        <f t="shared" si="0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33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f>2+1</f>
        <v>3</v>
      </c>
      <c r="K13" s="61">
        <f>J13-(SUM(M13:V13))</f>
        <v>0</v>
      </c>
      <c r="L13" s="62" t="str">
        <f t="shared" si="0"/>
        <v>OK</v>
      </c>
      <c r="M13" s="63"/>
      <c r="N13" s="63"/>
      <c r="O13" s="63"/>
      <c r="P13" s="63"/>
      <c r="Q13" s="63"/>
      <c r="R13" s="63">
        <v>3</v>
      </c>
      <c r="S13" s="63"/>
      <c r="T13" s="63"/>
      <c r="U13" s="63"/>
      <c r="V13" s="63"/>
    </row>
    <row r="14" spans="1:33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/>
      <c r="K14" s="61">
        <f>J14-(SUM(M14:V14))</f>
        <v>0</v>
      </c>
      <c r="L14" s="62" t="str">
        <f t="shared" si="0"/>
        <v>OK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33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>J15-(SUM(M15:V15))</f>
        <v>0</v>
      </c>
      <c r="L15" s="62" t="str">
        <f t="shared" si="0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33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/>
      <c r="K16" s="61">
        <f>J16-(SUM(M16:V16))</f>
        <v>0</v>
      </c>
      <c r="L16" s="62" t="str">
        <f t="shared" si="0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12</v>
      </c>
      <c r="K17" s="61">
        <f>J17-(SUM(M17:V17))</f>
        <v>6</v>
      </c>
      <c r="L17" s="62" t="str">
        <f t="shared" si="0"/>
        <v>OK</v>
      </c>
      <c r="M17" s="63"/>
      <c r="N17" s="63">
        <v>6</v>
      </c>
      <c r="O17" s="63"/>
      <c r="P17" s="63"/>
      <c r="Q17" s="63"/>
      <c r="R17" s="63"/>
      <c r="S17" s="63"/>
      <c r="T17" s="63"/>
      <c r="U17" s="63"/>
      <c r="V17" s="63"/>
    </row>
    <row r="18" spans="1:22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>J18-(SUM(M18:V18))</f>
        <v>0</v>
      </c>
      <c r="L18" s="62" t="str">
        <f t="shared" si="0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>J19-(SUM(M19:V19))</f>
        <v>0</v>
      </c>
      <c r="L19" s="62" t="str">
        <f t="shared" si="0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/>
      <c r="K20" s="61">
        <f>J20-(SUM(M20:V20))</f>
        <v>0</v>
      </c>
      <c r="L20" s="62" t="str">
        <f t="shared" si="0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>
        <v>150</v>
      </c>
      <c r="K21" s="61">
        <f>J21-(SUM(M21:V21))</f>
        <v>150</v>
      </c>
      <c r="L21" s="62" t="str">
        <f t="shared" si="0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/>
      <c r="K22" s="61">
        <f>J22-(SUM(M22:V22))</f>
        <v>0</v>
      </c>
      <c r="L22" s="62" t="str">
        <f t="shared" si="0"/>
        <v>OK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>J23-(SUM(M23:V23))</f>
        <v>0</v>
      </c>
      <c r="L23" s="62" t="str">
        <f t="shared" si="0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/>
      <c r="K24" s="61">
        <f>J24-(SUM(M24:V24))</f>
        <v>0</v>
      </c>
      <c r="L24" s="62" t="str">
        <f t="shared" si="0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>J25-(SUM(M25:V25))</f>
        <v>0</v>
      </c>
      <c r="L25" s="62" t="str">
        <f t="shared" si="0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/>
      <c r="K26" s="61">
        <f>J26-(SUM(M26:V26))</f>
        <v>0</v>
      </c>
      <c r="L26" s="62" t="str">
        <f t="shared" si="0"/>
        <v>OK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>J27-(SUM(M27:V27))</f>
        <v>0</v>
      </c>
      <c r="L27" s="62" t="str">
        <f t="shared" si="0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/>
      <c r="K28" s="61">
        <f>J28-(SUM(M28:V28))</f>
        <v>0</v>
      </c>
      <c r="L28" s="62" t="str">
        <f t="shared" si="0"/>
        <v>OK</v>
      </c>
      <c r="M28" s="63"/>
      <c r="N28" s="63"/>
      <c r="O28" s="63"/>
      <c r="P28" s="63">
        <v>-1</v>
      </c>
      <c r="Q28" s="63">
        <v>1</v>
      </c>
      <c r="R28" s="63"/>
      <c r="S28" s="63"/>
      <c r="T28" s="63"/>
      <c r="U28" s="63"/>
      <c r="V28" s="63"/>
    </row>
    <row r="29" spans="1:22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/>
      <c r="K29" s="61">
        <f>J29-(SUM(M29:V29))</f>
        <v>0</v>
      </c>
      <c r="L29" s="62" t="str">
        <f t="shared" si="0"/>
        <v>OK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>J30-(SUM(M30:V30))</f>
        <v>0</v>
      </c>
      <c r="L30" s="62" t="str">
        <f t="shared" si="0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100</v>
      </c>
      <c r="K31" s="61">
        <f>J31-(SUM(M31:V31))</f>
        <v>0</v>
      </c>
      <c r="L31" s="62" t="str">
        <f t="shared" si="0"/>
        <v>OK</v>
      </c>
      <c r="M31" s="63"/>
      <c r="N31" s="63">
        <v>100</v>
      </c>
      <c r="O31" s="63"/>
      <c r="P31" s="63"/>
      <c r="Q31" s="63"/>
      <c r="R31" s="63"/>
      <c r="S31" s="63"/>
      <c r="T31" s="63"/>
      <c r="U31" s="63"/>
      <c r="V31" s="63"/>
    </row>
    <row r="32" spans="1:22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/>
      <c r="K32" s="61">
        <f>J32-(SUM(M32:V32))</f>
        <v>0</v>
      </c>
      <c r="L32" s="62" t="str">
        <f t="shared" si="0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>J33-(SUM(M33:V33))</f>
        <v>0</v>
      </c>
      <c r="L33" s="76" t="str">
        <f t="shared" si="0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>J34-(SUM(M34:V34))</f>
        <v>0</v>
      </c>
      <c r="L34" s="76" t="str">
        <f t="shared" si="0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>J35-(SUM(M35:V35))</f>
        <v>0</v>
      </c>
      <c r="L35" s="76" t="str">
        <f t="shared" si="0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>J36-(SUM(M36:V36))</f>
        <v>0</v>
      </c>
      <c r="L36" s="76" t="str">
        <f t="shared" si="0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>J37-(SUM(M37:V37))</f>
        <v>0</v>
      </c>
      <c r="L37" s="76" t="str">
        <f t="shared" si="0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>J38-(SUM(M38:V38))</f>
        <v>0</v>
      </c>
      <c r="L38" s="76" t="str">
        <f t="shared" si="0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>J39-(SUM(M39:V39))</f>
        <v>0</v>
      </c>
      <c r="L39" s="76" t="str">
        <f t="shared" si="0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>J40-(SUM(M40:V40))</f>
        <v>0</v>
      </c>
      <c r="L40" s="76" t="str">
        <f t="shared" si="0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>J41-(SUM(M41:V41))</f>
        <v>0</v>
      </c>
      <c r="L41" s="62" t="str">
        <f t="shared" si="0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>J42-(SUM(M42:V42))</f>
        <v>0</v>
      </c>
      <c r="L42" s="76" t="str">
        <f t="shared" si="0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>J43-(SUM(M43:V43))</f>
        <v>0</v>
      </c>
      <c r="L43" s="76" t="str">
        <f t="shared" si="0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>J44-(SUM(M44:V44))</f>
        <v>0</v>
      </c>
      <c r="L44" s="76" t="str">
        <f t="shared" si="0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>J45-(SUM(M45:V45))</f>
        <v>0</v>
      </c>
      <c r="L45" s="76" t="str">
        <f t="shared" si="0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>J46-(SUM(M46:V46))</f>
        <v>0</v>
      </c>
      <c r="L46" s="76" t="str">
        <f t="shared" si="0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>J47-(SUM(M47:V47))</f>
        <v>0</v>
      </c>
      <c r="L47" s="76" t="str">
        <f t="shared" si="0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>J48-(SUM(M48:V48))</f>
        <v>0</v>
      </c>
      <c r="L48" s="76" t="str">
        <f t="shared" si="0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>J49-(SUM(M49:V49))</f>
        <v>0</v>
      </c>
      <c r="L49" s="76" t="str">
        <f t="shared" si="0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>J50-(SUM(M50:V50))</f>
        <v>0</v>
      </c>
      <c r="L50" s="76" t="str">
        <f t="shared" si="0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>J51-(SUM(M51:V51))</f>
        <v>0</v>
      </c>
      <c r="L51" s="76" t="str">
        <f t="shared" si="0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>J52-(SUM(M52:V52))</f>
        <v>0</v>
      </c>
      <c r="L52" s="76" t="str">
        <f t="shared" si="0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>J53-(SUM(M53:V53))</f>
        <v>0</v>
      </c>
      <c r="L53" s="76" t="str">
        <f t="shared" si="0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>J54-(SUM(M54:V54))</f>
        <v>0</v>
      </c>
      <c r="L54" s="76" t="str">
        <f t="shared" si="0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>J55-(SUM(M55:V55))</f>
        <v>0</v>
      </c>
      <c r="L55" s="76" t="str">
        <f t="shared" si="0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>J56-(SUM(M56:V56))</f>
        <v>0</v>
      </c>
      <c r="L56" s="76" t="str">
        <f t="shared" si="0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>J57-(SUM(M57:V57))</f>
        <v>0</v>
      </c>
      <c r="L57" s="76" t="str">
        <f t="shared" si="0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>J58-(SUM(M58:V58))</f>
        <v>0</v>
      </c>
      <c r="L58" s="76" t="str">
        <f t="shared" si="0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</row>
  </sheetData>
  <mergeCells count="30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T1:T2"/>
    <mergeCell ref="U1:U2"/>
    <mergeCell ref="V1:V2"/>
    <mergeCell ref="R1:R2"/>
    <mergeCell ref="S1:S2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8"/>
  <sheetViews>
    <sheetView topLeftCell="F13" zoomScale="84" zoomScaleNormal="84" workbookViewId="0">
      <selection activeCell="N37" sqref="N37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8" width="9.7109375" style="44"/>
    <col min="49" max="16384" width="9.7109375" style="45"/>
  </cols>
  <sheetData>
    <row r="1" spans="1:48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161</v>
      </c>
      <c r="N1" s="91" t="s">
        <v>162</v>
      </c>
      <c r="O1" s="91" t="s">
        <v>163</v>
      </c>
      <c r="P1" s="91" t="s">
        <v>151</v>
      </c>
      <c r="Q1" s="91" t="s">
        <v>151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8" ht="29.25" customHeight="1" x14ac:dyDescent="0.25">
      <c r="A2" s="92" t="s">
        <v>164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8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42824</v>
      </c>
      <c r="N3" s="52">
        <v>42824</v>
      </c>
      <c r="O3" s="52">
        <v>42934</v>
      </c>
      <c r="P3" s="53" t="s">
        <v>155</v>
      </c>
      <c r="Q3" s="53" t="s">
        <v>155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</row>
    <row r="4" spans="1:48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48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 t="shared" ref="K5:K58" si="0">J5-(SUM(M5:X5))</f>
        <v>4</v>
      </c>
      <c r="L5" s="62" t="str">
        <f t="shared" ref="L5:L58" si="1">IF(K5&lt;0,"ATENÇÃO","OK")</f>
        <v>OK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</row>
    <row r="6" spans="1:48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0</v>
      </c>
      <c r="L6" s="62" t="str">
        <f t="shared" si="1"/>
        <v>OK</v>
      </c>
      <c r="M6" s="63"/>
      <c r="N6" s="63"/>
      <c r="O6" s="63">
        <v>1</v>
      </c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 t="shared" si="0"/>
        <v>0</v>
      </c>
      <c r="L7" s="62" t="str">
        <f t="shared" si="1"/>
        <v>OK</v>
      </c>
      <c r="M7" s="63"/>
      <c r="N7" s="85"/>
      <c r="O7" s="63">
        <v>4</v>
      </c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</row>
    <row r="8" spans="1:48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0</v>
      </c>
      <c r="L8" s="62" t="str">
        <f t="shared" si="1"/>
        <v>OK</v>
      </c>
      <c r="M8" s="63">
        <v>1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</row>
    <row r="9" spans="1:48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</row>
    <row r="10" spans="1:48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/>
      <c r="K10" s="61">
        <f t="shared" si="0"/>
        <v>0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</row>
    <row r="11" spans="1:48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</row>
    <row r="12" spans="1:48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/>
      <c r="K12" s="61">
        <f t="shared" si="0"/>
        <v>0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48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/>
      <c r="K13" s="61">
        <f t="shared" si="0"/>
        <v>0</v>
      </c>
      <c r="L13" s="62" t="str">
        <f t="shared" si="1"/>
        <v>OK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48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/>
      <c r="K14" s="61">
        <f t="shared" si="0"/>
        <v>0</v>
      </c>
      <c r="L14" s="62" t="str">
        <f t="shared" si="1"/>
        <v>OK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48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8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/>
      <c r="K16" s="61">
        <f t="shared" si="0"/>
        <v>0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/>
      <c r="K17" s="61">
        <f t="shared" si="0"/>
        <v>0</v>
      </c>
      <c r="L17" s="62" t="str">
        <f t="shared" si="1"/>
        <v>OK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 t="shared" si="0"/>
        <v>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/>
      <c r="K20" s="61">
        <f t="shared" si="0"/>
        <v>0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100</v>
      </c>
      <c r="K22" s="61">
        <f t="shared" si="0"/>
        <v>100</v>
      </c>
      <c r="L22" s="62" t="str">
        <f t="shared" si="1"/>
        <v>OK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>
        <v>100</v>
      </c>
      <c r="K24" s="61">
        <f t="shared" si="0"/>
        <v>100</v>
      </c>
      <c r="L24" s="62" t="str">
        <f t="shared" si="1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f>2-2</f>
        <v>0</v>
      </c>
      <c r="K26" s="61">
        <f t="shared" si="0"/>
        <v>0</v>
      </c>
      <c r="L26" s="62" t="str">
        <f t="shared" si="1"/>
        <v>OK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 t="shared" si="0"/>
        <v>0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/>
      <c r="K28" s="61">
        <f t="shared" si="0"/>
        <v>0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/>
      <c r="K29" s="61">
        <f t="shared" si="0"/>
        <v>0</v>
      </c>
      <c r="L29" s="62" t="str">
        <f t="shared" si="1"/>
        <v>OK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/>
      <c r="K31" s="61">
        <f t="shared" si="0"/>
        <v>0</v>
      </c>
      <c r="L31" s="62" t="str">
        <f t="shared" si="1"/>
        <v>OK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>
        <v>200</v>
      </c>
      <c r="K32" s="61">
        <f t="shared" si="0"/>
        <v>0</v>
      </c>
      <c r="L32" s="62" t="str">
        <f t="shared" si="1"/>
        <v>OK</v>
      </c>
      <c r="M32" s="63"/>
      <c r="N32" s="63">
        <v>200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0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8"/>
  <sheetViews>
    <sheetView topLeftCell="A19" zoomScale="80" zoomScaleNormal="80" workbookViewId="0">
      <selection activeCell="J26" sqref="J26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2" width="9.7109375" style="44"/>
    <col min="43" max="16384" width="9.7109375" style="45"/>
  </cols>
  <sheetData>
    <row r="1" spans="1:42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165</v>
      </c>
      <c r="N1" s="91" t="s">
        <v>166</v>
      </c>
      <c r="O1" s="91" t="s">
        <v>167</v>
      </c>
      <c r="P1" s="91" t="s">
        <v>168</v>
      </c>
      <c r="Q1" s="91" t="s">
        <v>192</v>
      </c>
      <c r="R1" s="91" t="s">
        <v>193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2" ht="29.25" customHeight="1" x14ac:dyDescent="0.25">
      <c r="A2" s="92" t="s">
        <v>169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2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42934</v>
      </c>
      <c r="N3" s="52">
        <v>42947</v>
      </c>
      <c r="O3" s="52">
        <v>42949</v>
      </c>
      <c r="P3" s="52">
        <v>42949</v>
      </c>
      <c r="Q3" s="52">
        <v>43140</v>
      </c>
      <c r="R3" s="52">
        <v>43140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</row>
    <row r="4" spans="1:42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0</v>
      </c>
      <c r="L4" s="62" t="str">
        <f>IF(K4&lt;0,"ATENÇÃO","OK")</f>
        <v>OK</v>
      </c>
      <c r="M4" s="63"/>
      <c r="N4" s="63"/>
      <c r="O4" s="63">
        <v>1</v>
      </c>
      <c r="P4" s="63"/>
      <c r="Q4" s="63"/>
      <c r="R4" s="63"/>
      <c r="S4" s="63"/>
      <c r="T4" s="63"/>
      <c r="U4" s="63"/>
      <c r="V4" s="63"/>
      <c r="W4" s="63"/>
      <c r="X4" s="63"/>
    </row>
    <row r="5" spans="1:42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 t="shared" ref="K5:K58" si="0">J5-(SUM(M5:X5))</f>
        <v>2</v>
      </c>
      <c r="L5" s="62" t="str">
        <f t="shared" ref="L5:L58" si="1">IF(K5&lt;0,"ATENÇÃO","OK")</f>
        <v>OK</v>
      </c>
      <c r="M5" s="63">
        <v>2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42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1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 t="shared" si="0"/>
        <v>4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</row>
    <row r="8" spans="1:42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/>
      <c r="K8" s="61">
        <f t="shared" si="0"/>
        <v>0</v>
      </c>
      <c r="L8" s="62" t="str">
        <f t="shared" si="1"/>
        <v>OK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42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</row>
    <row r="10" spans="1:42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>
        <v>1</v>
      </c>
      <c r="K10" s="61">
        <f t="shared" si="0"/>
        <v>1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</row>
    <row r="11" spans="1:42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42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>
        <v>2</v>
      </c>
      <c r="K12" s="61">
        <f t="shared" si="0"/>
        <v>0</v>
      </c>
      <c r="L12" s="62" t="str">
        <f t="shared" si="1"/>
        <v>OK</v>
      </c>
      <c r="M12" s="63"/>
      <c r="N12" s="63"/>
      <c r="O12" s="63"/>
      <c r="P12" s="63">
        <v>1</v>
      </c>
      <c r="Q12" s="63"/>
      <c r="R12" s="63">
        <v>1</v>
      </c>
      <c r="S12" s="63"/>
      <c r="T12" s="63"/>
      <c r="U12" s="63"/>
      <c r="V12" s="63"/>
      <c r="W12" s="63"/>
      <c r="X12" s="63"/>
    </row>
    <row r="13" spans="1:42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v>2</v>
      </c>
      <c r="K13" s="61">
        <f t="shared" si="0"/>
        <v>0</v>
      </c>
      <c r="L13" s="62" t="str">
        <f t="shared" si="1"/>
        <v>OK</v>
      </c>
      <c r="M13" s="63"/>
      <c r="N13" s="63"/>
      <c r="O13" s="63"/>
      <c r="P13" s="63">
        <v>2</v>
      </c>
      <c r="Q13" s="63"/>
      <c r="R13" s="63"/>
      <c r="S13" s="63"/>
      <c r="T13" s="63"/>
      <c r="U13" s="63"/>
      <c r="V13" s="63"/>
      <c r="W13" s="63"/>
      <c r="X13" s="63"/>
    </row>
    <row r="14" spans="1:42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15</v>
      </c>
      <c r="K14" s="61">
        <f t="shared" si="0"/>
        <v>5</v>
      </c>
      <c r="L14" s="62" t="str">
        <f t="shared" si="1"/>
        <v>OK</v>
      </c>
      <c r="M14" s="63"/>
      <c r="N14" s="63">
        <v>10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42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2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>
        <v>5</v>
      </c>
      <c r="K16" s="61">
        <f t="shared" si="0"/>
        <v>0</v>
      </c>
      <c r="L16" s="62" t="str">
        <f t="shared" si="1"/>
        <v>OK</v>
      </c>
      <c r="M16" s="63"/>
      <c r="N16" s="63"/>
      <c r="O16" s="63"/>
      <c r="P16" s="63"/>
      <c r="Q16" s="63">
        <v>5</v>
      </c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4</v>
      </c>
      <c r="K17" s="61">
        <f t="shared" si="0"/>
        <v>4</v>
      </c>
      <c r="L17" s="62" t="str">
        <f t="shared" si="1"/>
        <v>OK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 t="shared" si="0"/>
        <v>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>
        <v>5</v>
      </c>
      <c r="K20" s="61">
        <f t="shared" si="0"/>
        <v>0</v>
      </c>
      <c r="L20" s="62" t="str">
        <f t="shared" si="1"/>
        <v>OK</v>
      </c>
      <c r="M20" s="63"/>
      <c r="N20" s="63">
        <v>5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>
        <v>150</v>
      </c>
      <c r="K21" s="61">
        <f t="shared" si="0"/>
        <v>0</v>
      </c>
      <c r="L21" s="62" t="str">
        <f t="shared" si="1"/>
        <v>OK</v>
      </c>
      <c r="M21" s="63"/>
      <c r="N21" s="63">
        <v>150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300</v>
      </c>
      <c r="K22" s="61">
        <f t="shared" si="0"/>
        <v>0</v>
      </c>
      <c r="L22" s="62" t="str">
        <f t="shared" si="1"/>
        <v>OK</v>
      </c>
      <c r="M22" s="63"/>
      <c r="N22" s="63">
        <v>200</v>
      </c>
      <c r="O22" s="63"/>
      <c r="P22" s="63"/>
      <c r="Q22" s="63">
        <v>100</v>
      </c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>
        <v>200</v>
      </c>
      <c r="K24" s="61">
        <f t="shared" si="0"/>
        <v>0</v>
      </c>
      <c r="L24" s="62" t="str">
        <f t="shared" si="1"/>
        <v>OK</v>
      </c>
      <c r="M24" s="63"/>
      <c r="N24" s="63">
        <v>100</v>
      </c>
      <c r="O24" s="63"/>
      <c r="P24" s="63"/>
      <c r="Q24" s="63">
        <v>100</v>
      </c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f>5+3+2</f>
        <v>10</v>
      </c>
      <c r="K26" s="61">
        <f t="shared" si="0"/>
        <v>0</v>
      </c>
      <c r="L26" s="62" t="str">
        <f t="shared" si="1"/>
        <v>OK</v>
      </c>
      <c r="M26" s="63"/>
      <c r="N26" s="63">
        <v>5</v>
      </c>
      <c r="O26" s="63"/>
      <c r="P26" s="63"/>
      <c r="Q26" s="63">
        <v>5</v>
      </c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 t="shared" si="0"/>
        <v>0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/>
      <c r="K28" s="61">
        <f t="shared" si="0"/>
        <v>0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100</v>
      </c>
      <c r="K29" s="61">
        <f t="shared" si="0"/>
        <v>0</v>
      </c>
      <c r="L29" s="62" t="str">
        <f t="shared" si="1"/>
        <v>OK</v>
      </c>
      <c r="M29" s="63"/>
      <c r="N29" s="63">
        <v>50</v>
      </c>
      <c r="O29" s="63"/>
      <c r="P29" s="63"/>
      <c r="Q29" s="63">
        <v>50</v>
      </c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300</v>
      </c>
      <c r="K31" s="61">
        <f t="shared" si="0"/>
        <v>0</v>
      </c>
      <c r="L31" s="62" t="str">
        <f t="shared" si="1"/>
        <v>OK</v>
      </c>
      <c r="M31" s="63"/>
      <c r="N31" s="63">
        <v>300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/>
      <c r="K32" s="61">
        <f t="shared" si="0"/>
        <v>0</v>
      </c>
      <c r="L32" s="62" t="str">
        <f t="shared" si="1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0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opLeftCell="E1" zoomScale="87" zoomScaleNormal="87" workbookViewId="0">
      <selection sqref="A1:XFD1048576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4" width="9.7109375" style="44"/>
    <col min="45" max="16384" width="9.7109375" style="45"/>
  </cols>
  <sheetData>
    <row r="1" spans="1:44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151</v>
      </c>
      <c r="N1" s="91" t="s">
        <v>151</v>
      </c>
      <c r="O1" s="91" t="s">
        <v>151</v>
      </c>
      <c r="P1" s="91" t="s">
        <v>151</v>
      </c>
      <c r="Q1" s="91" t="s">
        <v>151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4" ht="29.25" customHeight="1" x14ac:dyDescent="0.25">
      <c r="A2" s="92" t="s">
        <v>170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4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3" t="s">
        <v>155</v>
      </c>
      <c r="N3" s="53" t="s">
        <v>155</v>
      </c>
      <c r="O3" s="53" t="s">
        <v>155</v>
      </c>
      <c r="P3" s="53" t="s">
        <v>155</v>
      </c>
      <c r="Q3" s="53" t="s">
        <v>155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44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 t="shared" ref="K5:K58" si="0">J5-(SUM(M5:X5))</f>
        <v>4</v>
      </c>
      <c r="L5" s="62" t="str">
        <f t="shared" ref="L5:L58" si="1">IF(K5&lt;0,"ATENÇÃO","OK")</f>
        <v>OK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44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1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</row>
    <row r="7" spans="1:44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 t="shared" si="0"/>
        <v>4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/>
      <c r="K8" s="61">
        <f t="shared" si="0"/>
        <v>0</v>
      </c>
      <c r="L8" s="62" t="str">
        <f t="shared" si="1"/>
        <v>OK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1:44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/>
      <c r="K10" s="61">
        <f t="shared" si="0"/>
        <v>0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>
        <v>3</v>
      </c>
      <c r="K12" s="61">
        <f t="shared" si="0"/>
        <v>3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44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v>2</v>
      </c>
      <c r="K13" s="61">
        <f t="shared" si="0"/>
        <v>2</v>
      </c>
      <c r="L13" s="62" t="str">
        <f t="shared" si="1"/>
        <v>OK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44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15</v>
      </c>
      <c r="K14" s="61">
        <f t="shared" si="0"/>
        <v>15</v>
      </c>
      <c r="L14" s="62" t="str">
        <f t="shared" si="1"/>
        <v>OK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44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4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>
        <v>10</v>
      </c>
      <c r="K16" s="61">
        <f t="shared" si="0"/>
        <v>10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/>
      <c r="K17" s="61">
        <f t="shared" si="0"/>
        <v>0</v>
      </c>
      <c r="L17" s="62" t="str">
        <f t="shared" si="1"/>
        <v>OK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>
        <v>2</v>
      </c>
      <c r="K18" s="61">
        <f t="shared" si="0"/>
        <v>2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/>
      <c r="K19" s="61">
        <f t="shared" si="0"/>
        <v>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>
        <v>20</v>
      </c>
      <c r="K20" s="61">
        <f t="shared" si="0"/>
        <v>20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200</v>
      </c>
      <c r="K22" s="61">
        <f t="shared" si="0"/>
        <v>200</v>
      </c>
      <c r="L22" s="62" t="str">
        <f t="shared" si="1"/>
        <v>OK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>
        <v>100</v>
      </c>
      <c r="K24" s="61">
        <f t="shared" si="0"/>
        <v>100</v>
      </c>
      <c r="L24" s="62" t="str">
        <f t="shared" si="1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v>1</v>
      </c>
      <c r="K26" s="61">
        <f t="shared" si="0"/>
        <v>1</v>
      </c>
      <c r="L26" s="62" t="str">
        <f t="shared" si="1"/>
        <v>OK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>
        <v>1</v>
      </c>
      <c r="K27" s="61">
        <f t="shared" si="0"/>
        <v>1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>
        <v>1</v>
      </c>
      <c r="K28" s="61">
        <f t="shared" si="0"/>
        <v>1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/>
      <c r="K29" s="61">
        <f t="shared" si="0"/>
        <v>0</v>
      </c>
      <c r="L29" s="62" t="str">
        <f t="shared" si="1"/>
        <v>OK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50</v>
      </c>
      <c r="K31" s="61">
        <f t="shared" si="0"/>
        <v>50</v>
      </c>
      <c r="L31" s="62" t="str">
        <f t="shared" si="1"/>
        <v>OK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/>
      <c r="K32" s="61">
        <f t="shared" si="0"/>
        <v>0</v>
      </c>
      <c r="L32" s="62" t="str">
        <f t="shared" si="1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0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8"/>
  <sheetViews>
    <sheetView topLeftCell="G19" workbookViewId="0">
      <selection activeCell="J26" sqref="J26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23" width="12" style="44" customWidth="1"/>
    <col min="24" max="38" width="9.7109375" style="44"/>
    <col min="39" max="16384" width="9.7109375" style="45"/>
  </cols>
  <sheetData>
    <row r="1" spans="1:38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194</v>
      </c>
      <c r="N1" s="91" t="s">
        <v>195</v>
      </c>
      <c r="O1" s="91" t="s">
        <v>196</v>
      </c>
      <c r="P1" s="91" t="s">
        <v>197</v>
      </c>
      <c r="Q1" s="91" t="s">
        <v>151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</row>
    <row r="2" spans="1:38" ht="29.25" customHeight="1" x14ac:dyDescent="0.25">
      <c r="A2" s="92" t="s">
        <v>171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38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43048</v>
      </c>
      <c r="N3" s="52">
        <v>43048</v>
      </c>
      <c r="O3" s="52">
        <v>43048</v>
      </c>
      <c r="P3" s="52">
        <v>43049</v>
      </c>
      <c r="Q3" s="53" t="s">
        <v>155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 t="shared" ref="K4:K35" si="0">J4-(SUM(M4:W4))</f>
        <v>0</v>
      </c>
      <c r="L4" s="62" t="str">
        <f>IF(K4&lt;0,"ATENÇÃO","OK")</f>
        <v>OK</v>
      </c>
      <c r="M4" s="63"/>
      <c r="N4" s="63"/>
      <c r="O4" s="63">
        <v>1</v>
      </c>
      <c r="P4" s="63"/>
      <c r="Q4" s="63"/>
      <c r="R4" s="63"/>
      <c r="S4" s="63"/>
      <c r="T4" s="63"/>
      <c r="U4" s="63"/>
      <c r="V4" s="63"/>
      <c r="W4" s="63"/>
    </row>
    <row r="5" spans="1:38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4</v>
      </c>
      <c r="K5" s="61">
        <f t="shared" si="0"/>
        <v>0</v>
      </c>
      <c r="L5" s="62" t="str">
        <f t="shared" ref="L5:L58" si="1">IF(K5&lt;0,"ATENÇÃO","OK")</f>
        <v>OK</v>
      </c>
      <c r="M5" s="63"/>
      <c r="N5" s="63"/>
      <c r="O5" s="63">
        <v>4</v>
      </c>
      <c r="P5" s="63"/>
      <c r="Q5" s="63"/>
      <c r="R5" s="63"/>
      <c r="S5" s="63"/>
      <c r="T5" s="63"/>
      <c r="U5" s="63"/>
      <c r="V5" s="63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</row>
    <row r="6" spans="1:38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1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</row>
    <row r="7" spans="1:38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4</v>
      </c>
      <c r="K7" s="61">
        <f t="shared" si="0"/>
        <v>4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0</v>
      </c>
      <c r="L8" s="62" t="str">
        <f t="shared" si="1"/>
        <v>OK</v>
      </c>
      <c r="M8" s="63"/>
      <c r="N8" s="63">
        <v>1</v>
      </c>
      <c r="O8" s="63"/>
      <c r="P8" s="63"/>
      <c r="Q8" s="63"/>
      <c r="R8" s="63"/>
      <c r="S8" s="63"/>
      <c r="T8" s="63"/>
      <c r="U8" s="63"/>
      <c r="V8" s="63"/>
      <c r="W8" s="63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38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38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/>
      <c r="K10" s="61">
        <f t="shared" si="0"/>
        <v>0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1:38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38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>
        <v>3</v>
      </c>
      <c r="K12" s="61">
        <f t="shared" si="0"/>
        <v>3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38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v>1</v>
      </c>
      <c r="K13" s="61">
        <f t="shared" si="0"/>
        <v>1</v>
      </c>
      <c r="L13" s="62" t="str">
        <f t="shared" si="1"/>
        <v>OK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38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10</v>
      </c>
      <c r="K14" s="61">
        <f t="shared" si="0"/>
        <v>8</v>
      </c>
      <c r="L14" s="62" t="str">
        <f t="shared" si="1"/>
        <v>OK</v>
      </c>
      <c r="M14" s="63">
        <v>1</v>
      </c>
      <c r="N14" s="63"/>
      <c r="O14" s="63"/>
      <c r="P14" s="63">
        <v>1</v>
      </c>
      <c r="Q14" s="63"/>
      <c r="R14" s="63"/>
      <c r="S14" s="63"/>
      <c r="T14" s="63"/>
      <c r="U14" s="63"/>
      <c r="V14" s="63"/>
      <c r="W14" s="63"/>
    </row>
    <row r="15" spans="1:38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>
        <v>5</v>
      </c>
      <c r="K15" s="61">
        <f t="shared" si="0"/>
        <v>0</v>
      </c>
      <c r="L15" s="62" t="str">
        <f t="shared" si="1"/>
        <v>OK</v>
      </c>
      <c r="M15" s="63">
        <v>5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38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/>
      <c r="K16" s="61">
        <f t="shared" si="0"/>
        <v>0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10</v>
      </c>
      <c r="K17" s="61">
        <f t="shared" si="0"/>
        <v>4</v>
      </c>
      <c r="L17" s="62" t="str">
        <f t="shared" si="1"/>
        <v>OK</v>
      </c>
      <c r="M17" s="63">
        <v>6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>
        <v>20</v>
      </c>
      <c r="K19" s="61">
        <f t="shared" si="0"/>
        <v>15</v>
      </c>
      <c r="L19" s="62" t="str">
        <f t="shared" si="1"/>
        <v>OK</v>
      </c>
      <c r="M19" s="63">
        <v>5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>
        <v>20</v>
      </c>
      <c r="K20" s="61">
        <f t="shared" si="0"/>
        <v>15</v>
      </c>
      <c r="L20" s="62" t="str">
        <f t="shared" si="1"/>
        <v>OK</v>
      </c>
      <c r="M20" s="63">
        <v>5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/>
      <c r="K22" s="61">
        <f t="shared" si="0"/>
        <v>0</v>
      </c>
      <c r="L22" s="62" t="str">
        <f t="shared" si="1"/>
        <v>OK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>
        <v>100</v>
      </c>
      <c r="K23" s="61">
        <f t="shared" si="0"/>
        <v>100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/>
      <c r="K24" s="61">
        <f t="shared" si="0"/>
        <v>0</v>
      </c>
      <c r="L24" s="62" t="str">
        <f t="shared" si="1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>
        <v>100</v>
      </c>
      <c r="K25" s="61">
        <f t="shared" si="0"/>
        <v>50</v>
      </c>
      <c r="L25" s="62" t="str">
        <f t="shared" si="1"/>
        <v>OK</v>
      </c>
      <c r="M25" s="63">
        <v>25</v>
      </c>
      <c r="N25" s="63"/>
      <c r="O25" s="63"/>
      <c r="P25" s="63">
        <v>25</v>
      </c>
      <c r="Q25" s="63"/>
      <c r="R25" s="63"/>
      <c r="S25" s="63"/>
      <c r="T25" s="63"/>
      <c r="U25" s="63"/>
      <c r="V25" s="63"/>
      <c r="W25" s="63"/>
    </row>
    <row r="26" spans="1:23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f>10-3-4</f>
        <v>3</v>
      </c>
      <c r="K26" s="61">
        <f t="shared" si="0"/>
        <v>2</v>
      </c>
      <c r="L26" s="62" t="str">
        <f t="shared" si="1"/>
        <v>OK</v>
      </c>
      <c r="M26" s="63">
        <v>1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3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>
        <v>10</v>
      </c>
      <c r="K27" s="61">
        <f t="shared" si="0"/>
        <v>0</v>
      </c>
      <c r="L27" s="62" t="str">
        <f t="shared" si="1"/>
        <v>OK</v>
      </c>
      <c r="M27" s="63">
        <v>6</v>
      </c>
      <c r="N27" s="63"/>
      <c r="O27" s="63"/>
      <c r="P27" s="63">
        <v>4</v>
      </c>
      <c r="Q27" s="63"/>
      <c r="R27" s="63"/>
      <c r="S27" s="63"/>
      <c r="T27" s="63"/>
      <c r="U27" s="63"/>
      <c r="V27" s="63"/>
      <c r="W27" s="63"/>
    </row>
    <row r="28" spans="1:23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>
        <v>1</v>
      </c>
      <c r="K28" s="61">
        <f t="shared" si="0"/>
        <v>1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100</v>
      </c>
      <c r="K29" s="61">
        <f t="shared" si="0"/>
        <v>75</v>
      </c>
      <c r="L29" s="62" t="str">
        <f t="shared" si="1"/>
        <v>OK</v>
      </c>
      <c r="M29" s="63">
        <v>20</v>
      </c>
      <c r="N29" s="63"/>
      <c r="O29" s="63"/>
      <c r="P29" s="63">
        <v>5</v>
      </c>
      <c r="Q29" s="63"/>
      <c r="R29" s="63"/>
      <c r="S29" s="63"/>
      <c r="T29" s="63"/>
      <c r="U29" s="63"/>
      <c r="V29" s="63"/>
      <c r="W29" s="63"/>
    </row>
    <row r="30" spans="1:23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>
        <v>50</v>
      </c>
      <c r="K30" s="61">
        <f t="shared" si="0"/>
        <v>0</v>
      </c>
      <c r="L30" s="62" t="str">
        <f t="shared" si="1"/>
        <v>OK</v>
      </c>
      <c r="M30" s="63">
        <v>35</v>
      </c>
      <c r="N30" s="63"/>
      <c r="O30" s="63"/>
      <c r="P30" s="63">
        <v>15</v>
      </c>
      <c r="Q30" s="63"/>
      <c r="R30" s="63"/>
      <c r="S30" s="63"/>
      <c r="T30" s="63"/>
      <c r="U30" s="63"/>
      <c r="V30" s="63"/>
      <c r="W30" s="63"/>
    </row>
    <row r="31" spans="1:23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1500</v>
      </c>
      <c r="K31" s="61">
        <f t="shared" si="0"/>
        <v>1435</v>
      </c>
      <c r="L31" s="62" t="str">
        <f t="shared" si="1"/>
        <v>OK</v>
      </c>
      <c r="M31" s="63">
        <v>60</v>
      </c>
      <c r="N31" s="63"/>
      <c r="O31" s="63"/>
      <c r="P31" s="63">
        <v>5</v>
      </c>
      <c r="Q31" s="63"/>
      <c r="R31" s="63"/>
      <c r="S31" s="63"/>
      <c r="T31" s="63"/>
      <c r="U31" s="63"/>
      <c r="V31" s="63"/>
      <c r="W31" s="63"/>
    </row>
    <row r="32" spans="1:23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>
        <v>2500</v>
      </c>
      <c r="K32" s="61">
        <f t="shared" si="0"/>
        <v>1337</v>
      </c>
      <c r="L32" s="62" t="str">
        <f t="shared" si="1"/>
        <v>OK</v>
      </c>
      <c r="M32" s="63">
        <v>163</v>
      </c>
      <c r="N32" s="63"/>
      <c r="O32" s="63"/>
      <c r="P32" s="63">
        <v>1000</v>
      </c>
      <c r="Q32" s="63"/>
      <c r="R32" s="63"/>
      <c r="S32" s="63"/>
      <c r="T32" s="63"/>
      <c r="U32" s="63"/>
      <c r="V32" s="63"/>
      <c r="W32" s="63"/>
    </row>
    <row r="33" spans="1:23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ref="K36:K67" si="2">J36-(SUM(M36:W36))</f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2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2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2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2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2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2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2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3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2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3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2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2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2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2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2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2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2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2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2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2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2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2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2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2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</sheetData>
  <mergeCells count="31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O1:O2"/>
    <mergeCell ref="P1:P2"/>
    <mergeCell ref="A1:C1"/>
    <mergeCell ref="D1:H1"/>
    <mergeCell ref="I1:L1"/>
    <mergeCell ref="M1:M2"/>
    <mergeCell ref="N1:N2"/>
    <mergeCell ref="U1:U2"/>
    <mergeCell ref="V1:V2"/>
    <mergeCell ref="W1:W2"/>
    <mergeCell ref="Q1:Q2"/>
    <mergeCell ref="R1:R2"/>
    <mergeCell ref="S1:S2"/>
    <mergeCell ref="T1:T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workbookViewId="0">
      <selection sqref="A1:XFD1048576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46" width="9.7109375" style="44"/>
    <col min="47" max="16384" width="9.7109375" style="45"/>
  </cols>
  <sheetData>
    <row r="1" spans="1:46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151</v>
      </c>
      <c r="N1" s="91" t="s">
        <v>151</v>
      </c>
      <c r="O1" s="91" t="s">
        <v>151</v>
      </c>
      <c r="P1" s="91" t="s">
        <v>151</v>
      </c>
      <c r="Q1" s="91" t="s">
        <v>151</v>
      </c>
      <c r="R1" s="91" t="s">
        <v>151</v>
      </c>
      <c r="S1" s="91" t="s">
        <v>151</v>
      </c>
      <c r="T1" s="91" t="s">
        <v>151</v>
      </c>
      <c r="U1" s="91" t="s">
        <v>151</v>
      </c>
      <c r="V1" s="91" t="s">
        <v>151</v>
      </c>
      <c r="W1" s="91" t="s">
        <v>151</v>
      </c>
      <c r="X1" s="91" t="s">
        <v>151</v>
      </c>
    </row>
    <row r="2" spans="1:46" ht="29.25" customHeight="1" x14ac:dyDescent="0.25">
      <c r="A2" s="92" t="s">
        <v>172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46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3" t="s">
        <v>155</v>
      </c>
      <c r="N3" s="53" t="s">
        <v>155</v>
      </c>
      <c r="O3" s="53" t="s">
        <v>155</v>
      </c>
      <c r="P3" s="53" t="s">
        <v>155</v>
      </c>
      <c r="Q3" s="53" t="s">
        <v>155</v>
      </c>
      <c r="R3" s="53" t="s">
        <v>155</v>
      </c>
      <c r="S3" s="53" t="s">
        <v>155</v>
      </c>
      <c r="T3" s="53" t="s">
        <v>155</v>
      </c>
      <c r="U3" s="53" t="s">
        <v>155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46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6</v>
      </c>
      <c r="K5" s="61">
        <f t="shared" ref="K5:K58" si="0">J5-(SUM(M5:X5))</f>
        <v>6</v>
      </c>
      <c r="L5" s="62" t="str">
        <f t="shared" ref="L5:L58" si="1">IF(K5&lt;0,"ATENÇÃO","OK")</f>
        <v>OK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1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</row>
    <row r="7" spans="1:46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6</v>
      </c>
      <c r="K7" s="61">
        <f t="shared" si="0"/>
        <v>6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1</v>
      </c>
      <c r="L8" s="62" t="str">
        <f t="shared" si="1"/>
        <v>OK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</row>
    <row r="10" spans="1:46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>
        <v>4</v>
      </c>
      <c r="K10" s="61">
        <f t="shared" si="0"/>
        <v>4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</row>
    <row r="11" spans="1:46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</row>
    <row r="12" spans="1:46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/>
      <c r="K12" s="61">
        <f t="shared" si="0"/>
        <v>0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46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v>2</v>
      </c>
      <c r="K13" s="61">
        <f t="shared" si="0"/>
        <v>2</v>
      </c>
      <c r="L13" s="62" t="str">
        <f t="shared" si="1"/>
        <v>OK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46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10</v>
      </c>
      <c r="K14" s="61">
        <f t="shared" si="0"/>
        <v>10</v>
      </c>
      <c r="L14" s="62" t="str">
        <f t="shared" si="1"/>
        <v>OK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46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46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/>
      <c r="K16" s="61">
        <f t="shared" si="0"/>
        <v>0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8</v>
      </c>
      <c r="K17" s="61">
        <f t="shared" si="0"/>
        <v>8</v>
      </c>
      <c r="L17" s="62" t="str">
        <f t="shared" si="1"/>
        <v>OK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>
        <v>10</v>
      </c>
      <c r="K19" s="61">
        <f t="shared" si="0"/>
        <v>10</v>
      </c>
      <c r="L19" s="62" t="str">
        <f t="shared" si="1"/>
        <v>OK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>
        <v>20</v>
      </c>
      <c r="K20" s="61">
        <f t="shared" si="0"/>
        <v>20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50</v>
      </c>
      <c r="K22" s="61">
        <f t="shared" si="0"/>
        <v>50</v>
      </c>
      <c r="L22" s="62" t="str">
        <f t="shared" si="1"/>
        <v>OK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>
        <v>50</v>
      </c>
      <c r="K24" s="61">
        <f t="shared" si="0"/>
        <v>50</v>
      </c>
      <c r="L24" s="62" t="str">
        <f t="shared" si="1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v>5</v>
      </c>
      <c r="K26" s="61">
        <f t="shared" si="0"/>
        <v>5</v>
      </c>
      <c r="L26" s="62" t="str">
        <f t="shared" si="1"/>
        <v>OK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>
        <v>5</v>
      </c>
      <c r="K27" s="61">
        <f t="shared" si="0"/>
        <v>5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>
        <v>2</v>
      </c>
      <c r="K28" s="61">
        <f t="shared" si="0"/>
        <v>2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20</v>
      </c>
      <c r="K29" s="61">
        <f t="shared" si="0"/>
        <v>20</v>
      </c>
      <c r="L29" s="62" t="str">
        <f t="shared" si="1"/>
        <v>OK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>
        <v>20</v>
      </c>
      <c r="K30" s="61">
        <f t="shared" si="0"/>
        <v>20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>
        <v>500</v>
      </c>
      <c r="K31" s="61">
        <f t="shared" si="0"/>
        <v>500</v>
      </c>
      <c r="L31" s="62" t="str">
        <f t="shared" si="1"/>
        <v>OK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>
        <v>500</v>
      </c>
      <c r="K32" s="61">
        <f t="shared" si="0"/>
        <v>500</v>
      </c>
      <c r="L32" s="62" t="str">
        <f t="shared" si="1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>
        <v>150</v>
      </c>
      <c r="K41" s="61">
        <f t="shared" si="0"/>
        <v>150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8"/>
  <sheetViews>
    <sheetView zoomScale="82" zoomScaleNormal="82" workbookViewId="0">
      <selection activeCell="M20" sqref="M20"/>
    </sheetView>
  </sheetViews>
  <sheetFormatPr defaultColWidth="9.7109375" defaultRowHeight="15" x14ac:dyDescent="0.25"/>
  <cols>
    <col min="1" max="1" width="14.5703125" style="79" customWidth="1"/>
    <col min="2" max="2" width="8.7109375" style="79" customWidth="1"/>
    <col min="3" max="3" width="7.5703125" style="79" customWidth="1"/>
    <col min="4" max="4" width="47.85546875" style="80" customWidth="1"/>
    <col min="5" max="5" width="14.42578125" style="80" bestFit="1" customWidth="1"/>
    <col min="6" max="6" width="12.28515625" style="80" bestFit="1" customWidth="1"/>
    <col min="7" max="7" width="15.5703125" style="79" bestFit="1" customWidth="1"/>
    <col min="8" max="8" width="13.42578125" style="79" customWidth="1"/>
    <col min="9" max="9" width="16.42578125" style="81" customWidth="1"/>
    <col min="10" max="10" width="13" style="79" bestFit="1" customWidth="1"/>
    <col min="11" max="11" width="13.7109375" style="82" customWidth="1"/>
    <col min="12" max="12" width="13.28515625" style="83" customWidth="1"/>
    <col min="13" max="13" width="12.7109375" style="44" customWidth="1"/>
    <col min="14" max="24" width="12" style="44" customWidth="1"/>
    <col min="25" max="50" width="9.7109375" style="44"/>
    <col min="51" max="16384" width="9.7109375" style="45"/>
  </cols>
  <sheetData>
    <row r="1" spans="1:50" ht="29.25" customHeight="1" x14ac:dyDescent="0.25">
      <c r="A1" s="92" t="s">
        <v>0</v>
      </c>
      <c r="B1" s="93"/>
      <c r="C1" s="94"/>
      <c r="D1" s="92" t="s">
        <v>1</v>
      </c>
      <c r="E1" s="93"/>
      <c r="F1" s="93"/>
      <c r="G1" s="93"/>
      <c r="H1" s="93"/>
      <c r="I1" s="99" t="s">
        <v>2</v>
      </c>
      <c r="J1" s="99"/>
      <c r="K1" s="99"/>
      <c r="L1" s="99"/>
      <c r="M1" s="91" t="s">
        <v>173</v>
      </c>
      <c r="N1" s="91" t="s">
        <v>174</v>
      </c>
      <c r="O1" s="91" t="s">
        <v>175</v>
      </c>
      <c r="P1" s="91" t="s">
        <v>198</v>
      </c>
      <c r="Q1" s="91" t="s">
        <v>199</v>
      </c>
      <c r="R1" s="91" t="s">
        <v>200</v>
      </c>
      <c r="S1" s="91" t="s">
        <v>201</v>
      </c>
      <c r="T1" s="91" t="s">
        <v>202</v>
      </c>
      <c r="U1" s="91" t="s">
        <v>203</v>
      </c>
      <c r="V1" s="91" t="s">
        <v>151</v>
      </c>
      <c r="W1" s="91" t="s">
        <v>151</v>
      </c>
      <c r="X1" s="91" t="s">
        <v>151</v>
      </c>
    </row>
    <row r="2" spans="1:50" ht="29.25" customHeight="1" x14ac:dyDescent="0.25">
      <c r="A2" s="92" t="s">
        <v>176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50" s="55" customFormat="1" ht="30" x14ac:dyDescent="0.25">
      <c r="A3" s="46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8" t="s">
        <v>12</v>
      </c>
      <c r="J3" s="49" t="s">
        <v>153</v>
      </c>
      <c r="K3" s="50" t="s">
        <v>15</v>
      </c>
      <c r="L3" s="51" t="s">
        <v>154</v>
      </c>
      <c r="M3" s="52">
        <v>42822</v>
      </c>
      <c r="N3" s="52">
        <v>42824</v>
      </c>
      <c r="O3" s="52">
        <v>42888</v>
      </c>
      <c r="P3" s="52">
        <v>42969</v>
      </c>
      <c r="Q3" s="52">
        <v>43033</v>
      </c>
      <c r="R3" s="52">
        <v>43034</v>
      </c>
      <c r="S3" s="52">
        <v>43035</v>
      </c>
      <c r="T3" s="52">
        <v>43035</v>
      </c>
      <c r="U3" s="52">
        <v>43061</v>
      </c>
      <c r="V3" s="53" t="s">
        <v>155</v>
      </c>
      <c r="W3" s="53" t="s">
        <v>155</v>
      </c>
      <c r="X3" s="53" t="s">
        <v>155</v>
      </c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x14ac:dyDescent="0.25">
      <c r="A4" s="95" t="s">
        <v>18</v>
      </c>
      <c r="B4" s="97">
        <v>1</v>
      </c>
      <c r="C4" s="8">
        <v>1</v>
      </c>
      <c r="D4" s="56" t="s">
        <v>19</v>
      </c>
      <c r="E4" s="56" t="s">
        <v>20</v>
      </c>
      <c r="F4" s="56" t="s">
        <v>21</v>
      </c>
      <c r="G4" s="57" t="s">
        <v>22</v>
      </c>
      <c r="H4" s="58" t="s">
        <v>23</v>
      </c>
      <c r="I4" s="59">
        <v>230.13</v>
      </c>
      <c r="J4" s="60">
        <v>1</v>
      </c>
      <c r="K4" s="61">
        <f>J4-(SUM(M4:X4))</f>
        <v>1</v>
      </c>
      <c r="L4" s="62" t="str">
        <f>IF(K4&lt;0,"ATENÇÃO","OK")</f>
        <v>OK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50" s="65" customFormat="1" x14ac:dyDescent="0.25">
      <c r="A5" s="96"/>
      <c r="B5" s="98"/>
      <c r="C5" s="8">
        <v>2</v>
      </c>
      <c r="D5" s="56" t="s">
        <v>24</v>
      </c>
      <c r="E5" s="56" t="s">
        <v>20</v>
      </c>
      <c r="F5" s="56" t="s">
        <v>25</v>
      </c>
      <c r="G5" s="57" t="s">
        <v>26</v>
      </c>
      <c r="H5" s="58" t="s">
        <v>23</v>
      </c>
      <c r="I5" s="59">
        <v>90.99</v>
      </c>
      <c r="J5" s="60">
        <v>12</v>
      </c>
      <c r="K5" s="61">
        <f t="shared" ref="K5:K58" si="0">J5-(SUM(M5:X5))</f>
        <v>0</v>
      </c>
      <c r="L5" s="62" t="str">
        <f t="shared" ref="L5:L58" si="1">IF(K5&lt;0,"ATENÇÃO","OK")</f>
        <v>OK</v>
      </c>
      <c r="M5" s="63">
        <v>4</v>
      </c>
      <c r="N5" s="63"/>
      <c r="O5" s="63"/>
      <c r="P5" s="63"/>
      <c r="Q5" s="63"/>
      <c r="R5" s="63"/>
      <c r="S5" s="63">
        <v>8</v>
      </c>
      <c r="T5" s="63"/>
      <c r="U5" s="63"/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spans="1:50" s="65" customFormat="1" x14ac:dyDescent="0.25">
      <c r="A6" s="95" t="s">
        <v>27</v>
      </c>
      <c r="B6" s="97">
        <v>2</v>
      </c>
      <c r="C6" s="8">
        <v>3</v>
      </c>
      <c r="D6" s="56" t="s">
        <v>28</v>
      </c>
      <c r="E6" s="56" t="s">
        <v>20</v>
      </c>
      <c r="F6" s="56" t="s">
        <v>29</v>
      </c>
      <c r="G6" s="57" t="s">
        <v>22</v>
      </c>
      <c r="H6" s="58" t="s">
        <v>23</v>
      </c>
      <c r="I6" s="59">
        <v>1098</v>
      </c>
      <c r="J6" s="60">
        <v>1</v>
      </c>
      <c r="K6" s="61">
        <f t="shared" si="0"/>
        <v>1</v>
      </c>
      <c r="L6" s="62" t="str">
        <f t="shared" si="1"/>
        <v>OK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</row>
    <row r="7" spans="1:50" s="65" customFormat="1" x14ac:dyDescent="0.25">
      <c r="A7" s="96"/>
      <c r="B7" s="98"/>
      <c r="C7" s="8">
        <v>4</v>
      </c>
      <c r="D7" s="56" t="s">
        <v>30</v>
      </c>
      <c r="E7" s="56" t="s">
        <v>20</v>
      </c>
      <c r="F7" s="56" t="s">
        <v>31</v>
      </c>
      <c r="G7" s="57" t="s">
        <v>26</v>
      </c>
      <c r="H7" s="58" t="s">
        <v>23</v>
      </c>
      <c r="I7" s="59">
        <v>173</v>
      </c>
      <c r="J7" s="60">
        <v>12</v>
      </c>
      <c r="K7" s="61">
        <f t="shared" si="0"/>
        <v>12</v>
      </c>
      <c r="L7" s="62" t="str">
        <f t="shared" si="1"/>
        <v>OK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s="65" customFormat="1" ht="45" x14ac:dyDescent="0.25">
      <c r="A8" s="10" t="s">
        <v>32</v>
      </c>
      <c r="B8" s="67">
        <v>3</v>
      </c>
      <c r="C8" s="8">
        <v>5</v>
      </c>
      <c r="D8" s="56" t="s">
        <v>33</v>
      </c>
      <c r="E8" s="56" t="s">
        <v>34</v>
      </c>
      <c r="F8" s="56" t="s">
        <v>35</v>
      </c>
      <c r="G8" s="57" t="s">
        <v>36</v>
      </c>
      <c r="H8" s="58" t="s">
        <v>37</v>
      </c>
      <c r="I8" s="59">
        <v>244.54</v>
      </c>
      <c r="J8" s="60">
        <v>1</v>
      </c>
      <c r="K8" s="61">
        <f t="shared" si="0"/>
        <v>1</v>
      </c>
      <c r="L8" s="62" t="str">
        <f t="shared" si="1"/>
        <v>OK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</row>
    <row r="9" spans="1:50" s="65" customFormat="1" x14ac:dyDescent="0.25">
      <c r="A9" s="18" t="s">
        <v>38</v>
      </c>
      <c r="B9" s="69">
        <v>4</v>
      </c>
      <c r="C9" s="20">
        <v>6</v>
      </c>
      <c r="D9" s="70" t="s">
        <v>39</v>
      </c>
      <c r="E9" s="70" t="s">
        <v>40</v>
      </c>
      <c r="F9" s="70" t="s">
        <v>41</v>
      </c>
      <c r="G9" s="71" t="s">
        <v>42</v>
      </c>
      <c r="H9" s="72" t="s">
        <v>37</v>
      </c>
      <c r="I9" s="73"/>
      <c r="J9" s="74"/>
      <c r="K9" s="75">
        <f t="shared" si="0"/>
        <v>0</v>
      </c>
      <c r="L9" s="76" t="str">
        <f t="shared" si="1"/>
        <v>OK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</row>
    <row r="10" spans="1:50" s="65" customFormat="1" x14ac:dyDescent="0.25">
      <c r="A10" s="95" t="s">
        <v>43</v>
      </c>
      <c r="B10" s="97">
        <v>5</v>
      </c>
      <c r="C10" s="8">
        <v>7</v>
      </c>
      <c r="D10" s="56" t="s">
        <v>44</v>
      </c>
      <c r="E10" s="56" t="s">
        <v>45</v>
      </c>
      <c r="F10" s="56" t="s">
        <v>46</v>
      </c>
      <c r="G10" s="57" t="s">
        <v>47</v>
      </c>
      <c r="H10" s="58" t="s">
        <v>23</v>
      </c>
      <c r="I10" s="59">
        <v>3747</v>
      </c>
      <c r="J10" s="60"/>
      <c r="K10" s="61">
        <f t="shared" si="0"/>
        <v>0</v>
      </c>
      <c r="L10" s="62" t="str">
        <f t="shared" si="1"/>
        <v>OK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</row>
    <row r="11" spans="1:50" s="65" customFormat="1" x14ac:dyDescent="0.25">
      <c r="A11" s="100"/>
      <c r="B11" s="101"/>
      <c r="C11" s="8">
        <v>8</v>
      </c>
      <c r="D11" s="56" t="s">
        <v>48</v>
      </c>
      <c r="E11" s="56" t="s">
        <v>45</v>
      </c>
      <c r="F11" s="56" t="s">
        <v>49</v>
      </c>
      <c r="G11" s="57" t="s">
        <v>47</v>
      </c>
      <c r="H11" s="58" t="s">
        <v>23</v>
      </c>
      <c r="I11" s="59">
        <v>2747</v>
      </c>
      <c r="J11" s="60"/>
      <c r="K11" s="61">
        <f t="shared" si="0"/>
        <v>0</v>
      </c>
      <c r="L11" s="62" t="str">
        <f t="shared" si="1"/>
        <v>OK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</row>
    <row r="12" spans="1:50" x14ac:dyDescent="0.25">
      <c r="A12" s="100"/>
      <c r="B12" s="101"/>
      <c r="C12" s="8">
        <v>9</v>
      </c>
      <c r="D12" s="56" t="s">
        <v>50</v>
      </c>
      <c r="E12" s="56" t="s">
        <v>45</v>
      </c>
      <c r="F12" s="56" t="s">
        <v>51</v>
      </c>
      <c r="G12" s="57" t="s">
        <v>47</v>
      </c>
      <c r="H12" s="58" t="s">
        <v>23</v>
      </c>
      <c r="I12" s="59">
        <v>665</v>
      </c>
      <c r="J12" s="60">
        <v>4</v>
      </c>
      <c r="K12" s="61">
        <f t="shared" si="0"/>
        <v>4</v>
      </c>
      <c r="L12" s="62" t="str">
        <f t="shared" si="1"/>
        <v>OK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50" x14ac:dyDescent="0.25">
      <c r="A13" s="96"/>
      <c r="B13" s="98"/>
      <c r="C13" s="8">
        <v>10</v>
      </c>
      <c r="D13" s="56" t="s">
        <v>52</v>
      </c>
      <c r="E13" s="56" t="s">
        <v>45</v>
      </c>
      <c r="F13" s="56" t="s">
        <v>51</v>
      </c>
      <c r="G13" s="57" t="s">
        <v>47</v>
      </c>
      <c r="H13" s="58" t="s">
        <v>23</v>
      </c>
      <c r="I13" s="59">
        <v>521</v>
      </c>
      <c r="J13" s="60">
        <f>4-1-2+1</f>
        <v>2</v>
      </c>
      <c r="K13" s="61">
        <f t="shared" si="0"/>
        <v>0</v>
      </c>
      <c r="L13" s="62" t="str">
        <f t="shared" si="1"/>
        <v>OK</v>
      </c>
      <c r="M13" s="63"/>
      <c r="N13" s="63"/>
      <c r="O13" s="63"/>
      <c r="P13" s="63"/>
      <c r="Q13" s="63"/>
      <c r="R13" s="63">
        <v>2</v>
      </c>
      <c r="S13" s="63"/>
      <c r="T13" s="63"/>
      <c r="U13" s="63"/>
      <c r="V13" s="63"/>
      <c r="W13" s="63"/>
      <c r="X13" s="63"/>
    </row>
    <row r="14" spans="1:50" x14ac:dyDescent="0.25">
      <c r="A14" s="95" t="s">
        <v>53</v>
      </c>
      <c r="B14" s="97">
        <v>6</v>
      </c>
      <c r="C14" s="8">
        <v>11</v>
      </c>
      <c r="D14" s="56" t="s">
        <v>54</v>
      </c>
      <c r="E14" s="56" t="s">
        <v>34</v>
      </c>
      <c r="F14" s="56" t="s">
        <v>55</v>
      </c>
      <c r="G14" s="57" t="s">
        <v>36</v>
      </c>
      <c r="H14" s="58" t="s">
        <v>23</v>
      </c>
      <c r="I14" s="59">
        <v>672</v>
      </c>
      <c r="J14" s="60">
        <v>10</v>
      </c>
      <c r="K14" s="61">
        <f t="shared" si="0"/>
        <v>10</v>
      </c>
      <c r="L14" s="62" t="str">
        <f t="shared" si="1"/>
        <v>OK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50" x14ac:dyDescent="0.25">
      <c r="A15" s="100"/>
      <c r="B15" s="101"/>
      <c r="C15" s="8">
        <v>12</v>
      </c>
      <c r="D15" s="56" t="s">
        <v>56</v>
      </c>
      <c r="E15" s="56" t="s">
        <v>34</v>
      </c>
      <c r="F15" s="56" t="s">
        <v>57</v>
      </c>
      <c r="G15" s="57" t="s">
        <v>36</v>
      </c>
      <c r="H15" s="58" t="s">
        <v>23</v>
      </c>
      <c r="I15" s="59">
        <v>259.56</v>
      </c>
      <c r="J15" s="60"/>
      <c r="K15" s="61">
        <f t="shared" si="0"/>
        <v>0</v>
      </c>
      <c r="L15" s="62" t="str">
        <f t="shared" si="1"/>
        <v>OK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50" x14ac:dyDescent="0.25">
      <c r="A16" s="100"/>
      <c r="B16" s="101"/>
      <c r="C16" s="8">
        <v>13</v>
      </c>
      <c r="D16" s="56" t="s">
        <v>58</v>
      </c>
      <c r="E16" s="56" t="s">
        <v>34</v>
      </c>
      <c r="F16" s="56" t="s">
        <v>59</v>
      </c>
      <c r="G16" s="57" t="s">
        <v>36</v>
      </c>
      <c r="H16" s="58" t="s">
        <v>23</v>
      </c>
      <c r="I16" s="59">
        <v>1172.4000000000001</v>
      </c>
      <c r="J16" s="60"/>
      <c r="K16" s="61">
        <f t="shared" si="0"/>
        <v>0</v>
      </c>
      <c r="L16" s="62" t="str">
        <f t="shared" si="1"/>
        <v>OK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x14ac:dyDescent="0.25">
      <c r="A17" s="100"/>
      <c r="B17" s="101"/>
      <c r="C17" s="8">
        <v>14</v>
      </c>
      <c r="D17" s="56" t="s">
        <v>60</v>
      </c>
      <c r="E17" s="56" t="s">
        <v>61</v>
      </c>
      <c r="F17" s="56" t="s">
        <v>62</v>
      </c>
      <c r="G17" s="57" t="s">
        <v>63</v>
      </c>
      <c r="H17" s="58" t="s">
        <v>23</v>
      </c>
      <c r="I17" s="59">
        <v>112.1</v>
      </c>
      <c r="J17" s="60">
        <v>4</v>
      </c>
      <c r="K17" s="61">
        <f t="shared" si="0"/>
        <v>2</v>
      </c>
      <c r="L17" s="62" t="str">
        <f t="shared" si="1"/>
        <v>OK</v>
      </c>
      <c r="M17" s="63"/>
      <c r="N17" s="63"/>
      <c r="O17" s="63"/>
      <c r="P17" s="63"/>
      <c r="Q17" s="63"/>
      <c r="R17" s="63"/>
      <c r="S17" s="63"/>
      <c r="T17" s="63">
        <v>2</v>
      </c>
      <c r="U17" s="63"/>
      <c r="V17" s="63"/>
      <c r="W17" s="63"/>
      <c r="X17" s="63"/>
    </row>
    <row r="18" spans="1:24" x14ac:dyDescent="0.25">
      <c r="A18" s="100"/>
      <c r="B18" s="101"/>
      <c r="C18" s="8">
        <v>15</v>
      </c>
      <c r="D18" s="56" t="s">
        <v>64</v>
      </c>
      <c r="E18" s="56" t="s">
        <v>40</v>
      </c>
      <c r="F18" s="56" t="s">
        <v>65</v>
      </c>
      <c r="G18" s="57" t="s">
        <v>36</v>
      </c>
      <c r="H18" s="58" t="s">
        <v>23</v>
      </c>
      <c r="I18" s="59">
        <v>58.1</v>
      </c>
      <c r="J18" s="60"/>
      <c r="K18" s="61">
        <f t="shared" si="0"/>
        <v>0</v>
      </c>
      <c r="L18" s="62" t="str">
        <f t="shared" si="1"/>
        <v>OK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100"/>
      <c r="B19" s="101"/>
      <c r="C19" s="8">
        <v>16</v>
      </c>
      <c r="D19" s="56" t="s">
        <v>66</v>
      </c>
      <c r="E19" s="56" t="s">
        <v>34</v>
      </c>
      <c r="F19" s="56" t="s">
        <v>67</v>
      </c>
      <c r="G19" s="57" t="s">
        <v>36</v>
      </c>
      <c r="H19" s="58" t="s">
        <v>23</v>
      </c>
      <c r="I19" s="59">
        <v>5.13</v>
      </c>
      <c r="J19" s="60">
        <v>15</v>
      </c>
      <c r="K19" s="61">
        <f t="shared" si="0"/>
        <v>0</v>
      </c>
      <c r="L19" s="62" t="str">
        <f t="shared" si="1"/>
        <v>OK</v>
      </c>
      <c r="M19" s="63"/>
      <c r="N19" s="63"/>
      <c r="O19" s="63">
        <v>15</v>
      </c>
      <c r="P19" s="63"/>
      <c r="Q19" s="63"/>
      <c r="R19" s="63"/>
      <c r="S19" s="63"/>
      <c r="T19" s="63"/>
      <c r="U19" s="63"/>
      <c r="V19" s="63"/>
      <c r="W19" s="63"/>
      <c r="X19" s="63"/>
    </row>
    <row r="20" spans="1:24" x14ac:dyDescent="0.25">
      <c r="A20" s="96"/>
      <c r="B20" s="98"/>
      <c r="C20" s="8">
        <v>17</v>
      </c>
      <c r="D20" s="56" t="s">
        <v>68</v>
      </c>
      <c r="E20" s="56" t="s">
        <v>34</v>
      </c>
      <c r="F20" s="56" t="s">
        <v>67</v>
      </c>
      <c r="G20" s="57" t="s">
        <v>36</v>
      </c>
      <c r="H20" s="58" t="s">
        <v>23</v>
      </c>
      <c r="I20" s="59">
        <v>17.899999999999999</v>
      </c>
      <c r="J20" s="60">
        <v>12</v>
      </c>
      <c r="K20" s="61">
        <f t="shared" si="0"/>
        <v>12</v>
      </c>
      <c r="L20" s="62" t="str">
        <f t="shared" si="1"/>
        <v>OK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x14ac:dyDescent="0.25">
      <c r="A21" s="95" t="s">
        <v>53</v>
      </c>
      <c r="B21" s="97">
        <v>7</v>
      </c>
      <c r="C21" s="8">
        <v>18</v>
      </c>
      <c r="D21" s="56" t="s">
        <v>69</v>
      </c>
      <c r="E21" s="56" t="s">
        <v>34</v>
      </c>
      <c r="F21" s="56" t="s">
        <v>70</v>
      </c>
      <c r="G21" s="57" t="s">
        <v>36</v>
      </c>
      <c r="H21" s="58" t="s">
        <v>23</v>
      </c>
      <c r="I21" s="59">
        <v>20.6</v>
      </c>
      <c r="J21" s="60"/>
      <c r="K21" s="61">
        <f t="shared" si="0"/>
        <v>0</v>
      </c>
      <c r="L21" s="62" t="str">
        <f t="shared" si="1"/>
        <v>OK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100"/>
      <c r="B22" s="101"/>
      <c r="C22" s="8">
        <v>19</v>
      </c>
      <c r="D22" s="56" t="s">
        <v>71</v>
      </c>
      <c r="E22" s="56" t="s">
        <v>61</v>
      </c>
      <c r="F22" s="56" t="s">
        <v>72</v>
      </c>
      <c r="G22" s="57" t="s">
        <v>36</v>
      </c>
      <c r="H22" s="58" t="s">
        <v>23</v>
      </c>
      <c r="I22" s="59">
        <v>26.45</v>
      </c>
      <c r="J22" s="60">
        <v>400</v>
      </c>
      <c r="K22" s="61">
        <f t="shared" si="0"/>
        <v>280</v>
      </c>
      <c r="L22" s="62" t="str">
        <f t="shared" si="1"/>
        <v>OK</v>
      </c>
      <c r="M22" s="63"/>
      <c r="N22" s="63"/>
      <c r="O22" s="63"/>
      <c r="P22" s="63"/>
      <c r="Q22" s="63"/>
      <c r="R22" s="63"/>
      <c r="S22" s="63"/>
      <c r="T22" s="63">
        <v>120</v>
      </c>
      <c r="U22" s="63"/>
      <c r="V22" s="63"/>
      <c r="W22" s="63"/>
      <c r="X22" s="63"/>
    </row>
    <row r="23" spans="1:24" x14ac:dyDescent="0.25">
      <c r="A23" s="100"/>
      <c r="B23" s="101"/>
      <c r="C23" s="8">
        <v>20</v>
      </c>
      <c r="D23" s="56" t="s">
        <v>73</v>
      </c>
      <c r="E23" s="56" t="s">
        <v>61</v>
      </c>
      <c r="F23" s="56" t="s">
        <v>72</v>
      </c>
      <c r="G23" s="57" t="s">
        <v>36</v>
      </c>
      <c r="H23" s="58" t="s">
        <v>23</v>
      </c>
      <c r="I23" s="59">
        <v>9.68</v>
      </c>
      <c r="J23" s="60"/>
      <c r="K23" s="61">
        <f t="shared" si="0"/>
        <v>0</v>
      </c>
      <c r="L23" s="62" t="str">
        <f t="shared" si="1"/>
        <v>OK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100"/>
      <c r="B24" s="101"/>
      <c r="C24" s="8">
        <v>21</v>
      </c>
      <c r="D24" s="56" t="s">
        <v>74</v>
      </c>
      <c r="E24" s="56" t="s">
        <v>61</v>
      </c>
      <c r="F24" s="56" t="s">
        <v>75</v>
      </c>
      <c r="G24" s="57" t="s">
        <v>36</v>
      </c>
      <c r="H24" s="58" t="s">
        <v>23</v>
      </c>
      <c r="I24" s="59">
        <v>35.76</v>
      </c>
      <c r="J24" s="60"/>
      <c r="K24" s="61">
        <f t="shared" si="0"/>
        <v>0</v>
      </c>
      <c r="L24" s="62" t="str">
        <f t="shared" si="1"/>
        <v>OK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A25" s="100"/>
      <c r="B25" s="101"/>
      <c r="C25" s="8">
        <v>22</v>
      </c>
      <c r="D25" s="56" t="s">
        <v>76</v>
      </c>
      <c r="E25" s="56" t="s">
        <v>61</v>
      </c>
      <c r="F25" s="56" t="s">
        <v>77</v>
      </c>
      <c r="G25" s="57" t="s">
        <v>36</v>
      </c>
      <c r="H25" s="58" t="s">
        <v>23</v>
      </c>
      <c r="I25" s="59">
        <v>15.75</v>
      </c>
      <c r="J25" s="60"/>
      <c r="K25" s="61">
        <f t="shared" si="0"/>
        <v>0</v>
      </c>
      <c r="L25" s="62" t="str">
        <f t="shared" si="1"/>
        <v>OK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x14ac:dyDescent="0.25">
      <c r="A26" s="100"/>
      <c r="B26" s="101"/>
      <c r="C26" s="8">
        <v>23</v>
      </c>
      <c r="D26" s="56" t="s">
        <v>78</v>
      </c>
      <c r="E26" s="56" t="s">
        <v>34</v>
      </c>
      <c r="F26" s="56" t="s">
        <v>79</v>
      </c>
      <c r="G26" s="57" t="s">
        <v>36</v>
      </c>
      <c r="H26" s="58" t="s">
        <v>80</v>
      </c>
      <c r="I26" s="59">
        <v>802.29</v>
      </c>
      <c r="J26" s="60">
        <f>10+4</f>
        <v>14</v>
      </c>
      <c r="K26" s="61">
        <f t="shared" si="0"/>
        <v>0</v>
      </c>
      <c r="L26" s="62" t="str">
        <f t="shared" si="1"/>
        <v>OK</v>
      </c>
      <c r="M26" s="63"/>
      <c r="N26" s="63">
        <v>6</v>
      </c>
      <c r="O26" s="63"/>
      <c r="P26" s="63">
        <v>4</v>
      </c>
      <c r="Q26" s="63"/>
      <c r="R26" s="63"/>
      <c r="S26" s="63"/>
      <c r="T26" s="63">
        <v>4</v>
      </c>
      <c r="U26" s="63"/>
      <c r="V26" s="63"/>
      <c r="W26" s="63"/>
      <c r="X26" s="63"/>
    </row>
    <row r="27" spans="1:24" x14ac:dyDescent="0.25">
      <c r="A27" s="100"/>
      <c r="B27" s="101"/>
      <c r="C27" s="8">
        <v>24</v>
      </c>
      <c r="D27" s="56" t="s">
        <v>81</v>
      </c>
      <c r="E27" s="56" t="s">
        <v>34</v>
      </c>
      <c r="F27" s="56" t="s">
        <v>82</v>
      </c>
      <c r="G27" s="57" t="s">
        <v>36</v>
      </c>
      <c r="H27" s="58" t="s">
        <v>80</v>
      </c>
      <c r="I27" s="59">
        <v>320.25</v>
      </c>
      <c r="J27" s="60"/>
      <c r="K27" s="61">
        <f t="shared" si="0"/>
        <v>0</v>
      </c>
      <c r="L27" s="62" t="str">
        <f t="shared" si="1"/>
        <v>OK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x14ac:dyDescent="0.25">
      <c r="A28" s="100"/>
      <c r="B28" s="101"/>
      <c r="C28" s="8">
        <v>25</v>
      </c>
      <c r="D28" s="56" t="s">
        <v>83</v>
      </c>
      <c r="E28" s="56" t="s">
        <v>34</v>
      </c>
      <c r="F28" s="56" t="s">
        <v>84</v>
      </c>
      <c r="G28" s="57" t="s">
        <v>36</v>
      </c>
      <c r="H28" s="58" t="s">
        <v>80</v>
      </c>
      <c r="I28" s="59">
        <v>2088</v>
      </c>
      <c r="J28" s="60">
        <v>1</v>
      </c>
      <c r="K28" s="61">
        <f t="shared" si="0"/>
        <v>1</v>
      </c>
      <c r="L28" s="62" t="str">
        <f t="shared" si="1"/>
        <v>OK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x14ac:dyDescent="0.25">
      <c r="A29" s="100"/>
      <c r="B29" s="101"/>
      <c r="C29" s="8">
        <v>26</v>
      </c>
      <c r="D29" s="56" t="s">
        <v>85</v>
      </c>
      <c r="E29" s="56" t="s">
        <v>86</v>
      </c>
      <c r="F29" s="56" t="s">
        <v>87</v>
      </c>
      <c r="G29" s="57" t="s">
        <v>63</v>
      </c>
      <c r="H29" s="58" t="s">
        <v>23</v>
      </c>
      <c r="I29" s="59">
        <v>26.7</v>
      </c>
      <c r="J29" s="60">
        <v>500</v>
      </c>
      <c r="K29" s="61">
        <f t="shared" si="0"/>
        <v>280</v>
      </c>
      <c r="L29" s="62" t="str">
        <f t="shared" si="1"/>
        <v>OK</v>
      </c>
      <c r="M29" s="63"/>
      <c r="N29" s="63">
        <v>60</v>
      </c>
      <c r="O29" s="63"/>
      <c r="P29" s="63">
        <v>30</v>
      </c>
      <c r="Q29" s="63">
        <v>30</v>
      </c>
      <c r="R29" s="63"/>
      <c r="S29" s="63"/>
      <c r="T29" s="63">
        <v>100</v>
      </c>
      <c r="U29" s="63"/>
      <c r="V29" s="63"/>
      <c r="W29" s="63"/>
      <c r="X29" s="63"/>
    </row>
    <row r="30" spans="1:24" x14ac:dyDescent="0.25">
      <c r="A30" s="100"/>
      <c r="B30" s="101"/>
      <c r="C30" s="8">
        <v>27</v>
      </c>
      <c r="D30" s="56" t="s">
        <v>88</v>
      </c>
      <c r="E30" s="56" t="s">
        <v>86</v>
      </c>
      <c r="F30" s="56" t="s">
        <v>89</v>
      </c>
      <c r="G30" s="57" t="s">
        <v>63</v>
      </c>
      <c r="H30" s="58" t="s">
        <v>23</v>
      </c>
      <c r="I30" s="59">
        <v>11.74</v>
      </c>
      <c r="J30" s="60"/>
      <c r="K30" s="61">
        <f t="shared" si="0"/>
        <v>0</v>
      </c>
      <c r="L30" s="62" t="str">
        <f t="shared" si="1"/>
        <v>OK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x14ac:dyDescent="0.25">
      <c r="A31" s="100"/>
      <c r="B31" s="101"/>
      <c r="C31" s="8">
        <v>28</v>
      </c>
      <c r="D31" s="56" t="s">
        <v>90</v>
      </c>
      <c r="E31" s="56" t="s">
        <v>86</v>
      </c>
      <c r="F31" s="56" t="s">
        <v>91</v>
      </c>
      <c r="G31" s="78" t="s">
        <v>63</v>
      </c>
      <c r="H31" s="58" t="s">
        <v>23</v>
      </c>
      <c r="I31" s="59">
        <v>3.24</v>
      </c>
      <c r="J31" s="60"/>
      <c r="K31" s="61">
        <f t="shared" si="0"/>
        <v>0</v>
      </c>
      <c r="L31" s="62" t="str">
        <f t="shared" si="1"/>
        <v>OK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x14ac:dyDescent="0.25">
      <c r="A32" s="96"/>
      <c r="B32" s="98"/>
      <c r="C32" s="8">
        <v>29</v>
      </c>
      <c r="D32" s="56" t="s">
        <v>92</v>
      </c>
      <c r="E32" s="56" t="s">
        <v>86</v>
      </c>
      <c r="F32" s="56" t="s">
        <v>93</v>
      </c>
      <c r="G32" s="57" t="s">
        <v>63</v>
      </c>
      <c r="H32" s="58" t="s">
        <v>23</v>
      </c>
      <c r="I32" s="59">
        <v>0.9</v>
      </c>
      <c r="J32" s="60"/>
      <c r="K32" s="61">
        <f t="shared" si="0"/>
        <v>0</v>
      </c>
      <c r="L32" s="62" t="str">
        <f t="shared" si="1"/>
        <v>OK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x14ac:dyDescent="0.25">
      <c r="A33" s="18" t="s">
        <v>94</v>
      </c>
      <c r="B33" s="69">
        <v>8</v>
      </c>
      <c r="C33" s="20">
        <v>30</v>
      </c>
      <c r="D33" s="70" t="s">
        <v>95</v>
      </c>
      <c r="E33" s="70" t="s">
        <v>96</v>
      </c>
      <c r="F33" s="70" t="s">
        <v>97</v>
      </c>
      <c r="G33" s="71" t="s">
        <v>63</v>
      </c>
      <c r="H33" s="72" t="s">
        <v>23</v>
      </c>
      <c r="I33" s="73"/>
      <c r="J33" s="74"/>
      <c r="K33" s="75">
        <f t="shared" si="0"/>
        <v>0</v>
      </c>
      <c r="L33" s="76" t="str">
        <f t="shared" si="1"/>
        <v>OK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x14ac:dyDescent="0.25">
      <c r="A34" s="102" t="s">
        <v>94</v>
      </c>
      <c r="B34" s="105">
        <v>9</v>
      </c>
      <c r="C34" s="20">
        <v>31</v>
      </c>
      <c r="D34" s="70" t="s">
        <v>98</v>
      </c>
      <c r="E34" s="70" t="s">
        <v>99</v>
      </c>
      <c r="F34" s="70" t="s">
        <v>100</v>
      </c>
      <c r="G34" s="71" t="s">
        <v>101</v>
      </c>
      <c r="H34" s="72" t="s">
        <v>23</v>
      </c>
      <c r="I34" s="73"/>
      <c r="J34" s="74"/>
      <c r="K34" s="75">
        <f t="shared" si="0"/>
        <v>0</v>
      </c>
      <c r="L34" s="76" t="str">
        <f t="shared" si="1"/>
        <v>OK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x14ac:dyDescent="0.25">
      <c r="A35" s="103"/>
      <c r="B35" s="106"/>
      <c r="C35" s="20">
        <v>32</v>
      </c>
      <c r="D35" s="70" t="s">
        <v>102</v>
      </c>
      <c r="E35" s="70" t="s">
        <v>61</v>
      </c>
      <c r="F35" s="70" t="s">
        <v>103</v>
      </c>
      <c r="G35" s="71" t="s">
        <v>63</v>
      </c>
      <c r="H35" s="72" t="s">
        <v>23</v>
      </c>
      <c r="I35" s="73"/>
      <c r="J35" s="74"/>
      <c r="K35" s="75">
        <f t="shared" si="0"/>
        <v>0</v>
      </c>
      <c r="L35" s="76" t="str">
        <f t="shared" si="1"/>
        <v>OK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x14ac:dyDescent="0.25">
      <c r="A36" s="103"/>
      <c r="B36" s="106"/>
      <c r="C36" s="20">
        <v>33</v>
      </c>
      <c r="D36" s="70" t="s">
        <v>104</v>
      </c>
      <c r="E36" s="70" t="s">
        <v>99</v>
      </c>
      <c r="F36" s="70" t="s">
        <v>105</v>
      </c>
      <c r="G36" s="71" t="s">
        <v>101</v>
      </c>
      <c r="H36" s="72" t="s">
        <v>23</v>
      </c>
      <c r="I36" s="73"/>
      <c r="J36" s="74"/>
      <c r="K36" s="75">
        <f t="shared" si="0"/>
        <v>0</v>
      </c>
      <c r="L36" s="76" t="str">
        <f t="shared" si="1"/>
        <v>OK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x14ac:dyDescent="0.25">
      <c r="A37" s="103"/>
      <c r="B37" s="106"/>
      <c r="C37" s="20">
        <v>34</v>
      </c>
      <c r="D37" s="70" t="s">
        <v>106</v>
      </c>
      <c r="E37" s="70" t="s">
        <v>107</v>
      </c>
      <c r="F37" s="70" t="s">
        <v>108</v>
      </c>
      <c r="G37" s="71" t="s">
        <v>26</v>
      </c>
      <c r="H37" s="72" t="s">
        <v>80</v>
      </c>
      <c r="I37" s="73"/>
      <c r="J37" s="74"/>
      <c r="K37" s="75">
        <f t="shared" si="0"/>
        <v>0</v>
      </c>
      <c r="L37" s="76" t="str">
        <f t="shared" si="1"/>
        <v>OK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x14ac:dyDescent="0.25">
      <c r="A38" s="103"/>
      <c r="B38" s="106"/>
      <c r="C38" s="20">
        <v>35</v>
      </c>
      <c r="D38" s="70" t="s">
        <v>109</v>
      </c>
      <c r="E38" s="70" t="s">
        <v>107</v>
      </c>
      <c r="F38" s="70" t="s">
        <v>110</v>
      </c>
      <c r="G38" s="71" t="s">
        <v>26</v>
      </c>
      <c r="H38" s="72" t="s">
        <v>80</v>
      </c>
      <c r="I38" s="73"/>
      <c r="J38" s="74"/>
      <c r="K38" s="75">
        <f t="shared" si="0"/>
        <v>0</v>
      </c>
      <c r="L38" s="76" t="str">
        <f t="shared" si="1"/>
        <v>OK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x14ac:dyDescent="0.25">
      <c r="A39" s="103"/>
      <c r="B39" s="106"/>
      <c r="C39" s="20">
        <v>36</v>
      </c>
      <c r="D39" s="70" t="s">
        <v>111</v>
      </c>
      <c r="E39" s="70" t="s">
        <v>99</v>
      </c>
      <c r="F39" s="70" t="s">
        <v>112</v>
      </c>
      <c r="G39" s="71" t="s">
        <v>101</v>
      </c>
      <c r="H39" s="72" t="s">
        <v>23</v>
      </c>
      <c r="I39" s="73"/>
      <c r="J39" s="74"/>
      <c r="K39" s="75">
        <f t="shared" si="0"/>
        <v>0</v>
      </c>
      <c r="L39" s="76" t="str">
        <f t="shared" si="1"/>
        <v>OK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x14ac:dyDescent="0.25">
      <c r="A40" s="104"/>
      <c r="B40" s="107"/>
      <c r="C40" s="20">
        <v>37</v>
      </c>
      <c r="D40" s="70" t="s">
        <v>113</v>
      </c>
      <c r="E40" s="70" t="s">
        <v>40</v>
      </c>
      <c r="F40" s="70" t="s">
        <v>114</v>
      </c>
      <c r="G40" s="71" t="s">
        <v>36</v>
      </c>
      <c r="H40" s="72" t="s">
        <v>80</v>
      </c>
      <c r="I40" s="73"/>
      <c r="J40" s="74"/>
      <c r="K40" s="75">
        <f t="shared" si="0"/>
        <v>0</v>
      </c>
      <c r="L40" s="76" t="str">
        <f t="shared" si="1"/>
        <v>OK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45" x14ac:dyDescent="0.25">
      <c r="A41" s="10" t="s">
        <v>18</v>
      </c>
      <c r="B41" s="67">
        <v>10</v>
      </c>
      <c r="C41" s="8">
        <v>38</v>
      </c>
      <c r="D41" s="56" t="s">
        <v>115</v>
      </c>
      <c r="E41" s="56" t="s">
        <v>34</v>
      </c>
      <c r="F41" s="56" t="s">
        <v>116</v>
      </c>
      <c r="G41" s="57" t="s">
        <v>117</v>
      </c>
      <c r="H41" s="58" t="s">
        <v>23</v>
      </c>
      <c r="I41" s="59">
        <v>149.25</v>
      </c>
      <c r="J41" s="60"/>
      <c r="K41" s="61">
        <f t="shared" si="0"/>
        <v>0</v>
      </c>
      <c r="L41" s="62" t="str">
        <f t="shared" si="1"/>
        <v>OK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x14ac:dyDescent="0.25">
      <c r="A42" s="18" t="s">
        <v>94</v>
      </c>
      <c r="B42" s="69">
        <v>11</v>
      </c>
      <c r="C42" s="20">
        <v>39</v>
      </c>
      <c r="D42" s="70" t="s">
        <v>118</v>
      </c>
      <c r="E42" s="70" t="s">
        <v>40</v>
      </c>
      <c r="F42" s="70" t="s">
        <v>119</v>
      </c>
      <c r="G42" s="71" t="s">
        <v>36</v>
      </c>
      <c r="H42" s="72" t="s">
        <v>23</v>
      </c>
      <c r="I42" s="73"/>
      <c r="J42" s="74"/>
      <c r="K42" s="75">
        <f t="shared" si="0"/>
        <v>0</v>
      </c>
      <c r="L42" s="76" t="str">
        <f t="shared" si="1"/>
        <v>OK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x14ac:dyDescent="0.25">
      <c r="A43" s="18" t="s">
        <v>94</v>
      </c>
      <c r="B43" s="69">
        <v>12</v>
      </c>
      <c r="C43" s="20">
        <v>40</v>
      </c>
      <c r="D43" s="70" t="s">
        <v>120</v>
      </c>
      <c r="E43" s="70" t="s">
        <v>40</v>
      </c>
      <c r="F43" s="70" t="s">
        <v>121</v>
      </c>
      <c r="G43" s="71" t="s">
        <v>36</v>
      </c>
      <c r="H43" s="72" t="s">
        <v>23</v>
      </c>
      <c r="I43" s="73"/>
      <c r="J43" s="74"/>
      <c r="K43" s="75">
        <f t="shared" si="0"/>
        <v>0</v>
      </c>
      <c r="L43" s="76" t="str">
        <f t="shared" si="1"/>
        <v>OK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x14ac:dyDescent="0.25">
      <c r="A44" s="18" t="s">
        <v>94</v>
      </c>
      <c r="B44" s="69">
        <v>13</v>
      </c>
      <c r="C44" s="20">
        <v>41</v>
      </c>
      <c r="D44" s="70" t="s">
        <v>122</v>
      </c>
      <c r="E44" s="70" t="s">
        <v>40</v>
      </c>
      <c r="F44" s="70" t="s">
        <v>121</v>
      </c>
      <c r="G44" s="71" t="s">
        <v>36</v>
      </c>
      <c r="H44" s="72" t="s">
        <v>23</v>
      </c>
      <c r="I44" s="73"/>
      <c r="J44" s="74"/>
      <c r="K44" s="75">
        <f t="shared" si="0"/>
        <v>0</v>
      </c>
      <c r="L44" s="76" t="str">
        <f t="shared" si="1"/>
        <v>OK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x14ac:dyDescent="0.25">
      <c r="A45" s="18" t="s">
        <v>94</v>
      </c>
      <c r="B45" s="69">
        <v>14</v>
      </c>
      <c r="C45" s="20">
        <v>42</v>
      </c>
      <c r="D45" s="70" t="s">
        <v>123</v>
      </c>
      <c r="E45" s="70" t="s">
        <v>40</v>
      </c>
      <c r="F45" s="70" t="s">
        <v>121</v>
      </c>
      <c r="G45" s="71" t="s">
        <v>36</v>
      </c>
      <c r="H45" s="72" t="s">
        <v>23</v>
      </c>
      <c r="I45" s="73"/>
      <c r="J45" s="74"/>
      <c r="K45" s="75">
        <f t="shared" si="0"/>
        <v>0</v>
      </c>
      <c r="L45" s="76" t="str">
        <f t="shared" si="1"/>
        <v>OK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x14ac:dyDescent="0.25">
      <c r="A46" s="102" t="s">
        <v>94</v>
      </c>
      <c r="B46" s="105">
        <v>15</v>
      </c>
      <c r="C46" s="20">
        <v>43</v>
      </c>
      <c r="D46" s="70" t="s">
        <v>124</v>
      </c>
      <c r="E46" s="70" t="s">
        <v>34</v>
      </c>
      <c r="F46" s="70" t="s">
        <v>125</v>
      </c>
      <c r="G46" s="71" t="s">
        <v>36</v>
      </c>
      <c r="H46" s="72" t="s">
        <v>23</v>
      </c>
      <c r="I46" s="73"/>
      <c r="J46" s="74"/>
      <c r="K46" s="75">
        <f t="shared" si="0"/>
        <v>0</v>
      </c>
      <c r="L46" s="76" t="str">
        <f t="shared" si="1"/>
        <v>OK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x14ac:dyDescent="0.25">
      <c r="A47" s="103"/>
      <c r="B47" s="106"/>
      <c r="C47" s="20">
        <v>44</v>
      </c>
      <c r="D47" s="70" t="s">
        <v>126</v>
      </c>
      <c r="E47" s="70" t="s">
        <v>34</v>
      </c>
      <c r="F47" s="70" t="s">
        <v>125</v>
      </c>
      <c r="G47" s="71" t="s">
        <v>36</v>
      </c>
      <c r="H47" s="72" t="s">
        <v>23</v>
      </c>
      <c r="I47" s="73"/>
      <c r="J47" s="74"/>
      <c r="K47" s="75">
        <f t="shared" si="0"/>
        <v>0</v>
      </c>
      <c r="L47" s="76" t="str">
        <f t="shared" si="1"/>
        <v>OK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x14ac:dyDescent="0.25">
      <c r="A48" s="103"/>
      <c r="B48" s="106"/>
      <c r="C48" s="20">
        <v>45</v>
      </c>
      <c r="D48" s="70" t="s">
        <v>127</v>
      </c>
      <c r="E48" s="70" t="s">
        <v>34</v>
      </c>
      <c r="F48" s="70" t="s">
        <v>128</v>
      </c>
      <c r="G48" s="71" t="s">
        <v>36</v>
      </c>
      <c r="H48" s="72" t="s">
        <v>23</v>
      </c>
      <c r="I48" s="73"/>
      <c r="J48" s="74"/>
      <c r="K48" s="75">
        <f t="shared" si="0"/>
        <v>0</v>
      </c>
      <c r="L48" s="76" t="str">
        <f t="shared" si="1"/>
        <v>OK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x14ac:dyDescent="0.25">
      <c r="A49" s="103"/>
      <c r="B49" s="106"/>
      <c r="C49" s="20">
        <v>46</v>
      </c>
      <c r="D49" s="70" t="s">
        <v>129</v>
      </c>
      <c r="E49" s="70" t="s">
        <v>34</v>
      </c>
      <c r="F49" s="70" t="s">
        <v>128</v>
      </c>
      <c r="G49" s="71" t="s">
        <v>36</v>
      </c>
      <c r="H49" s="72" t="s">
        <v>23</v>
      </c>
      <c r="I49" s="73"/>
      <c r="J49" s="74"/>
      <c r="K49" s="75">
        <f t="shared" si="0"/>
        <v>0</v>
      </c>
      <c r="L49" s="76" t="str">
        <f t="shared" si="1"/>
        <v>OK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x14ac:dyDescent="0.25">
      <c r="A50" s="103"/>
      <c r="B50" s="106"/>
      <c r="C50" s="20">
        <v>47</v>
      </c>
      <c r="D50" s="70" t="s">
        <v>130</v>
      </c>
      <c r="E50" s="70" t="s">
        <v>34</v>
      </c>
      <c r="F50" s="70" t="s">
        <v>128</v>
      </c>
      <c r="G50" s="71" t="s">
        <v>36</v>
      </c>
      <c r="H50" s="72" t="s">
        <v>23</v>
      </c>
      <c r="I50" s="73"/>
      <c r="J50" s="74"/>
      <c r="K50" s="75">
        <f t="shared" si="0"/>
        <v>0</v>
      </c>
      <c r="L50" s="76" t="str">
        <f t="shared" si="1"/>
        <v>OK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x14ac:dyDescent="0.25">
      <c r="A51" s="103"/>
      <c r="B51" s="106"/>
      <c r="C51" s="20">
        <v>48</v>
      </c>
      <c r="D51" s="70" t="s">
        <v>131</v>
      </c>
      <c r="E51" s="70" t="s">
        <v>34</v>
      </c>
      <c r="F51" s="70" t="s">
        <v>128</v>
      </c>
      <c r="G51" s="71" t="s">
        <v>36</v>
      </c>
      <c r="H51" s="72" t="s">
        <v>23</v>
      </c>
      <c r="I51" s="73"/>
      <c r="J51" s="74"/>
      <c r="K51" s="75">
        <f t="shared" si="0"/>
        <v>0</v>
      </c>
      <c r="L51" s="76" t="str">
        <f t="shared" si="1"/>
        <v>OK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x14ac:dyDescent="0.25">
      <c r="A52" s="103"/>
      <c r="B52" s="106"/>
      <c r="C52" s="20">
        <v>49</v>
      </c>
      <c r="D52" s="70" t="s">
        <v>132</v>
      </c>
      <c r="E52" s="70" t="s">
        <v>34</v>
      </c>
      <c r="F52" s="70" t="s">
        <v>128</v>
      </c>
      <c r="G52" s="71" t="s">
        <v>36</v>
      </c>
      <c r="H52" s="72" t="s">
        <v>23</v>
      </c>
      <c r="I52" s="73"/>
      <c r="J52" s="74"/>
      <c r="K52" s="75">
        <f t="shared" si="0"/>
        <v>0</v>
      </c>
      <c r="L52" s="76" t="str">
        <f t="shared" si="1"/>
        <v>OK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25">
      <c r="A53" s="103"/>
      <c r="B53" s="106"/>
      <c r="C53" s="20">
        <v>50</v>
      </c>
      <c r="D53" s="70" t="s">
        <v>133</v>
      </c>
      <c r="E53" s="70" t="s">
        <v>34</v>
      </c>
      <c r="F53" s="70" t="s">
        <v>134</v>
      </c>
      <c r="G53" s="71" t="s">
        <v>36</v>
      </c>
      <c r="H53" s="72" t="s">
        <v>23</v>
      </c>
      <c r="I53" s="73"/>
      <c r="J53" s="74"/>
      <c r="K53" s="75">
        <f t="shared" si="0"/>
        <v>0</v>
      </c>
      <c r="L53" s="76" t="str">
        <f t="shared" si="1"/>
        <v>OK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25">
      <c r="A54" s="104"/>
      <c r="B54" s="107"/>
      <c r="C54" s="20">
        <v>51</v>
      </c>
      <c r="D54" s="70" t="s">
        <v>135</v>
      </c>
      <c r="E54" s="70" t="s">
        <v>34</v>
      </c>
      <c r="F54" s="70" t="s">
        <v>134</v>
      </c>
      <c r="G54" s="71" t="s">
        <v>36</v>
      </c>
      <c r="H54" s="72" t="s">
        <v>23</v>
      </c>
      <c r="I54" s="73"/>
      <c r="J54" s="74"/>
      <c r="K54" s="75">
        <f t="shared" si="0"/>
        <v>0</v>
      </c>
      <c r="L54" s="76" t="str">
        <f t="shared" si="1"/>
        <v>OK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x14ac:dyDescent="0.25">
      <c r="A55" s="102" t="s">
        <v>94</v>
      </c>
      <c r="B55" s="105">
        <v>16</v>
      </c>
      <c r="C55" s="20">
        <v>52</v>
      </c>
      <c r="D55" s="70" t="s">
        <v>136</v>
      </c>
      <c r="E55" s="70" t="s">
        <v>40</v>
      </c>
      <c r="F55" s="70" t="s">
        <v>121</v>
      </c>
      <c r="G55" s="71" t="s">
        <v>36</v>
      </c>
      <c r="H55" s="72" t="s">
        <v>23</v>
      </c>
      <c r="I55" s="73"/>
      <c r="J55" s="74"/>
      <c r="K55" s="75">
        <f t="shared" si="0"/>
        <v>0</v>
      </c>
      <c r="L55" s="76" t="str">
        <f t="shared" si="1"/>
        <v>OK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25">
      <c r="A56" s="103"/>
      <c r="B56" s="106"/>
      <c r="C56" s="20">
        <v>53</v>
      </c>
      <c r="D56" s="70" t="s">
        <v>137</v>
      </c>
      <c r="E56" s="70" t="s">
        <v>40</v>
      </c>
      <c r="F56" s="70" t="s">
        <v>121</v>
      </c>
      <c r="G56" s="71" t="s">
        <v>36</v>
      </c>
      <c r="H56" s="72" t="s">
        <v>23</v>
      </c>
      <c r="I56" s="73"/>
      <c r="J56" s="74"/>
      <c r="K56" s="75">
        <f t="shared" si="0"/>
        <v>0</v>
      </c>
      <c r="L56" s="76" t="str">
        <f t="shared" si="1"/>
        <v>OK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24" x14ac:dyDescent="0.25">
      <c r="A57" s="103"/>
      <c r="B57" s="106"/>
      <c r="C57" s="20">
        <v>54</v>
      </c>
      <c r="D57" s="70" t="s">
        <v>138</v>
      </c>
      <c r="E57" s="70" t="s">
        <v>34</v>
      </c>
      <c r="F57" s="70" t="s">
        <v>125</v>
      </c>
      <c r="G57" s="71" t="s">
        <v>36</v>
      </c>
      <c r="H57" s="72" t="s">
        <v>23</v>
      </c>
      <c r="I57" s="73"/>
      <c r="J57" s="74"/>
      <c r="K57" s="75">
        <f t="shared" si="0"/>
        <v>0</v>
      </c>
      <c r="L57" s="76" t="str">
        <f t="shared" si="1"/>
        <v>OK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</row>
    <row r="58" spans="1:24" x14ac:dyDescent="0.25">
      <c r="A58" s="104"/>
      <c r="B58" s="107"/>
      <c r="C58" s="20">
        <v>55</v>
      </c>
      <c r="D58" s="70" t="s">
        <v>139</v>
      </c>
      <c r="E58" s="70" t="s">
        <v>34</v>
      </c>
      <c r="F58" s="70" t="s">
        <v>125</v>
      </c>
      <c r="G58" s="71" t="s">
        <v>36</v>
      </c>
      <c r="H58" s="72" t="s">
        <v>23</v>
      </c>
      <c r="I58" s="73"/>
      <c r="J58" s="74"/>
      <c r="K58" s="75">
        <f t="shared" si="0"/>
        <v>0</v>
      </c>
      <c r="L58" s="76" t="str">
        <f t="shared" si="1"/>
        <v>OK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</sheetData>
  <mergeCells count="32">
    <mergeCell ref="A55:A58"/>
    <mergeCell ref="B55:B58"/>
    <mergeCell ref="A21:A32"/>
    <mergeCell ref="B21:B32"/>
    <mergeCell ref="A34:A40"/>
    <mergeCell ref="B34:B40"/>
    <mergeCell ref="A46:A54"/>
    <mergeCell ref="B46:B54"/>
    <mergeCell ref="A6:A7"/>
    <mergeCell ref="B6:B7"/>
    <mergeCell ref="A10:A13"/>
    <mergeCell ref="B10:B13"/>
    <mergeCell ref="A14:A20"/>
    <mergeCell ref="B14:B20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  <vt:lpstr>Plan16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DARCI DE SOUZA</dc:creator>
  <cp:lastModifiedBy>MARCELO DARCI DE SOUZA</cp:lastModifiedBy>
  <cp:lastPrinted>2018-04-02T18:58:45Z</cp:lastPrinted>
  <dcterms:created xsi:type="dcterms:W3CDTF">2017-11-22T16:00:00Z</dcterms:created>
  <dcterms:modified xsi:type="dcterms:W3CDTF">2018-04-02T21:33:10Z</dcterms:modified>
</cp:coreProperties>
</file>